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0490" windowHeight="5865"/>
  </bookViews>
  <sheets>
    <sheet name="تعليمات التسجيل " sheetId="14" r:id="rId1"/>
    <sheet name="إدخال البيانات" sheetId="13" r:id="rId2"/>
    <sheet name="اختيار المقررات" sheetId="5" r:id="rId3"/>
    <sheet name="الإستمارة" sheetId="11" r:id="rId4"/>
    <sheet name="السجل العام" sheetId="2" r:id="rId5"/>
    <sheet name="ورقة4" sheetId="10" state="hidden" r:id="rId6"/>
    <sheet name="ورقة2" sheetId="4" state="hidden" r:id="rId7"/>
    <sheet name="ورقة1" sheetId="6" state="hidden" r:id="rId8"/>
  </sheets>
  <definedNames>
    <definedName name="_xlnm._FilterDatabase" localSheetId="6" hidden="1">ورقة2!$A$778:$U$778</definedName>
    <definedName name="_xlnm._FilterDatabase" localSheetId="5" hidden="1">ورقة4!$A$779:$BA$779</definedName>
    <definedName name="_xlnm.Print_Area" localSheetId="3">الإستمارة!$A$1:$Q$42</definedName>
  </definedNames>
  <calcPr calcId="124519"/>
</workbook>
</file>

<file path=xl/calcChain.xml><?xml version="1.0" encoding="utf-8"?>
<calcChain xmlns="http://schemas.openxmlformats.org/spreadsheetml/2006/main">
  <c r="AI5" i="5"/>
  <c r="W25"/>
  <c r="A2" i="13"/>
  <c r="DW5" i="2" l="1"/>
  <c r="DT5"/>
  <c r="DS5"/>
  <c r="J25" i="11"/>
  <c r="C24"/>
  <c r="L23"/>
  <c r="F23"/>
  <c r="D23"/>
  <c r="D22"/>
  <c r="DM5" i="2"/>
  <c r="DL5"/>
  <c r="DR5"/>
  <c r="A5"/>
  <c r="AG21" i="5"/>
  <c r="AA21" s="1"/>
  <c r="AG20"/>
  <c r="AA20" s="1"/>
  <c r="AG19"/>
  <c r="AA19" s="1"/>
  <c r="AG18"/>
  <c r="AA18" s="1"/>
  <c r="AG17"/>
  <c r="AA17" s="1"/>
  <c r="AG16"/>
  <c r="AA16" s="1"/>
  <c r="Y21"/>
  <c r="S21" s="1"/>
  <c r="Y20"/>
  <c r="S20" s="1"/>
  <c r="Y19"/>
  <c r="S19" s="1"/>
  <c r="Y18"/>
  <c r="S18" s="1"/>
  <c r="Y17"/>
  <c r="S17" s="1"/>
  <c r="Y16"/>
  <c r="S16" s="1"/>
  <c r="Q21"/>
  <c r="K21" s="1"/>
  <c r="Q20"/>
  <c r="K20" s="1"/>
  <c r="Q19"/>
  <c r="K19" s="1"/>
  <c r="Q18"/>
  <c r="K18" s="1"/>
  <c r="Q17"/>
  <c r="K17" s="1"/>
  <c r="Q16"/>
  <c r="K16" s="1"/>
  <c r="I21"/>
  <c r="B21" s="1"/>
  <c r="I20"/>
  <c r="B20" s="1"/>
  <c r="I19"/>
  <c r="B19" s="1"/>
  <c r="I18"/>
  <c r="B18" s="1"/>
  <c r="I17"/>
  <c r="B17" s="1"/>
  <c r="I16"/>
  <c r="B16" s="1"/>
  <c r="AG13"/>
  <c r="AA13" s="1"/>
  <c r="AG12"/>
  <c r="AA12" s="1"/>
  <c r="AG11"/>
  <c r="AA11" s="1"/>
  <c r="AG10"/>
  <c r="AA10" s="1"/>
  <c r="AG9"/>
  <c r="AA9" s="1"/>
  <c r="AG8"/>
  <c r="AA8" s="1"/>
  <c r="Y13"/>
  <c r="S13" s="1"/>
  <c r="Y12"/>
  <c r="S12" s="1"/>
  <c r="Y11"/>
  <c r="S11" s="1"/>
  <c r="Y10"/>
  <c r="S10" s="1"/>
  <c r="Y9"/>
  <c r="S9" s="1"/>
  <c r="Y8"/>
  <c r="S8" s="1"/>
  <c r="Q13"/>
  <c r="K13" s="1"/>
  <c r="Q12"/>
  <c r="K12" s="1"/>
  <c r="Q11"/>
  <c r="K11" s="1"/>
  <c r="Q10"/>
  <c r="K10" s="1"/>
  <c r="Q9"/>
  <c r="K9" s="1"/>
  <c r="Q8"/>
  <c r="K8" s="1"/>
  <c r="I13"/>
  <c r="B13" s="1"/>
  <c r="I12"/>
  <c r="B12" s="1"/>
  <c r="I11"/>
  <c r="B11" s="1"/>
  <c r="I10"/>
  <c r="B10" s="1"/>
  <c r="I9"/>
  <c r="B9" s="1"/>
  <c r="I8"/>
  <c r="B8" s="1"/>
  <c r="DP5" i="2"/>
  <c r="AE5" i="5"/>
  <c r="M22" i="11" s="1"/>
  <c r="AB5" i="5"/>
  <c r="DN5" i="2" s="1"/>
  <c r="E5" i="5"/>
  <c r="DQ5" i="2" s="1"/>
  <c r="AE4" i="5"/>
  <c r="J7" i="11" s="1"/>
  <c r="AB4" i="5"/>
  <c r="N5" i="2" s="1"/>
  <c r="W4" i="5"/>
  <c r="C7" i="11" s="1"/>
  <c r="AE3" i="5"/>
  <c r="C6" i="11" s="1"/>
  <c r="AB3" i="5"/>
  <c r="J5" i="11" s="1"/>
  <c r="Q3" i="5"/>
  <c r="G5" i="11" s="1"/>
  <c r="W2" i="5"/>
  <c r="I3" i="11" s="1"/>
  <c r="Q2" i="5"/>
  <c r="E3" i="11" s="1"/>
  <c r="L2" i="5"/>
  <c r="M4" i="11" s="1"/>
  <c r="E2" i="5"/>
  <c r="L1"/>
  <c r="G2" i="11" s="1"/>
  <c r="AX5" i="5"/>
  <c r="C4" i="13"/>
  <c r="AB2" i="5" s="1"/>
  <c r="E4"/>
  <c r="G6" i="11" s="1"/>
  <c r="C2"/>
  <c r="G5" i="2" l="1"/>
  <c r="S5"/>
  <c r="N25" i="5"/>
  <c r="DU5" i="2" s="1"/>
  <c r="G7" i="11"/>
  <c r="M5" i="2"/>
  <c r="L5"/>
  <c r="O5"/>
  <c r="DO5"/>
  <c r="H5"/>
  <c r="EG5"/>
  <c r="EF5"/>
  <c r="EE5"/>
  <c r="M3" i="11"/>
  <c r="ED5" i="2"/>
  <c r="I22" i="11"/>
  <c r="P22"/>
  <c r="Q1" i="5"/>
  <c r="L2" i="11" s="1"/>
  <c r="W3" i="5"/>
  <c r="K5" i="2" s="1"/>
  <c r="L4" i="5"/>
  <c r="Q5" i="2" s="1"/>
  <c r="W1" i="5"/>
  <c r="O2" i="11" s="1"/>
  <c r="E3" i="5"/>
  <c r="C4" i="11" s="1"/>
  <c r="Q4" i="5"/>
  <c r="J6" i="11" s="1"/>
  <c r="AB1" i="5"/>
  <c r="G4" i="11" s="1"/>
  <c r="L3" i="5"/>
  <c r="C5" i="11" s="1"/>
  <c r="AE1" i="5"/>
  <c r="S22"/>
  <c r="C3" i="11"/>
  <c r="B5" i="2"/>
  <c r="P5"/>
  <c r="O6" i="11" l="1"/>
  <c r="D5" i="2"/>
  <c r="F5"/>
  <c r="O5" i="11"/>
  <c r="E5" i="2"/>
  <c r="J4" i="11"/>
  <c r="R5" i="2"/>
  <c r="I5"/>
  <c r="C5"/>
  <c r="AY5" i="5"/>
  <c r="T6"/>
  <c r="B6" l="1"/>
  <c r="T3" i="2" l="1"/>
  <c r="Z21" i="5" l="1"/>
  <c r="Z20"/>
  <c r="Z19"/>
  <c r="Z18"/>
  <c r="Z17"/>
  <c r="Z16"/>
  <c r="R16"/>
  <c r="R21"/>
  <c r="R20"/>
  <c r="R19"/>
  <c r="R18"/>
  <c r="R17"/>
  <c r="Z13"/>
  <c r="Z12"/>
  <c r="Z11"/>
  <c r="Z10"/>
  <c r="Z9"/>
  <c r="Z8"/>
  <c r="R13"/>
  <c r="R12"/>
  <c r="R11"/>
  <c r="R10"/>
  <c r="R9"/>
  <c r="R8"/>
  <c r="J21"/>
  <c r="J20"/>
  <c r="J19"/>
  <c r="J18"/>
  <c r="J17"/>
  <c r="J16"/>
  <c r="A21"/>
  <c r="A20"/>
  <c r="A19"/>
  <c r="A18"/>
  <c r="A17"/>
  <c r="A16"/>
  <c r="J13"/>
  <c r="J12"/>
  <c r="J11"/>
  <c r="J10"/>
  <c r="J9"/>
  <c r="J8"/>
  <c r="A13"/>
  <c r="A12"/>
  <c r="A11"/>
  <c r="A10"/>
  <c r="A9"/>
  <c r="A8"/>
  <c r="D34" i="11" l="1"/>
  <c r="D40" s="1"/>
  <c r="AX48" i="5"/>
  <c r="AX49"/>
  <c r="AX50"/>
  <c r="AX51"/>
  <c r="AX52"/>
  <c r="AX47"/>
  <c r="AX42"/>
  <c r="AX43"/>
  <c r="AX44"/>
  <c r="AX45"/>
  <c r="AX46"/>
  <c r="AX41"/>
  <c r="AX36"/>
  <c r="AX37"/>
  <c r="AX38"/>
  <c r="AX39"/>
  <c r="AX40"/>
  <c r="AX35"/>
  <c r="AX30"/>
  <c r="AX31"/>
  <c r="AX32"/>
  <c r="AX33"/>
  <c r="AX34"/>
  <c r="AX29"/>
  <c r="AX24"/>
  <c r="AX25"/>
  <c r="AX26"/>
  <c r="AX27"/>
  <c r="AX28"/>
  <c r="AX23"/>
  <c r="AX18"/>
  <c r="AX19"/>
  <c r="AX20"/>
  <c r="AX21"/>
  <c r="AX22"/>
  <c r="AX17"/>
  <c r="AX12"/>
  <c r="AX13"/>
  <c r="AX14"/>
  <c r="AX15"/>
  <c r="AX16"/>
  <c r="AX11"/>
  <c r="AX6"/>
  <c r="AX7"/>
  <c r="AX8"/>
  <c r="AX9"/>
  <c r="AX10"/>
  <c r="AL53"/>
  <c r="AL44"/>
  <c r="AL37"/>
  <c r="AL32"/>
  <c r="AL19"/>
  <c r="AL8"/>
  <c r="U31" i="11"/>
  <c r="U30"/>
  <c r="U29"/>
  <c r="U28"/>
  <c r="AL55" i="5"/>
  <c r="AL54"/>
  <c r="AL52"/>
  <c r="AL51"/>
  <c r="AL50"/>
  <c r="AL49"/>
  <c r="AL48"/>
  <c r="AL47"/>
  <c r="AL46"/>
  <c r="AL45"/>
  <c r="AL43"/>
  <c r="AL42"/>
  <c r="AL41"/>
  <c r="AL40"/>
  <c r="AL39"/>
  <c r="AL38"/>
  <c r="AL36"/>
  <c r="AL35"/>
  <c r="AL34"/>
  <c r="AL33"/>
  <c r="AL31"/>
  <c r="AL30"/>
  <c r="AL29"/>
  <c r="AL28"/>
  <c r="AL27"/>
  <c r="AL26"/>
  <c r="AL25"/>
  <c r="AL24"/>
  <c r="AL23"/>
  <c r="AL22"/>
  <c r="AL21"/>
  <c r="AL20"/>
  <c r="AL18"/>
  <c r="AL17"/>
  <c r="AL16"/>
  <c r="AL15"/>
  <c r="AL14"/>
  <c r="AL13"/>
  <c r="AL12"/>
  <c r="AL11"/>
  <c r="AL10"/>
  <c r="AL9"/>
  <c r="U17" i="11" l="1"/>
  <c r="A15" s="1"/>
  <c r="U25"/>
  <c r="A19" s="1"/>
  <c r="U21"/>
  <c r="A17" s="1"/>
  <c r="U24"/>
  <c r="I18" s="1"/>
  <c r="U20"/>
  <c r="I16" s="1"/>
  <c r="U16"/>
  <c r="I14" s="1"/>
  <c r="U12"/>
  <c r="I12" s="1"/>
  <c r="U23"/>
  <c r="A18" s="1"/>
  <c r="U13"/>
  <c r="A13" s="1"/>
  <c r="U19"/>
  <c r="A16" s="1"/>
  <c r="U15"/>
  <c r="A14" s="1"/>
  <c r="U26"/>
  <c r="I19" s="1"/>
  <c r="U22"/>
  <c r="U11"/>
  <c r="A12" s="1"/>
  <c r="U18"/>
  <c r="I15" s="1"/>
  <c r="U14"/>
  <c r="I13" s="1"/>
  <c r="O19" l="1"/>
  <c r="J19"/>
  <c r="K19"/>
  <c r="P19"/>
  <c r="K18"/>
  <c r="O18"/>
  <c r="J18"/>
  <c r="P18"/>
  <c r="O15"/>
  <c r="K15"/>
  <c r="J15"/>
  <c r="B17"/>
  <c r="G17"/>
  <c r="C17"/>
  <c r="H17"/>
  <c r="B12"/>
  <c r="G12"/>
  <c r="C12"/>
  <c r="C16"/>
  <c r="B16"/>
  <c r="G16"/>
  <c r="K14"/>
  <c r="J14"/>
  <c r="O14"/>
  <c r="G19"/>
  <c r="H19"/>
  <c r="C19"/>
  <c r="B19"/>
  <c r="J13"/>
  <c r="O13"/>
  <c r="K13"/>
  <c r="C18"/>
  <c r="H18"/>
  <c r="G18"/>
  <c r="B18"/>
  <c r="C14"/>
  <c r="B14"/>
  <c r="G14"/>
  <c r="K12"/>
  <c r="O12"/>
  <c r="J12"/>
  <c r="G15"/>
  <c r="B15"/>
  <c r="C15"/>
  <c r="B13"/>
  <c r="G13"/>
  <c r="C13"/>
  <c r="O16"/>
  <c r="K16"/>
  <c r="J16"/>
  <c r="I17"/>
  <c r="J17" l="1"/>
  <c r="P17"/>
  <c r="O17"/>
  <c r="K17"/>
  <c r="T5" i="2" s="1"/>
  <c r="AY11" i="5" l="1"/>
  <c r="AG5" i="2"/>
  <c r="BE5"/>
  <c r="AY23" i="5"/>
  <c r="CC5" i="2"/>
  <c r="AY35" i="5"/>
  <c r="AY47"/>
  <c r="P16" i="11" s="1"/>
  <c r="DA5" i="2"/>
  <c r="AA5"/>
  <c r="AY8" i="5"/>
  <c r="AI5" i="2"/>
  <c r="AY12" i="5"/>
  <c r="AQ5" i="2"/>
  <c r="AY16" i="5"/>
  <c r="AY5" i="2"/>
  <c r="AY20" i="5"/>
  <c r="BG5" i="2"/>
  <c r="AY24" i="5"/>
  <c r="BO5" i="2"/>
  <c r="AY28" i="5"/>
  <c r="BW5" i="2"/>
  <c r="AY32" i="5"/>
  <c r="CE5" i="2"/>
  <c r="AY36" i="5"/>
  <c r="CM5" i="2"/>
  <c r="AY40" i="5"/>
  <c r="CU5" i="2"/>
  <c r="AY44" i="5"/>
  <c r="DC5" i="2"/>
  <c r="AY48" i="5"/>
  <c r="DK5" i="2"/>
  <c r="AY52" i="5"/>
  <c r="AO5" i="2"/>
  <c r="AY15" i="5"/>
  <c r="BM5" i="2"/>
  <c r="AY27" i="5"/>
  <c r="CK5" i="2"/>
  <c r="AY39" i="5"/>
  <c r="AC5" i="2"/>
  <c r="AY9" i="5"/>
  <c r="AK5" i="2"/>
  <c r="AY13" i="5"/>
  <c r="AS5" i="2"/>
  <c r="AY17" i="5"/>
  <c r="BA5" i="2"/>
  <c r="AY21" i="5"/>
  <c r="BI5" i="2"/>
  <c r="AY25" i="5"/>
  <c r="BQ5" i="2"/>
  <c r="AY29" i="5"/>
  <c r="BY5" i="2"/>
  <c r="AY33" i="5"/>
  <c r="CG5" i="2"/>
  <c r="AY37" i="5"/>
  <c r="CO5" i="2"/>
  <c r="AY41" i="5"/>
  <c r="CW5" i="2"/>
  <c r="AY45" i="5"/>
  <c r="DE5" i="2"/>
  <c r="AY49" i="5"/>
  <c r="Y5" i="2"/>
  <c r="AY7" i="5"/>
  <c r="AW5" i="2"/>
  <c r="AY19" i="5"/>
  <c r="BU5" i="2"/>
  <c r="AY31" i="5"/>
  <c r="CS5" i="2"/>
  <c r="AY43" i="5"/>
  <c r="DI5" i="2"/>
  <c r="AY51" i="5"/>
  <c r="AY6"/>
  <c r="W5" i="2"/>
  <c r="AY10" i="5"/>
  <c r="AE5" i="2"/>
  <c r="AY14" i="5"/>
  <c r="AM5" i="2"/>
  <c r="AY18" i="5"/>
  <c r="AU5" i="2"/>
  <c r="AY22" i="5"/>
  <c r="BC5" i="2"/>
  <c r="AY26" i="5"/>
  <c r="BK5" i="2"/>
  <c r="AY30" i="5"/>
  <c r="BS5" i="2"/>
  <c r="AY34" i="5"/>
  <c r="CA5" i="2"/>
  <c r="AY38" i="5"/>
  <c r="CI5" i="2"/>
  <c r="AY42" i="5"/>
  <c r="CQ5" i="2"/>
  <c r="AY46" i="5"/>
  <c r="CY5" i="2"/>
  <c r="AY50" i="5"/>
  <c r="DG5" i="2"/>
  <c r="H24" i="11"/>
  <c r="X22" i="5"/>
  <c r="W22"/>
  <c r="Y22"/>
  <c r="G14"/>
  <c r="I14"/>
  <c r="H14"/>
  <c r="AF14"/>
  <c r="AG14"/>
  <c r="AE14"/>
  <c r="AE22"/>
  <c r="AG22"/>
  <c r="AF22"/>
  <c r="H22"/>
  <c r="G22"/>
  <c r="I22"/>
  <c r="Y14"/>
  <c r="X14"/>
  <c r="W14"/>
  <c r="P14"/>
  <c r="Q14"/>
  <c r="O14"/>
  <c r="Q22"/>
  <c r="P22"/>
  <c r="O22"/>
  <c r="H16" i="11" l="1"/>
  <c r="H12"/>
  <c r="H15"/>
  <c r="P15"/>
  <c r="Y28" i="5"/>
  <c r="EA5" i="2" s="1"/>
  <c r="Q28" i="5"/>
  <c r="DZ5" i="2" s="1"/>
  <c r="AE28" i="5"/>
  <c r="EB5" i="2" s="1"/>
  <c r="P12" i="11"/>
  <c r="P14"/>
  <c r="AA14" i="5"/>
  <c r="H14" i="11"/>
  <c r="P13"/>
  <c r="H13"/>
  <c r="J22" i="5"/>
  <c r="A14"/>
  <c r="S14"/>
  <c r="K14"/>
  <c r="B14"/>
  <c r="AA22"/>
  <c r="B22"/>
  <c r="K22"/>
  <c r="EC5" i="2" l="1"/>
  <c r="T23" i="5"/>
  <c r="N26" s="1"/>
  <c r="Q21" i="11"/>
  <c r="E21"/>
  <c r="K21"/>
  <c r="DV5" i="2" l="1"/>
  <c r="W26" i="5"/>
  <c r="DX5" i="2" s="1"/>
  <c r="E25" i="11"/>
  <c r="DJ3" i="2"/>
  <c r="DJ5" s="1"/>
  <c r="CX3"/>
  <c r="CX5" s="1"/>
  <c r="AP3"/>
  <c r="AP5" s="1"/>
  <c r="AD3"/>
  <c r="AD5" s="1"/>
  <c r="CL3"/>
  <c r="CL5" s="1"/>
  <c r="BZ3"/>
  <c r="BZ5" s="1"/>
  <c r="BN3"/>
  <c r="BN5" s="1"/>
  <c r="BB3"/>
  <c r="BB5" s="1"/>
  <c r="BP3"/>
  <c r="BP5" s="1"/>
  <c r="BR3"/>
  <c r="BR5" s="1"/>
  <c r="BT3"/>
  <c r="BT5" s="1"/>
  <c r="BV3"/>
  <c r="BV5" s="1"/>
  <c r="BX3"/>
  <c r="BX5" s="1"/>
  <c r="CB3"/>
  <c r="CB5" s="1"/>
  <c r="CD3"/>
  <c r="CD5" s="1"/>
  <c r="CF3"/>
  <c r="CF5" s="1"/>
  <c r="CH3"/>
  <c r="CH5" s="1"/>
  <c r="CJ3"/>
  <c r="CJ5" s="1"/>
  <c r="CN3"/>
  <c r="CN5" s="1"/>
  <c r="CP3"/>
  <c r="CP5" s="1"/>
  <c r="CR3"/>
  <c r="CR5" s="1"/>
  <c r="CT3"/>
  <c r="CT5" s="1"/>
  <c r="CV3"/>
  <c r="CV5" s="1"/>
  <c r="CZ3"/>
  <c r="CZ5" s="1"/>
  <c r="DB3"/>
  <c r="DB5" s="1"/>
  <c r="DD3"/>
  <c r="DD5" s="1"/>
  <c r="DF3"/>
  <c r="DF5" s="1"/>
  <c r="DH3"/>
  <c r="DH5" s="1"/>
  <c r="BL3"/>
  <c r="BL5" s="1"/>
  <c r="BJ3"/>
  <c r="BJ5" s="1"/>
  <c r="BH3"/>
  <c r="BH5" s="1"/>
  <c r="BF3"/>
  <c r="BF5" s="1"/>
  <c r="BD3"/>
  <c r="BD5" s="1"/>
  <c r="AZ3"/>
  <c r="AZ5" s="1"/>
  <c r="AX3"/>
  <c r="AX5" s="1"/>
  <c r="AV3"/>
  <c r="AV5" s="1"/>
  <c r="AT3"/>
  <c r="AT5" s="1"/>
  <c r="AR3"/>
  <c r="AR5" s="1"/>
  <c r="AN3"/>
  <c r="AN5" s="1"/>
  <c r="AL3"/>
  <c r="AL5" s="1"/>
  <c r="AJ3"/>
  <c r="AJ5" s="1"/>
  <c r="AH3"/>
  <c r="AH5" s="1"/>
  <c r="AF3"/>
  <c r="AF5" s="1"/>
  <c r="AB3"/>
  <c r="AB5" s="1"/>
  <c r="Z3"/>
  <c r="Z5" s="1"/>
  <c r="X3"/>
  <c r="X5" s="1"/>
  <c r="V3"/>
  <c r="V5" s="1"/>
  <c r="U5"/>
  <c r="E33" i="11" l="1"/>
  <c r="E39" s="1"/>
  <c r="AE26" i="5"/>
  <c r="DY5" i="2" s="1"/>
  <c r="M33" i="11"/>
  <c r="L39" s="1"/>
  <c r="J5" i="2" l="1"/>
</calcChain>
</file>

<file path=xl/sharedStrings.xml><?xml version="1.0" encoding="utf-8"?>
<sst xmlns="http://schemas.openxmlformats.org/spreadsheetml/2006/main" count="38809" uniqueCount="2163">
  <si>
    <t>إعادة إرتباط</t>
  </si>
  <si>
    <t>تاريخه</t>
  </si>
  <si>
    <t>تدوير رسوم</t>
  </si>
  <si>
    <t>المبلغ</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</si>
  <si>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</si>
  <si>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</si>
  <si>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</si>
  <si>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</si>
  <si>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</si>
  <si>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</si>
  <si>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</si>
  <si>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</si>
  <si>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</si>
  <si>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</si>
  <si>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</si>
  <si>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</si>
  <si>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</si>
  <si>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</si>
  <si>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</si>
  <si>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</si>
  <si>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جديد</t>
  </si>
  <si>
    <t>راسب</t>
  </si>
  <si>
    <t>الفصل الثاني</t>
  </si>
  <si>
    <t xml:space="preserve">جديد </t>
  </si>
  <si>
    <t xml:space="preserve">راسب </t>
  </si>
  <si>
    <t xml:space="preserve">الفصل الأول </t>
  </si>
  <si>
    <t>تقسيط</t>
  </si>
  <si>
    <r>
      <t xml:space="preserve">تنويه :
في حال كان هناك خطأ في المعلومات الواردة أعلاه أو (صفر) في أحد حقول المعلومات الأساسية يرجى الضغط </t>
    </r>
    <r>
      <rPr>
        <u/>
        <sz val="14"/>
        <color indexed="30"/>
        <rFont val="Arial"/>
        <family val="2"/>
      </rPr>
      <t>هنا</t>
    </r>
  </si>
  <si>
    <t>مقررات السنة الثانية</t>
  </si>
  <si>
    <t xml:space="preserve">مقررات السنة الرابعة </t>
  </si>
  <si>
    <t>المبلغ المستحق</t>
  </si>
  <si>
    <t>القسط الأول</t>
  </si>
  <si>
    <t>رسم الشهادة</t>
  </si>
  <si>
    <t>القسط الثاني</t>
  </si>
  <si>
    <t>المحافظة الدائمة</t>
  </si>
  <si>
    <t>نوع الثانوية</t>
  </si>
  <si>
    <t>عامها</t>
  </si>
  <si>
    <t>رمز المقرر</t>
  </si>
  <si>
    <t>اسم المقرر</t>
  </si>
  <si>
    <t>طابع هلال احمر     25  ل .س</t>
  </si>
  <si>
    <t xml:space="preserve">طابع مالي         30  ل.س   </t>
  </si>
  <si>
    <t>طابع بحث علمي         25ل.س</t>
  </si>
  <si>
    <t>تنويه :لا يعتبر الطالب مسجل إذا لم ينفذ تعليمات التسجيل كاملةً ويسليم أوراقه  ، وهو مسؤول عن صحة المعلومات الواردة في هذه الإستمارة</t>
  </si>
  <si>
    <t xml:space="preserve">إلى المصرف العقاري </t>
  </si>
  <si>
    <t>يرجى قبض مبلغ  قدره</t>
  </si>
  <si>
    <t>رقمه الامتحاني</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</si>
  <si>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</si>
  <si>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</si>
  <si>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</si>
  <si>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</si>
  <si>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</si>
  <si>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</si>
  <si>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إعادة الإرتباط</t>
  </si>
  <si>
    <t>أنواع الحسم</t>
  </si>
  <si>
    <t>الأموال المستحقة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</si>
  <si>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</si>
  <si>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</si>
  <si>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</si>
  <si>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</si>
  <si>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</si>
  <si>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</si>
  <si>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</si>
  <si>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</si>
  <si>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</si>
  <si>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</si>
  <si>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</si>
  <si>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الرقم الإمتحاني</t>
  </si>
  <si>
    <t>الاب</t>
  </si>
  <si>
    <t>الأم</t>
  </si>
  <si>
    <t>تاريخ الميلاد</t>
  </si>
  <si>
    <t>الرقم الوطني</t>
  </si>
  <si>
    <t>نوع الشهادة الثانوية</t>
  </si>
  <si>
    <t>سنة الشهادة</t>
  </si>
  <si>
    <t>محافظ الشهادة</t>
  </si>
  <si>
    <t>العنوان الدائم</t>
  </si>
  <si>
    <t>رقم الموبايل</t>
  </si>
  <si>
    <t>ذوي الشهداء وجرحى الجيش العربي السوري</t>
  </si>
  <si>
    <t>رقم تدوير رسوم</t>
  </si>
  <si>
    <t>ميشيل</t>
  </si>
  <si>
    <t>حسين</t>
  </si>
  <si>
    <t>صالح</t>
  </si>
  <si>
    <t>عمر</t>
  </si>
  <si>
    <t>محمود</t>
  </si>
  <si>
    <t>مروان</t>
  </si>
  <si>
    <t>محمد</t>
  </si>
  <si>
    <t>عدنان</t>
  </si>
  <si>
    <t>علي</t>
  </si>
  <si>
    <t>يوسف</t>
  </si>
  <si>
    <t>أحمد</t>
  </si>
  <si>
    <t>جمال</t>
  </si>
  <si>
    <t>صلاح</t>
  </si>
  <si>
    <t xml:space="preserve">عدنان </t>
  </si>
  <si>
    <t xml:space="preserve">سمير </t>
  </si>
  <si>
    <t>محمد علي</t>
  </si>
  <si>
    <t>سليمان</t>
  </si>
  <si>
    <t>محمد فايز</t>
  </si>
  <si>
    <t>اسماعيل</t>
  </si>
  <si>
    <t>عزيز</t>
  </si>
  <si>
    <t>فواز</t>
  </si>
  <si>
    <t>ماهر</t>
  </si>
  <si>
    <t>سميح</t>
  </si>
  <si>
    <t xml:space="preserve">بسام </t>
  </si>
  <si>
    <t xml:space="preserve">محمد </t>
  </si>
  <si>
    <t>بشير</t>
  </si>
  <si>
    <t>عبد الرحمن</t>
  </si>
  <si>
    <t>جميل</t>
  </si>
  <si>
    <t>جورج</t>
  </si>
  <si>
    <t>عطيه</t>
  </si>
  <si>
    <t>بسام</t>
  </si>
  <si>
    <t>محي الدين</t>
  </si>
  <si>
    <t>نجيب</t>
  </si>
  <si>
    <t>عقل</t>
  </si>
  <si>
    <t>وحيد</t>
  </si>
  <si>
    <t>غسان</t>
  </si>
  <si>
    <t>حسن</t>
  </si>
  <si>
    <t>محمد طارق</t>
  </si>
  <si>
    <t>كامل</t>
  </si>
  <si>
    <t>عبد الرزاق</t>
  </si>
  <si>
    <t>ابراهيم</t>
  </si>
  <si>
    <t>انور</t>
  </si>
  <si>
    <t>جودت</t>
  </si>
  <si>
    <t>فيصل</t>
  </si>
  <si>
    <t>محمد خير</t>
  </si>
  <si>
    <t>زياد</t>
  </si>
  <si>
    <t>سلمان</t>
  </si>
  <si>
    <t>عيسى</t>
  </si>
  <si>
    <t>ناصر</t>
  </si>
  <si>
    <t>نايف</t>
  </si>
  <si>
    <t>عصام</t>
  </si>
  <si>
    <t>توفيق</t>
  </si>
  <si>
    <t>محمد المحمد</t>
  </si>
  <si>
    <t>موفق</t>
  </si>
  <si>
    <t>احمد</t>
  </si>
  <si>
    <t>نعمان</t>
  </si>
  <si>
    <t>يحيى</t>
  </si>
  <si>
    <t>خليل</t>
  </si>
  <si>
    <t>محمد عماد</t>
  </si>
  <si>
    <t>نذير</t>
  </si>
  <si>
    <t>حمدان</t>
  </si>
  <si>
    <t>منصور</t>
  </si>
  <si>
    <t>نزار</t>
  </si>
  <si>
    <t>فؤاد</t>
  </si>
  <si>
    <t>بشار</t>
  </si>
  <si>
    <t>عبد الهادي</t>
  </si>
  <si>
    <t>سعيد</t>
  </si>
  <si>
    <t>صباح</t>
  </si>
  <si>
    <t>خلف</t>
  </si>
  <si>
    <t>خالد</t>
  </si>
  <si>
    <t>عبد العزيز</t>
  </si>
  <si>
    <t>أيمن</t>
  </si>
  <si>
    <t>محمد ياسين</t>
  </si>
  <si>
    <t>عبد الله</t>
  </si>
  <si>
    <t>الياس</t>
  </si>
  <si>
    <t>حسام</t>
  </si>
  <si>
    <t>صبحي</t>
  </si>
  <si>
    <t>محمد سعيد</t>
  </si>
  <si>
    <t>عواد</t>
  </si>
  <si>
    <t>زكريا</t>
  </si>
  <si>
    <t>ماجد</t>
  </si>
  <si>
    <t>مازن</t>
  </si>
  <si>
    <t>بدر الدين</t>
  </si>
  <si>
    <t>ايمن</t>
  </si>
  <si>
    <t>منير</t>
  </si>
  <si>
    <t>عبده</t>
  </si>
  <si>
    <t>راشد</t>
  </si>
  <si>
    <t>يونس</t>
  </si>
  <si>
    <t>محمد تيسير</t>
  </si>
  <si>
    <t>مصطفى</t>
  </si>
  <si>
    <t>نبيل</t>
  </si>
  <si>
    <t>محمد حسين</t>
  </si>
  <si>
    <t>عماد</t>
  </si>
  <si>
    <t>محمد سامر</t>
  </si>
  <si>
    <t>محمد مروان</t>
  </si>
  <si>
    <t>رشيد</t>
  </si>
  <si>
    <t>هشام</t>
  </si>
  <si>
    <t>موسى</t>
  </si>
  <si>
    <t>حبيب</t>
  </si>
  <si>
    <t>مسعود</t>
  </si>
  <si>
    <t>محمد بشار</t>
  </si>
  <si>
    <t>محمد زهير</t>
  </si>
  <si>
    <t>فندي</t>
  </si>
  <si>
    <t>محمد كمال</t>
  </si>
  <si>
    <t>حيدر</t>
  </si>
  <si>
    <t xml:space="preserve">أحمد </t>
  </si>
  <si>
    <t>رضوان</t>
  </si>
  <si>
    <t>وليد</t>
  </si>
  <si>
    <t>سمير</t>
  </si>
  <si>
    <t>كمال</t>
  </si>
  <si>
    <t>قاسم</t>
  </si>
  <si>
    <t>عماد الدين</t>
  </si>
  <si>
    <t>نزيه</t>
  </si>
  <si>
    <t>منيف</t>
  </si>
  <si>
    <t>غازي</t>
  </si>
  <si>
    <t>هايل</t>
  </si>
  <si>
    <t>محمد هشام</t>
  </si>
  <si>
    <t>عبدو</t>
  </si>
  <si>
    <t>محمد معتز</t>
  </si>
  <si>
    <t>ممدوح</t>
  </si>
  <si>
    <t>فايز</t>
  </si>
  <si>
    <t>نور الدين</t>
  </si>
  <si>
    <t>جابر</t>
  </si>
  <si>
    <t>رياض</t>
  </si>
  <si>
    <t>طه</t>
  </si>
  <si>
    <t>صبري</t>
  </si>
  <si>
    <t>فاروق</t>
  </si>
  <si>
    <t>عبد الوهاب</t>
  </si>
  <si>
    <t>عادل</t>
  </si>
  <si>
    <t>مبارك</t>
  </si>
  <si>
    <t>سليم</t>
  </si>
  <si>
    <t>هيثم</t>
  </si>
  <si>
    <t>شريف</t>
  </si>
  <si>
    <t>عائشه المغربي</t>
  </si>
  <si>
    <t xml:space="preserve">علي </t>
  </si>
  <si>
    <t>علاء الدين</t>
  </si>
  <si>
    <t>شحاده</t>
  </si>
  <si>
    <t>عبد الناصر</t>
  </si>
  <si>
    <t>زهير</t>
  </si>
  <si>
    <t>وفيق</t>
  </si>
  <si>
    <t>عبد القادر</t>
  </si>
  <si>
    <t>جهاد</t>
  </si>
  <si>
    <t>احمد اسماعيل</t>
  </si>
  <si>
    <t>عبد الكريم</t>
  </si>
  <si>
    <t>عبد الفتاح</t>
  </si>
  <si>
    <t>عارف</t>
  </si>
  <si>
    <t>راسم</t>
  </si>
  <si>
    <t>عبدالله</t>
  </si>
  <si>
    <t>محمد موفق</t>
  </si>
  <si>
    <t>محمد خالد</t>
  </si>
  <si>
    <t>حسان</t>
  </si>
  <si>
    <t>محمد خليل</t>
  </si>
  <si>
    <t>سامي</t>
  </si>
  <si>
    <t>نصر</t>
  </si>
  <si>
    <t>برهان</t>
  </si>
  <si>
    <t>عاصم</t>
  </si>
  <si>
    <t>رسلان</t>
  </si>
  <si>
    <t>اكرم</t>
  </si>
  <si>
    <t>عاطف</t>
  </si>
  <si>
    <t>محمد نبيل</t>
  </si>
  <si>
    <t>محمد نديم</t>
  </si>
  <si>
    <t>زيد</t>
  </si>
  <si>
    <t>حافظ</t>
  </si>
  <si>
    <t>أنور</t>
  </si>
  <si>
    <t>فادي</t>
  </si>
  <si>
    <t>مأمون</t>
  </si>
  <si>
    <t>محمد سليم</t>
  </si>
  <si>
    <t>شحادة</t>
  </si>
  <si>
    <t>محمد بسام</t>
  </si>
  <si>
    <t>انطون</t>
  </si>
  <si>
    <t>اسامه</t>
  </si>
  <si>
    <t>فوزي</t>
  </si>
  <si>
    <t>معتز</t>
  </si>
  <si>
    <t>محمد المصري</t>
  </si>
  <si>
    <t>عبد الغني</t>
  </si>
  <si>
    <t>كاسم</t>
  </si>
  <si>
    <t>عبد الغفور</t>
  </si>
  <si>
    <t>محمد حسن</t>
  </si>
  <si>
    <t>فتحي</t>
  </si>
  <si>
    <t>نسيب</t>
  </si>
  <si>
    <t>احسان</t>
  </si>
  <si>
    <t>باسل</t>
  </si>
  <si>
    <t>هاني</t>
  </si>
  <si>
    <t>محمد صالح</t>
  </si>
  <si>
    <t>محمد عدنان</t>
  </si>
  <si>
    <t>وائل</t>
  </si>
  <si>
    <t>محمد وليد</t>
  </si>
  <si>
    <t>مالك</t>
  </si>
  <si>
    <t>نصر الدين</t>
  </si>
  <si>
    <t>محمد فؤاد</t>
  </si>
  <si>
    <t>أسعد</t>
  </si>
  <si>
    <t>سامر</t>
  </si>
  <si>
    <t>شروق المصري</t>
  </si>
  <si>
    <t>ياسين</t>
  </si>
  <si>
    <t>شيرين السروجي</t>
  </si>
  <si>
    <t>عبد المنعم</t>
  </si>
  <si>
    <t>اخلاص</t>
  </si>
  <si>
    <t>ايوب</t>
  </si>
  <si>
    <t>حميد</t>
  </si>
  <si>
    <t>منال</t>
  </si>
  <si>
    <t>غياث</t>
  </si>
  <si>
    <t>غفران</t>
  </si>
  <si>
    <t>محمد نزار</t>
  </si>
  <si>
    <t>اياد</t>
  </si>
  <si>
    <t>حياة</t>
  </si>
  <si>
    <t>طارق</t>
  </si>
  <si>
    <t>محمد اديب</t>
  </si>
  <si>
    <t>فارس</t>
  </si>
  <si>
    <t>حسن حسن</t>
  </si>
  <si>
    <t>ريم محمد</t>
  </si>
  <si>
    <t>حنين</t>
  </si>
  <si>
    <t>عبد الحميد</t>
  </si>
  <si>
    <t>عامر</t>
  </si>
  <si>
    <t>أمين</t>
  </si>
  <si>
    <t>محمد صبحي</t>
  </si>
  <si>
    <t>محمد رشيد</t>
  </si>
  <si>
    <t>مرزوق</t>
  </si>
  <si>
    <t>احمد راتب</t>
  </si>
  <si>
    <t>محمد سميح</t>
  </si>
  <si>
    <t>محمد يوسف</t>
  </si>
  <si>
    <t>صابر</t>
  </si>
  <si>
    <t>داوود</t>
  </si>
  <si>
    <t>محمد فواز</t>
  </si>
  <si>
    <t>تحسين</t>
  </si>
  <si>
    <t>رجب</t>
  </si>
  <si>
    <t>خلدون</t>
  </si>
  <si>
    <t>محمد الفاتح</t>
  </si>
  <si>
    <t>سهام</t>
  </si>
  <si>
    <t>نجم</t>
  </si>
  <si>
    <t>بهاء الدين</t>
  </si>
  <si>
    <t>محمد معتوق</t>
  </si>
  <si>
    <t>احمد الحسين</t>
  </si>
  <si>
    <t>احمد علي</t>
  </si>
  <si>
    <t>ربيع</t>
  </si>
  <si>
    <t>محمد ديب</t>
  </si>
  <si>
    <t>بيان</t>
  </si>
  <si>
    <t>حيدر حيدر</t>
  </si>
  <si>
    <t>نهاد</t>
  </si>
  <si>
    <t>اليان</t>
  </si>
  <si>
    <t>اسامة</t>
  </si>
  <si>
    <t>فرج</t>
  </si>
  <si>
    <t>هيسم</t>
  </si>
  <si>
    <t>محمد ياسر</t>
  </si>
  <si>
    <t>محمد منذر</t>
  </si>
  <si>
    <t>ضياء</t>
  </si>
  <si>
    <t>محمد برهان</t>
  </si>
  <si>
    <t>محمد ضميريه</t>
  </si>
  <si>
    <t>محمد عبد الرحمن</t>
  </si>
  <si>
    <t>وسيم</t>
  </si>
  <si>
    <t>كلمة السر</t>
  </si>
  <si>
    <t>الاسم</t>
  </si>
  <si>
    <t>عمار سعيد</t>
  </si>
  <si>
    <t>نهاد الأحمر</t>
  </si>
  <si>
    <t>عمر الإمام</t>
  </si>
  <si>
    <t>اتبع الخطوات التالية:</t>
  </si>
  <si>
    <t>اضغط هنا</t>
  </si>
  <si>
    <t>الإستمارة وإطبع منها أربعة نسخ</t>
  </si>
  <si>
    <t>أبنائنا الطلبة إننا بصدد تجربة تحويل  آلية العمل بمركز التعليم المفتوح في جامعة دمشق إلى العمل الإلكتروني والسعي لتخفيف الأوراق الثبوتية بما يخدم مصلحتكم وتسريع إنجاز معاملاتكم دون أي تأخير 
نرجوا منكم الإلتزام بالتعليمات السابقة لنجاح عملية التحويل المبدئية  وفي حال نجاحها سيتم أتمتت جميع الوثائق التي يحتاجها الطالب لتمنح له بمجرد أن يتقدم بطلبها</t>
  </si>
  <si>
    <t>لن يتم التسجيل إذا لم يتم ملئ جميع هذه الحقول بالمعلومات الصحيحة دون أي نقص</t>
  </si>
  <si>
    <t>للذهاب لاختيار المواد</t>
  </si>
  <si>
    <t>للرجوع إلى تعليمات التسجيل</t>
  </si>
  <si>
    <r>
      <t>اضغط هنا</t>
    </r>
    <r>
      <rPr>
        <b/>
        <sz val="12"/>
        <color theme="10"/>
        <rFont val="Arial"/>
        <family val="2"/>
      </rPr>
      <t xml:space="preserve"> للرجوع للتعليمات</t>
    </r>
  </si>
  <si>
    <r>
      <t>اضغط هنا</t>
    </r>
    <r>
      <rPr>
        <b/>
        <sz val="12"/>
        <color theme="10"/>
        <rFont val="Arial"/>
        <family val="2"/>
      </rPr>
      <t xml:space="preserve"> للذهاب إلى الاستمارة</t>
    </r>
  </si>
  <si>
    <t xml:space="preserve">بعد الإنتهاء من عملية إختيار المقررات إنتقل إلى صفحة </t>
  </si>
  <si>
    <t>الموبايل</t>
  </si>
  <si>
    <t>الهاتف</t>
  </si>
  <si>
    <t>شعبة التجنيد</t>
  </si>
  <si>
    <t>ذكر</t>
  </si>
  <si>
    <t>أنثى</t>
  </si>
  <si>
    <t>العنوان :</t>
  </si>
  <si>
    <t>ر2</t>
  </si>
  <si>
    <t>ج</t>
  </si>
  <si>
    <t>ر1</t>
  </si>
  <si>
    <t>نوع الحسم</t>
  </si>
  <si>
    <t>نقابة معلمين</t>
  </si>
  <si>
    <t>ذوي إحتياجات الخاصة</t>
  </si>
  <si>
    <t>وثيقة وفاة</t>
  </si>
  <si>
    <t>سجين</t>
  </si>
  <si>
    <t>رسم إعادة إرتباط</t>
  </si>
  <si>
    <t>رسم التسجيل</t>
  </si>
  <si>
    <t>عدد المقررات المسجلة لأول مرة</t>
  </si>
  <si>
    <t>عدد المقررات المسجلة للمرة الثانية</t>
  </si>
  <si>
    <t>عدد المقررات المسجلة لأكثر من مرتين</t>
  </si>
  <si>
    <t>رقم إعادة الإرتباط</t>
  </si>
  <si>
    <t>ليرة سورية فقط لا غير من الطالب</t>
  </si>
  <si>
    <t>نقابة المعلمين</t>
  </si>
  <si>
    <t>رسم إعادة ارتباط</t>
  </si>
  <si>
    <t>رسم تسجيل سنوي</t>
  </si>
  <si>
    <t>عدد المواد الراسبة للمرة الأولى</t>
  </si>
  <si>
    <t>عدد المواد الراسبة للمرة الثانية</t>
  </si>
  <si>
    <t>اساسيات الادارة</t>
  </si>
  <si>
    <t xml:space="preserve">مبادئ التمويل والاستثمار </t>
  </si>
  <si>
    <t>التحليل الجزئي</t>
  </si>
  <si>
    <t>مبادئ الاحصاء</t>
  </si>
  <si>
    <t xml:space="preserve">المحاسبة المالية </t>
  </si>
  <si>
    <t>لغة أعمال 1</t>
  </si>
  <si>
    <t xml:space="preserve">اساسيات التسويق في المشروعات الصغيرة </t>
  </si>
  <si>
    <t xml:space="preserve">رياضيات ادارية ومالية </t>
  </si>
  <si>
    <t>المحاسبة المتوسطة</t>
  </si>
  <si>
    <t xml:space="preserve">الاشكال القانونية للمشروعات وأسس احداثها </t>
  </si>
  <si>
    <t>مهارات حاسوب 1</t>
  </si>
  <si>
    <t>لغة اعمال 2</t>
  </si>
  <si>
    <t xml:space="preserve">ادارة المشروعات الصغيرة </t>
  </si>
  <si>
    <t xml:space="preserve">الاتصالات الادارية </t>
  </si>
  <si>
    <t xml:space="preserve">المحاسبة المالية المتخصصة </t>
  </si>
  <si>
    <t xml:space="preserve">ادارة الموارد البشرية </t>
  </si>
  <si>
    <t>القانون التجاري</t>
  </si>
  <si>
    <t xml:space="preserve">معلوماتية </t>
  </si>
  <si>
    <t xml:space="preserve">ادارة العلاقات العامة </t>
  </si>
  <si>
    <t>تطبيقات احصائية في الادارة</t>
  </si>
  <si>
    <t xml:space="preserve">سياسات التسعير والتوزيع </t>
  </si>
  <si>
    <t>نظم المعلومات الادارية</t>
  </si>
  <si>
    <t xml:space="preserve">دراسات ادارية بلغة اجنبية </t>
  </si>
  <si>
    <t>نظرية المنظمة والتطوير التنظيمي</t>
  </si>
  <si>
    <t xml:space="preserve">ادارة التفاوض باللغة الاجنبية </t>
  </si>
  <si>
    <t>التحليل الكلي</t>
  </si>
  <si>
    <t xml:space="preserve">الاساليب الكمية في الادارة </t>
  </si>
  <si>
    <t>محاسبة شركات الاشخاص</t>
  </si>
  <si>
    <t xml:space="preserve">الملية العامة والتشريع الضريبي </t>
  </si>
  <si>
    <t>مهارات حاسوب  2</t>
  </si>
  <si>
    <t xml:space="preserve">ادارة الانتاج والعمليات </t>
  </si>
  <si>
    <t xml:space="preserve">الادارة المالية </t>
  </si>
  <si>
    <t xml:space="preserve">محاسبة تكاليف وادارية </t>
  </si>
  <si>
    <t>الاتصالات التسويقية</t>
  </si>
  <si>
    <t xml:space="preserve">البيئة القانونية للاستثمار والعمل </t>
  </si>
  <si>
    <t xml:space="preserve">مراسلات ادارية باللغة الاجنبية </t>
  </si>
  <si>
    <t xml:space="preserve">ادارة الامداد في المشروعات الصغيرة </t>
  </si>
  <si>
    <t xml:space="preserve">ادارة الوقت </t>
  </si>
  <si>
    <t xml:space="preserve">ادارة الجدوى وتقييم المشروعات </t>
  </si>
  <si>
    <t xml:space="preserve">ادارة الجودة في المشروعات الصغيرة </t>
  </si>
  <si>
    <t xml:space="preserve">الرقابة الادارية </t>
  </si>
  <si>
    <t xml:space="preserve">نظرية القررات الادارية </t>
  </si>
  <si>
    <t xml:space="preserve">المسؤولية الاجتماعية واخلاقيات العمل </t>
  </si>
  <si>
    <t xml:space="preserve">ادارة المخاطر المالية والائتمان </t>
  </si>
  <si>
    <t xml:space="preserve">التجارة الالكترونية بلغة اجنبية </t>
  </si>
  <si>
    <t xml:space="preserve">السلوك التنظيمي </t>
  </si>
  <si>
    <t>استراتيجيات تنمية المشروعات الصغيرة</t>
  </si>
  <si>
    <t xml:space="preserve">ادارة التنافس في المشروعات الصغيرة </t>
  </si>
  <si>
    <t>خديجه</t>
  </si>
  <si>
    <t>سميره</t>
  </si>
  <si>
    <t>حسناء</t>
  </si>
  <si>
    <t>فاطمه</t>
  </si>
  <si>
    <t>منى</t>
  </si>
  <si>
    <t>احمد الحموي</t>
  </si>
  <si>
    <t>فاديه</t>
  </si>
  <si>
    <t>عزات</t>
  </si>
  <si>
    <t>ثناء</t>
  </si>
  <si>
    <t>حنان</t>
  </si>
  <si>
    <t>دلال</t>
  </si>
  <si>
    <t>ابتسام</t>
  </si>
  <si>
    <t>ايمان</t>
  </si>
  <si>
    <t>شمسه</t>
  </si>
  <si>
    <t>سمر</t>
  </si>
  <si>
    <t>منتهى</t>
  </si>
  <si>
    <t>مريم</t>
  </si>
  <si>
    <t>امنه</t>
  </si>
  <si>
    <t>هناء</t>
  </si>
  <si>
    <t>وداد</t>
  </si>
  <si>
    <t>نوال</t>
  </si>
  <si>
    <t>امل</t>
  </si>
  <si>
    <t>امال</t>
  </si>
  <si>
    <t>رحاب</t>
  </si>
  <si>
    <t>غزاله</t>
  </si>
  <si>
    <t>جميله</t>
  </si>
  <si>
    <t>هيفاء</t>
  </si>
  <si>
    <t>بدريه</t>
  </si>
  <si>
    <t>نجوى</t>
  </si>
  <si>
    <t>هند</t>
  </si>
  <si>
    <t>ليلى</t>
  </si>
  <si>
    <t>اسعاف</t>
  </si>
  <si>
    <t>فلك</t>
  </si>
  <si>
    <t>نايفه</t>
  </si>
  <si>
    <t>سعاد</t>
  </si>
  <si>
    <t>بارعه</t>
  </si>
  <si>
    <t>مهى</t>
  </si>
  <si>
    <t>حليمه</t>
  </si>
  <si>
    <t>اميره</t>
  </si>
  <si>
    <t>هنادي</t>
  </si>
  <si>
    <t>امينه</t>
  </si>
  <si>
    <t>ساميه</t>
  </si>
  <si>
    <t>اديبه</t>
  </si>
  <si>
    <t>زبيده</t>
  </si>
  <si>
    <t>شيخه</t>
  </si>
  <si>
    <t>صبحيه</t>
  </si>
  <si>
    <t>سهيله</t>
  </si>
  <si>
    <t>سحر</t>
  </si>
  <si>
    <t>الهام</t>
  </si>
  <si>
    <t>فوزيه</t>
  </si>
  <si>
    <t>هدى</t>
  </si>
  <si>
    <t>حسنه</t>
  </si>
  <si>
    <t>باسمه</t>
  </si>
  <si>
    <t>ميسون</t>
  </si>
  <si>
    <t>ملك</t>
  </si>
  <si>
    <t>فايزه</t>
  </si>
  <si>
    <t>وجيها</t>
  </si>
  <si>
    <t>حسن المحمد</t>
  </si>
  <si>
    <t>سلوى</t>
  </si>
  <si>
    <t>عبيده</t>
  </si>
  <si>
    <t>يسرى</t>
  </si>
  <si>
    <t>بثينه</t>
  </si>
  <si>
    <t>ازدهار</t>
  </si>
  <si>
    <t>فاتن</t>
  </si>
  <si>
    <t>صفاء</t>
  </si>
  <si>
    <t>نسرين</t>
  </si>
  <si>
    <t>فريال</t>
  </si>
  <si>
    <t>ميساء</t>
  </si>
  <si>
    <t>لينا</t>
  </si>
  <si>
    <t>زينب</t>
  </si>
  <si>
    <t>سهير</t>
  </si>
  <si>
    <t>ناديا</t>
  </si>
  <si>
    <t>نعيمه</t>
  </si>
  <si>
    <t>اقبال</t>
  </si>
  <si>
    <t>وفاء</t>
  </si>
  <si>
    <t>عائشه</t>
  </si>
  <si>
    <t xml:space="preserve">محي الدين </t>
  </si>
  <si>
    <t>سوسن</t>
  </si>
  <si>
    <t>رنا</t>
  </si>
  <si>
    <t>مفيده</t>
  </si>
  <si>
    <t>كوكب</t>
  </si>
  <si>
    <t>هاله</t>
  </si>
  <si>
    <t>خنساء</t>
  </si>
  <si>
    <t>لطيفه</t>
  </si>
  <si>
    <t>وفيقه</t>
  </si>
  <si>
    <t>حلوة</t>
  </si>
  <si>
    <t>روضه</t>
  </si>
  <si>
    <t>سميه</t>
  </si>
  <si>
    <t>ندى</t>
  </si>
  <si>
    <t>انتصار</t>
  </si>
  <si>
    <t>مياده</t>
  </si>
  <si>
    <t>عفاف</t>
  </si>
  <si>
    <t>نجاح</t>
  </si>
  <si>
    <t>منيره</t>
  </si>
  <si>
    <t>فتحيه</t>
  </si>
  <si>
    <t>عليا</t>
  </si>
  <si>
    <t>نور الهدى</t>
  </si>
  <si>
    <t>وصال</t>
  </si>
  <si>
    <t>رابعه</t>
  </si>
  <si>
    <t>سوزان</t>
  </si>
  <si>
    <t>فضيله</t>
  </si>
  <si>
    <t>فضه</t>
  </si>
  <si>
    <t>رضيه</t>
  </si>
  <si>
    <t>هيام</t>
  </si>
  <si>
    <t>شهيره</t>
  </si>
  <si>
    <t>انصاف</t>
  </si>
  <si>
    <t>قمر</t>
  </si>
  <si>
    <t>غصن</t>
  </si>
  <si>
    <t>عنود</t>
  </si>
  <si>
    <t>فدوى</t>
  </si>
  <si>
    <t>محمد النجار</t>
  </si>
  <si>
    <t>مها</t>
  </si>
  <si>
    <t>انيسه</t>
  </si>
  <si>
    <t>محمد حداد</t>
  </si>
  <si>
    <t>فهميه</t>
  </si>
  <si>
    <t>محمد زكريا</t>
  </si>
  <si>
    <t>فيروز</t>
  </si>
  <si>
    <t>رباب</t>
  </si>
  <si>
    <t>محمد حسان</t>
  </si>
  <si>
    <t>ناريمان</t>
  </si>
  <si>
    <t>عهد</t>
  </si>
  <si>
    <t>تغريد</t>
  </si>
  <si>
    <t>كوثر</t>
  </si>
  <si>
    <t>انعام</t>
  </si>
  <si>
    <t>زهيه</t>
  </si>
  <si>
    <t>ندا</t>
  </si>
  <si>
    <t>نغم ضو</t>
  </si>
  <si>
    <t>نورا</t>
  </si>
  <si>
    <t>سلام</t>
  </si>
  <si>
    <t>هنا</t>
  </si>
  <si>
    <t>ريما</t>
  </si>
  <si>
    <t>خولة</t>
  </si>
  <si>
    <t>رانيا</t>
  </si>
  <si>
    <t>ماجده</t>
  </si>
  <si>
    <t>عائشة</t>
  </si>
  <si>
    <t>فائزة</t>
  </si>
  <si>
    <t>امريه</t>
  </si>
  <si>
    <t xml:space="preserve">فدوى </t>
  </si>
  <si>
    <t>بشيره</t>
  </si>
  <si>
    <t>فاطمة</t>
  </si>
  <si>
    <t>شكرية</t>
  </si>
  <si>
    <t>حمده</t>
  </si>
  <si>
    <t>ريم</t>
  </si>
  <si>
    <t>سناء</t>
  </si>
  <si>
    <t>سمية</t>
  </si>
  <si>
    <t>جميلة</t>
  </si>
  <si>
    <t>تمره</t>
  </si>
  <si>
    <t>سميرة</t>
  </si>
  <si>
    <t>خلود</t>
  </si>
  <si>
    <t>تمام</t>
  </si>
  <si>
    <t xml:space="preserve">راتب </t>
  </si>
  <si>
    <t>خديجة</t>
  </si>
  <si>
    <t>محاسن</t>
  </si>
  <si>
    <t>هالة</t>
  </si>
  <si>
    <t>وزيره</t>
  </si>
  <si>
    <t>إيمان</t>
  </si>
  <si>
    <t>أسامة</t>
  </si>
  <si>
    <t>فرزت</t>
  </si>
  <si>
    <t>حليمة</t>
  </si>
  <si>
    <t>نداء</t>
  </si>
  <si>
    <t>أمينة</t>
  </si>
  <si>
    <t>نور</t>
  </si>
  <si>
    <t xml:space="preserve">ملك </t>
  </si>
  <si>
    <t>نجلا</t>
  </si>
  <si>
    <t>انطوان</t>
  </si>
  <si>
    <t>ميرفت</t>
  </si>
  <si>
    <t>ميادة</t>
  </si>
  <si>
    <t>دعد</t>
  </si>
  <si>
    <t>بديعة</t>
  </si>
  <si>
    <t>دنيا</t>
  </si>
  <si>
    <t>رتيبه</t>
  </si>
  <si>
    <t xml:space="preserve">زياد </t>
  </si>
  <si>
    <t>آمنة</t>
  </si>
  <si>
    <t xml:space="preserve">احمد </t>
  </si>
  <si>
    <t>ماجدة</t>
  </si>
  <si>
    <t>عبير</t>
  </si>
  <si>
    <t xml:space="preserve">ريما </t>
  </si>
  <si>
    <t>لمياء</t>
  </si>
  <si>
    <t xml:space="preserve">يحيى </t>
  </si>
  <si>
    <t>روضة</t>
  </si>
  <si>
    <t>رحمة</t>
  </si>
  <si>
    <t xml:space="preserve">عمر </t>
  </si>
  <si>
    <t>أمل</t>
  </si>
  <si>
    <t>ريمه</t>
  </si>
  <si>
    <t>بشيرة</t>
  </si>
  <si>
    <t>خيرية</t>
  </si>
  <si>
    <t xml:space="preserve">فاطمة </t>
  </si>
  <si>
    <t>نظيرة</t>
  </si>
  <si>
    <t>سميحة</t>
  </si>
  <si>
    <t>باسمة</t>
  </si>
  <si>
    <t>فادية</t>
  </si>
  <si>
    <t>جواد</t>
  </si>
  <si>
    <t>غادة</t>
  </si>
  <si>
    <t xml:space="preserve">غسان </t>
  </si>
  <si>
    <t xml:space="preserve">محمد رضوان </t>
  </si>
  <si>
    <t>فتون</t>
  </si>
  <si>
    <t>هديه</t>
  </si>
  <si>
    <t>زهور</t>
  </si>
  <si>
    <t>عائدة</t>
  </si>
  <si>
    <t>رنده</t>
  </si>
  <si>
    <t>جومانا</t>
  </si>
  <si>
    <t>اميرة</t>
  </si>
  <si>
    <t xml:space="preserve">اسعد </t>
  </si>
  <si>
    <t xml:space="preserve">مها </t>
  </si>
  <si>
    <t>ملاذ</t>
  </si>
  <si>
    <t>جاكلين</t>
  </si>
  <si>
    <t>ناديه</t>
  </si>
  <si>
    <t>ربيعة</t>
  </si>
  <si>
    <t>خالدية</t>
  </si>
  <si>
    <t>محمد نهاد</t>
  </si>
  <si>
    <t xml:space="preserve">صباح </t>
  </si>
  <si>
    <t>زين الدين</t>
  </si>
  <si>
    <t xml:space="preserve">صلاح </t>
  </si>
  <si>
    <t>ناجية</t>
  </si>
  <si>
    <t>احمد الابراهيم</t>
  </si>
  <si>
    <t>راغدة</t>
  </si>
  <si>
    <t>صبرية</t>
  </si>
  <si>
    <t xml:space="preserve">عمار </t>
  </si>
  <si>
    <t>فاديا</t>
  </si>
  <si>
    <t>ليلا</t>
  </si>
  <si>
    <t>خليل ادريس</t>
  </si>
  <si>
    <t>نصوح</t>
  </si>
  <si>
    <t>امتثال</t>
  </si>
  <si>
    <t>امنة</t>
  </si>
  <si>
    <t>فاتنة</t>
  </si>
  <si>
    <t>فائزه</t>
  </si>
  <si>
    <t>البير</t>
  </si>
  <si>
    <t>ثريا</t>
  </si>
  <si>
    <t>رائدة</t>
  </si>
  <si>
    <t>نزهه</t>
  </si>
  <si>
    <t>تهاني</t>
  </si>
  <si>
    <t>اميه</t>
  </si>
  <si>
    <t>محمد يحيى</t>
  </si>
  <si>
    <t>رئيفه</t>
  </si>
  <si>
    <t>عيده</t>
  </si>
  <si>
    <t>رويدة</t>
  </si>
  <si>
    <t>احلام</t>
  </si>
  <si>
    <t>جانيت</t>
  </si>
  <si>
    <t>حسنا</t>
  </si>
  <si>
    <t>حنيفه</t>
  </si>
  <si>
    <t>ريتا</t>
  </si>
  <si>
    <t>تماثيل</t>
  </si>
  <si>
    <t>مي</t>
  </si>
  <si>
    <t>حماد</t>
  </si>
  <si>
    <t>فرح</t>
  </si>
  <si>
    <t>سهاد</t>
  </si>
  <si>
    <t>ناهد</t>
  </si>
  <si>
    <t>فايزة</t>
  </si>
  <si>
    <t>ناجيه</t>
  </si>
  <si>
    <t>غصون</t>
  </si>
  <si>
    <t>اعتدال</t>
  </si>
  <si>
    <t>بسمه</t>
  </si>
  <si>
    <t>منا</t>
  </si>
  <si>
    <t>محمد اللحام</t>
  </si>
  <si>
    <t>روعه</t>
  </si>
  <si>
    <t>مديحة</t>
  </si>
  <si>
    <t>عزيزة</t>
  </si>
  <si>
    <t>جوليا</t>
  </si>
  <si>
    <t>ماري</t>
  </si>
  <si>
    <t>جرجس</t>
  </si>
  <si>
    <t>رمزه</t>
  </si>
  <si>
    <t>امينة</t>
  </si>
  <si>
    <t>نهلة</t>
  </si>
  <si>
    <t>ربيعه</t>
  </si>
  <si>
    <t>احمد الرفاعي</t>
  </si>
  <si>
    <t>احمد حيدر</t>
  </si>
  <si>
    <t>عبله</t>
  </si>
  <si>
    <t>نهيدة</t>
  </si>
  <si>
    <t>ديمه المصري</t>
  </si>
  <si>
    <t>بارعة</t>
  </si>
  <si>
    <t>محمد طاهر</t>
  </si>
  <si>
    <t>محمد عبد السلام</t>
  </si>
  <si>
    <t>أميرة</t>
  </si>
  <si>
    <t>محمد عمر</t>
  </si>
  <si>
    <t>دره</t>
  </si>
  <si>
    <t>صفا</t>
  </si>
  <si>
    <t>زكاء</t>
  </si>
  <si>
    <t>رئيف</t>
  </si>
  <si>
    <t>محمدنذير</t>
  </si>
  <si>
    <t>هادي عمار</t>
  </si>
  <si>
    <t>صالحة</t>
  </si>
  <si>
    <t>احمد الزوربا</t>
  </si>
  <si>
    <t>احمد الحسن</t>
  </si>
  <si>
    <t>هلا</t>
  </si>
  <si>
    <t>جورج رزق</t>
  </si>
  <si>
    <t>صقر</t>
  </si>
  <si>
    <t>سها</t>
  </si>
  <si>
    <t>غاليه</t>
  </si>
  <si>
    <t>يسره</t>
  </si>
  <si>
    <t>وفا</t>
  </si>
  <si>
    <t>رانيه</t>
  </si>
  <si>
    <t>محمد توفيق</t>
  </si>
  <si>
    <t>حسيبه</t>
  </si>
  <si>
    <t>احمد رضوان</t>
  </si>
  <si>
    <t>بهيرة</t>
  </si>
  <si>
    <t>اسراء الصفدي</t>
  </si>
  <si>
    <t>نهايا</t>
  </si>
  <si>
    <t xml:space="preserve">عبد الله </t>
  </si>
  <si>
    <t xml:space="preserve">عبد الحكيم </t>
  </si>
  <si>
    <t xml:space="preserve">سهام </t>
  </si>
  <si>
    <t>نجيبه</t>
  </si>
  <si>
    <t>راغده</t>
  </si>
  <si>
    <t>صبحية</t>
  </si>
  <si>
    <t>حسن غالي</t>
  </si>
  <si>
    <t xml:space="preserve">ابراهيم </t>
  </si>
  <si>
    <t>ايناس</t>
  </si>
  <si>
    <t xml:space="preserve">اكرم </t>
  </si>
  <si>
    <t>هيلين</t>
  </si>
  <si>
    <t xml:space="preserve">نايفه </t>
  </si>
  <si>
    <t>صفاء محمود</t>
  </si>
  <si>
    <t xml:space="preserve">صبحي </t>
  </si>
  <si>
    <t xml:space="preserve">محمد فايز </t>
  </si>
  <si>
    <t xml:space="preserve">وجيه </t>
  </si>
  <si>
    <t>وحيده</t>
  </si>
  <si>
    <t xml:space="preserve">جميل </t>
  </si>
  <si>
    <t>غفران السلوم</t>
  </si>
  <si>
    <t xml:space="preserve">امل </t>
  </si>
  <si>
    <t>زيده</t>
  </si>
  <si>
    <t>محمد الكشك</t>
  </si>
  <si>
    <t>محمد غالب</t>
  </si>
  <si>
    <t>ميهوب</t>
  </si>
  <si>
    <t xml:space="preserve">امال </t>
  </si>
  <si>
    <t>خولا</t>
  </si>
  <si>
    <t xml:space="preserve">ايمن </t>
  </si>
  <si>
    <t xml:space="preserve">محمد حسان </t>
  </si>
  <si>
    <t>شاهيناز</t>
  </si>
  <si>
    <t>نور النحاس</t>
  </si>
  <si>
    <t>ينال</t>
  </si>
  <si>
    <t>محمد جهاد</t>
  </si>
  <si>
    <t>انوار</t>
  </si>
  <si>
    <t>نظمي</t>
  </si>
  <si>
    <t>حنان المصري</t>
  </si>
  <si>
    <t>ميسم</t>
  </si>
  <si>
    <t>محمدبشار</t>
  </si>
  <si>
    <t>فائده</t>
  </si>
  <si>
    <t>علا نعوم</t>
  </si>
  <si>
    <t>فريال الضيفان</t>
  </si>
  <si>
    <t>لورين حامد</t>
  </si>
  <si>
    <t>محمد الحميدي</t>
  </si>
  <si>
    <t>ورود</t>
  </si>
  <si>
    <t>محمد عبد الله</t>
  </si>
  <si>
    <t>افتكار</t>
  </si>
  <si>
    <t>ليله</t>
  </si>
  <si>
    <t>مضر</t>
  </si>
  <si>
    <t>ياسمين دركزنلي</t>
  </si>
  <si>
    <t>عبد الحفيظ</t>
  </si>
  <si>
    <t>زينات</t>
  </si>
  <si>
    <t>شادي النصير</t>
  </si>
  <si>
    <t>مرثا</t>
  </si>
  <si>
    <t>هاشميه</t>
  </si>
  <si>
    <t>محمد الشريف</t>
  </si>
  <si>
    <t xml:space="preserve">كوثر </t>
  </si>
  <si>
    <t>ماهر شقير</t>
  </si>
  <si>
    <t xml:space="preserve">محمد الكريم </t>
  </si>
  <si>
    <t>اكريم</t>
  </si>
  <si>
    <t>محمد يحيى العقلة</t>
  </si>
  <si>
    <t>ملك جمال</t>
  </si>
  <si>
    <t xml:space="preserve">غازي </t>
  </si>
  <si>
    <t xml:space="preserve">هدى </t>
  </si>
  <si>
    <t>جوني جاندري</t>
  </si>
  <si>
    <t>جاك</t>
  </si>
  <si>
    <t>محمد تحسين</t>
  </si>
  <si>
    <t>هادي غانم</t>
  </si>
  <si>
    <t>دانيا الفريجات</t>
  </si>
  <si>
    <t>راما مامو</t>
  </si>
  <si>
    <t>ضحى</t>
  </si>
  <si>
    <t>شذا غريب</t>
  </si>
  <si>
    <t>عامر دحدل</t>
  </si>
  <si>
    <t>محمد عبدو</t>
  </si>
  <si>
    <t>هبه التكريتي</t>
  </si>
  <si>
    <t>يزن الكيالي</t>
  </si>
  <si>
    <t>جاندا محسن</t>
  </si>
  <si>
    <t>خالد الشريف</t>
  </si>
  <si>
    <t>راما شريف</t>
  </si>
  <si>
    <t>عبد الرحمن المظلوم</t>
  </si>
  <si>
    <t>عبدالله محيش</t>
  </si>
  <si>
    <t>علا الطباع</t>
  </si>
  <si>
    <t>علاء قاووق</t>
  </si>
  <si>
    <t>عمر ابوحوش</t>
  </si>
  <si>
    <t>فاتن الدخيل</t>
  </si>
  <si>
    <t>فادي الحسن</t>
  </si>
  <si>
    <t>ليث الجمال</t>
  </si>
  <si>
    <t>مأمون يونس</t>
  </si>
  <si>
    <t>محمد ابو زرار</t>
  </si>
  <si>
    <t>محمد فراس بعلبكي</t>
  </si>
  <si>
    <t>محمد قريشي</t>
  </si>
  <si>
    <t>معاذ الحمصي</t>
  </si>
  <si>
    <t>معاذ زين</t>
  </si>
  <si>
    <t>فرزات</t>
  </si>
  <si>
    <t>هلا جديد</t>
  </si>
  <si>
    <t>جهينا</t>
  </si>
  <si>
    <t>يسرى الحماده</t>
  </si>
  <si>
    <t>رشا احمد</t>
  </si>
  <si>
    <t>فرح البريدي</t>
  </si>
  <si>
    <t>ايه الجبه</t>
  </si>
  <si>
    <t>ابراهيم شحرور</t>
  </si>
  <si>
    <t>ابي الحق العلي</t>
  </si>
  <si>
    <t>احمد عودة</t>
  </si>
  <si>
    <t>احمد قدورة</t>
  </si>
  <si>
    <t>اسراء الخطيب</t>
  </si>
  <si>
    <t>اسراء المصري</t>
  </si>
  <si>
    <t>منتها</t>
  </si>
  <si>
    <t>الاء قسومه</t>
  </si>
  <si>
    <t>ايمان نعيم</t>
  </si>
  <si>
    <t>بيان لالا</t>
  </si>
  <si>
    <t>ثريا جاموس</t>
  </si>
  <si>
    <t>جمال جمال الدين</t>
  </si>
  <si>
    <t>جمان سروجي</t>
  </si>
  <si>
    <t>حامد المحمد</t>
  </si>
  <si>
    <t>حسن العثمان</t>
  </si>
  <si>
    <t>خالد الخضر</t>
  </si>
  <si>
    <t>خالد بكري</t>
  </si>
  <si>
    <t>خالد عثمان</t>
  </si>
  <si>
    <t>خليل الكيلاني</t>
  </si>
  <si>
    <t>غنوم</t>
  </si>
  <si>
    <t>رزان طعمه</t>
  </si>
  <si>
    <t>رشا الجبر</t>
  </si>
  <si>
    <t>رغده السعيدي</t>
  </si>
  <si>
    <t>رقيه علي</t>
  </si>
  <si>
    <t>رهف ابراهيم</t>
  </si>
  <si>
    <t>ريم هيفا</t>
  </si>
  <si>
    <t>زهراء الحكيم</t>
  </si>
  <si>
    <t>زينب المغربي</t>
  </si>
  <si>
    <t>زينب خضور</t>
  </si>
  <si>
    <t>سالي مستو</t>
  </si>
  <si>
    <t>سعديه المسلماني</t>
  </si>
  <si>
    <t>ضاهر</t>
  </si>
  <si>
    <t>سلامه كحال</t>
  </si>
  <si>
    <t>سهام يازجي</t>
  </si>
  <si>
    <t>سولاف رضوان</t>
  </si>
  <si>
    <t>شذى الحمزاوي</t>
  </si>
  <si>
    <t>صفا مزاوي</t>
  </si>
  <si>
    <t>عبد الرحمن قتلان</t>
  </si>
  <si>
    <t>عبد الله مبارك</t>
  </si>
  <si>
    <t>عبده زيتون</t>
  </si>
  <si>
    <t>عصام دقماق</t>
  </si>
  <si>
    <t>عفراء غنام</t>
  </si>
  <si>
    <t>علي ابو خشيت</t>
  </si>
  <si>
    <t>عمر رجب بك</t>
  </si>
  <si>
    <t>مونا</t>
  </si>
  <si>
    <t>فراس السيمجي</t>
  </si>
  <si>
    <t>كرم عمران</t>
  </si>
  <si>
    <t>لقمان الاحمد</t>
  </si>
  <si>
    <t>لما باظه</t>
  </si>
  <si>
    <t>لمى الهيجاني</t>
  </si>
  <si>
    <t>محمد النن</t>
  </si>
  <si>
    <t>محمد تمام العمر</t>
  </si>
  <si>
    <t>محمد حسان القج</t>
  </si>
  <si>
    <t>محمد حمده</t>
  </si>
  <si>
    <t>محمد طارق البرني</t>
  </si>
  <si>
    <t>محمد هاني رستم</t>
  </si>
  <si>
    <t>محمد هلال الزيات</t>
  </si>
  <si>
    <t>مرح قولي</t>
  </si>
  <si>
    <t>محمد نبيه</t>
  </si>
  <si>
    <t>معاذ ابو ضاهر</t>
  </si>
  <si>
    <t>منى مدور</t>
  </si>
  <si>
    <t>مهند شرشار</t>
  </si>
  <si>
    <t>موسى احدب</t>
  </si>
  <si>
    <t>ميري جرجس</t>
  </si>
  <si>
    <t>كليم</t>
  </si>
  <si>
    <t>ميساء نظر</t>
  </si>
  <si>
    <t>نجوان كوكش</t>
  </si>
  <si>
    <t>نوار الفرخ</t>
  </si>
  <si>
    <t>هبه البوشي</t>
  </si>
  <si>
    <t>هلا غانم</t>
  </si>
  <si>
    <t>معتز بالله</t>
  </si>
  <si>
    <t>ورود طريش</t>
  </si>
  <si>
    <t>وزنه سكيكر</t>
  </si>
  <si>
    <t>ياسر السيداه</t>
  </si>
  <si>
    <t>يمامه الحو</t>
  </si>
  <si>
    <t>احمد العلوش</t>
  </si>
  <si>
    <t>لين فرنسيس</t>
  </si>
  <si>
    <t>امتثال قطان</t>
  </si>
  <si>
    <t xml:space="preserve">بشار </t>
  </si>
  <si>
    <t>هلا العسلي</t>
  </si>
  <si>
    <t>مريم ماردو</t>
  </si>
  <si>
    <t>اليا</t>
  </si>
  <si>
    <t>نوره سالم</t>
  </si>
  <si>
    <t>احمد الاعرج</t>
  </si>
  <si>
    <t>احمد حبقه</t>
  </si>
  <si>
    <t>احمد راجح</t>
  </si>
  <si>
    <t>احمد صوان</t>
  </si>
  <si>
    <t>احمد قديح</t>
  </si>
  <si>
    <t>ثانيه</t>
  </si>
  <si>
    <t>احمد قعود</t>
  </si>
  <si>
    <t>احمد كنعان</t>
  </si>
  <si>
    <t>اسراء جلبوط</t>
  </si>
  <si>
    <t>الاء الداودي</t>
  </si>
  <si>
    <t>الاء خزمه</t>
  </si>
  <si>
    <t>الامير جمال</t>
  </si>
  <si>
    <t>الزهراء علي</t>
  </si>
  <si>
    <t>اماني الساعور</t>
  </si>
  <si>
    <t>امجد سايس</t>
  </si>
  <si>
    <t>امل صنديج</t>
  </si>
  <si>
    <t>براء عوض</t>
  </si>
  <si>
    <t>بشار الحلبي</t>
  </si>
  <si>
    <t>بشرى الاخرس</t>
  </si>
  <si>
    <t>تهاني دعبول</t>
  </si>
  <si>
    <t>جودي سعد</t>
  </si>
  <si>
    <t>سيرين</t>
  </si>
  <si>
    <t>جوزفين سلامه</t>
  </si>
  <si>
    <t>حسام عبد السلام</t>
  </si>
  <si>
    <t>حسان نجم</t>
  </si>
  <si>
    <t>حنان حنان</t>
  </si>
  <si>
    <t>خالد رحيل</t>
  </si>
  <si>
    <t>خالد شحادة</t>
  </si>
  <si>
    <t>دانه قطرميز</t>
  </si>
  <si>
    <t>دعاء القزق</t>
  </si>
  <si>
    <t>دعاء سعد</t>
  </si>
  <si>
    <t>دعاء شموط</t>
  </si>
  <si>
    <t>دعاء كعدان</t>
  </si>
  <si>
    <t>راما جحا</t>
  </si>
  <si>
    <t>رزان نصر</t>
  </si>
  <si>
    <t>رشا مقصود</t>
  </si>
  <si>
    <t>رغد محمود</t>
  </si>
  <si>
    <t>رند الغبره</t>
  </si>
  <si>
    <t>رنيم المصري</t>
  </si>
  <si>
    <t>روان بيليجي</t>
  </si>
  <si>
    <t>اروى</t>
  </si>
  <si>
    <t>ريزان عمار</t>
  </si>
  <si>
    <t>راغدا</t>
  </si>
  <si>
    <t>ريما حناوي</t>
  </si>
  <si>
    <t>زكريا بتوز</t>
  </si>
  <si>
    <t>ساره الدرا</t>
  </si>
  <si>
    <t>حبيبه</t>
  </si>
  <si>
    <t>سامي دلي</t>
  </si>
  <si>
    <t>خورشيد</t>
  </si>
  <si>
    <t>سحر القزق</t>
  </si>
  <si>
    <t>سوزان عنتابي</t>
  </si>
  <si>
    <t>شذى شموط</t>
  </si>
  <si>
    <t>شيماء صطوف</t>
  </si>
  <si>
    <t>صبا الكنج</t>
  </si>
  <si>
    <t>عباس فارس</t>
  </si>
  <si>
    <t>عبد العزيز السبيعي</t>
  </si>
  <si>
    <t>عبير حسن</t>
  </si>
  <si>
    <t>علا طري</t>
  </si>
  <si>
    <t>علاء الاسدي</t>
  </si>
  <si>
    <t>عمار فره</t>
  </si>
  <si>
    <t>عهد مغلاجي</t>
  </si>
  <si>
    <t>كوثر الحاج يحيى</t>
  </si>
  <si>
    <t>ليالي الشوحه</t>
  </si>
  <si>
    <t>ماريا الرمحين</t>
  </si>
  <si>
    <t>ماهر بلول</t>
  </si>
  <si>
    <t>محمد الاسود</t>
  </si>
  <si>
    <t>محمد الجاموس</t>
  </si>
  <si>
    <t>محمد الحموي</t>
  </si>
  <si>
    <t xml:space="preserve">خالد </t>
  </si>
  <si>
    <t>محمد الضللي</t>
  </si>
  <si>
    <t>محمد حمزات</t>
  </si>
  <si>
    <t>محمد سعد الدين مصري</t>
  </si>
  <si>
    <t>محمد منتصر النصيرات</t>
  </si>
  <si>
    <t>محمد مهند زعويط</t>
  </si>
  <si>
    <t>سروات</t>
  </si>
  <si>
    <t>محمود الكفريني</t>
  </si>
  <si>
    <t>محمود الكيال</t>
  </si>
  <si>
    <t>مرام ابراهيم</t>
  </si>
  <si>
    <t>مروه المصري</t>
  </si>
  <si>
    <t>معاذ دعدع</t>
  </si>
  <si>
    <t>ملاك خلوف</t>
  </si>
  <si>
    <t>ملاك كيالي</t>
  </si>
  <si>
    <t>مهاب التجار</t>
  </si>
  <si>
    <t>ناديا اليوسف</t>
  </si>
  <si>
    <t>ناريمان سجيع</t>
  </si>
  <si>
    <t>ندى الصمصام</t>
  </si>
  <si>
    <t>محمد مهند</t>
  </si>
  <si>
    <t>نسرين كمال</t>
  </si>
  <si>
    <t>نهله عابده</t>
  </si>
  <si>
    <t>نور البسيط</t>
  </si>
  <si>
    <t>نور النجار</t>
  </si>
  <si>
    <t>نوران علي</t>
  </si>
  <si>
    <t>هاجر الحبال</t>
  </si>
  <si>
    <t>هبة صباغ</t>
  </si>
  <si>
    <t>محمد وائل</t>
  </si>
  <si>
    <t>هديل سكري</t>
  </si>
  <si>
    <t>هنادي العلوي</t>
  </si>
  <si>
    <t>هنادي شعيب</t>
  </si>
  <si>
    <t>هيثم غنيم</t>
  </si>
  <si>
    <t>لبيبة</t>
  </si>
  <si>
    <t>هيفاء شيخ شوك</t>
  </si>
  <si>
    <t>انمار</t>
  </si>
  <si>
    <t>قدرية</t>
  </si>
  <si>
    <t>وائل قاسم</t>
  </si>
  <si>
    <t>وجيه شقرة</t>
  </si>
  <si>
    <t>وسام العلان</t>
  </si>
  <si>
    <t>يارا الهداد</t>
  </si>
  <si>
    <t>جوهينا</t>
  </si>
  <si>
    <t>يارا بلان</t>
  </si>
  <si>
    <t>باسل القاسم</t>
  </si>
  <si>
    <t>محمد فراس الملقي</t>
  </si>
  <si>
    <t>يافع صالح</t>
  </si>
  <si>
    <t>حكمه</t>
  </si>
  <si>
    <t>لورين حجازي</t>
  </si>
  <si>
    <t>عبد المالك الطرشان</t>
  </si>
  <si>
    <t>الاء اغا</t>
  </si>
  <si>
    <t>اماني التل</t>
  </si>
  <si>
    <t>ايمان المرزوقي</t>
  </si>
  <si>
    <t>ردينة</t>
  </si>
  <si>
    <t>بتول السيد</t>
  </si>
  <si>
    <t>طيبه</t>
  </si>
  <si>
    <t>بهجت بغدان</t>
  </si>
  <si>
    <t>جالا قطريه</t>
  </si>
  <si>
    <t>رغدة</t>
  </si>
  <si>
    <t>خديجة حربي</t>
  </si>
  <si>
    <t>داليا بشير</t>
  </si>
  <si>
    <t>دعاء قاسم احمد</t>
  </si>
  <si>
    <t>ربال تفيحه</t>
  </si>
  <si>
    <t>رغد الشربجي</t>
  </si>
  <si>
    <t>رفاه رحمون</t>
  </si>
  <si>
    <t>رنا الحسين</t>
  </si>
  <si>
    <t>رولا عمار</t>
  </si>
  <si>
    <t>ريم عاقل</t>
  </si>
  <si>
    <t>زينب محمد سعيد</t>
  </si>
  <si>
    <t>سلمى حوارنة</t>
  </si>
  <si>
    <t>سناء حوشان</t>
  </si>
  <si>
    <t>سناء شعبان</t>
  </si>
  <si>
    <t>شذى البغدادي</t>
  </si>
  <si>
    <t>ضحى عنيز</t>
  </si>
  <si>
    <t>قمر نعمان</t>
  </si>
  <si>
    <t>محمد غياث</t>
  </si>
  <si>
    <t>لمى ديوب</t>
  </si>
  <si>
    <t>ماجدة مارديني</t>
  </si>
  <si>
    <t>مديحه رجب</t>
  </si>
  <si>
    <t>مروى محفوظ</t>
  </si>
  <si>
    <t>مصعب الجويج</t>
  </si>
  <si>
    <t>مها محيلان</t>
  </si>
  <si>
    <t>نظلي الحكيم</t>
  </si>
  <si>
    <t>هلا الشعراني</t>
  </si>
  <si>
    <t>وائل غريب</t>
  </si>
  <si>
    <t>يمام تميم</t>
  </si>
  <si>
    <t>الاء منقار</t>
  </si>
  <si>
    <t>زهيرة</t>
  </si>
  <si>
    <t>بيان المدفع</t>
  </si>
  <si>
    <t>ثراء غنيمة</t>
  </si>
  <si>
    <t>رغد عثمان</t>
  </si>
  <si>
    <t>رنيم السقا</t>
  </si>
  <si>
    <t>رهف رضوان</t>
  </si>
  <si>
    <t>تركمان</t>
  </si>
  <si>
    <t>ريم سعسع</t>
  </si>
  <si>
    <t>زين العابدين حيدر</t>
  </si>
  <si>
    <t>سلام بارودي</t>
  </si>
  <si>
    <t>سناء محمد</t>
  </si>
  <si>
    <t>عمر كنعان</t>
  </si>
  <si>
    <t>غزل تللي</t>
  </si>
  <si>
    <t>لانا فرعون</t>
  </si>
  <si>
    <t>لينا سلوم</t>
  </si>
  <si>
    <t>محمد كرك</t>
  </si>
  <si>
    <t>مروه البرقاوي</t>
  </si>
  <si>
    <t>منيرة مراد</t>
  </si>
  <si>
    <t>ميري السحوم</t>
  </si>
  <si>
    <t>نزيهه</t>
  </si>
  <si>
    <t>ناريمان الرجولة</t>
  </si>
  <si>
    <t>هبة الله الزرلي</t>
  </si>
  <si>
    <t>هبه رجبيه</t>
  </si>
  <si>
    <t>عدنان خلوصي</t>
  </si>
  <si>
    <t>ماهر داود</t>
  </si>
  <si>
    <t>محمد خير الحرفي</t>
  </si>
  <si>
    <t>مسلم العلبي</t>
  </si>
  <si>
    <t>آمنه باكير</t>
  </si>
  <si>
    <t>مروه درغام</t>
  </si>
  <si>
    <t>حيان جريكوس</t>
  </si>
  <si>
    <t>رنيم حسن</t>
  </si>
  <si>
    <t>نور يونس</t>
  </si>
  <si>
    <t>مصعب الشيخ</t>
  </si>
  <si>
    <t>خضر عدره</t>
  </si>
  <si>
    <t>عامر الدباس</t>
  </si>
  <si>
    <t>محمد زياد دهان</t>
  </si>
  <si>
    <t>محمد قصقص</t>
  </si>
  <si>
    <t>ممدوح الشحاده</t>
  </si>
  <si>
    <t>ميرنا عبد الحي</t>
  </si>
  <si>
    <t>ولاء بكر الشمري</t>
  </si>
  <si>
    <t>ابراهيم الحسن</t>
  </si>
  <si>
    <t>هيهات</t>
  </si>
  <si>
    <t>بشرى الصالح</t>
  </si>
  <si>
    <t>محمد سليمان خالد</t>
  </si>
  <si>
    <t>محمد عمرو الطحان الزعيم</t>
  </si>
  <si>
    <t>احمد قطب</t>
  </si>
  <si>
    <t>اسماء سليمان خالد</t>
  </si>
  <si>
    <t>الاء النحلاوي</t>
  </si>
  <si>
    <t>اماني الطحان</t>
  </si>
  <si>
    <t>ايناس جمعه</t>
  </si>
  <si>
    <t>جاسم خضر</t>
  </si>
  <si>
    <t>حنان البوظلي</t>
  </si>
  <si>
    <t>رائد  حمدو</t>
  </si>
  <si>
    <t>عبد الرحمن شمايط</t>
  </si>
  <si>
    <t>محمد جميل قيسر</t>
  </si>
  <si>
    <t>محمد مروان طرحها</t>
  </si>
  <si>
    <t>محمد هيثم عنتابلي</t>
  </si>
  <si>
    <t>محمود خزنه</t>
  </si>
  <si>
    <t>محي الدين زعرور</t>
  </si>
  <si>
    <t>احمد ماهر</t>
  </si>
  <si>
    <t>مها نجار</t>
  </si>
  <si>
    <t>ميرلا يوسف</t>
  </si>
  <si>
    <t>رندى</t>
  </si>
  <si>
    <t>ناهد نداف</t>
  </si>
  <si>
    <t>ياسين مكي</t>
  </si>
  <si>
    <t>الاء راضي</t>
  </si>
  <si>
    <t>طانيوس</t>
  </si>
  <si>
    <t>محمد وفا فحام</t>
  </si>
  <si>
    <t>عبدو خريس</t>
  </si>
  <si>
    <t>وفيده</t>
  </si>
  <si>
    <t>احمد قرصيفي</t>
  </si>
  <si>
    <t>امل الدريكيش</t>
  </si>
  <si>
    <t>ريم شهيب</t>
  </si>
  <si>
    <t>شروق الجبر</t>
  </si>
  <si>
    <t>شروق عبود</t>
  </si>
  <si>
    <t>ضرار الخيرات</t>
  </si>
  <si>
    <t>عدي الديب</t>
  </si>
  <si>
    <t>نور عايش</t>
  </si>
  <si>
    <t>الاء هنا</t>
  </si>
  <si>
    <t xml:space="preserve">مروان </t>
  </si>
  <si>
    <t>ضياء الدين القيم</t>
  </si>
  <si>
    <t>عمران الهندي</t>
  </si>
  <si>
    <t>ندوة</t>
  </si>
  <si>
    <t>هنادي الموسى</t>
  </si>
  <si>
    <t>اياس قبلاوي</t>
  </si>
  <si>
    <t>سماء حجازي</t>
  </si>
  <si>
    <t>محمد الصليبي</t>
  </si>
  <si>
    <t>محمد يزن رحمون</t>
  </si>
  <si>
    <t>علاء غزالي</t>
  </si>
  <si>
    <t>واجب الدرزي</t>
  </si>
  <si>
    <t>سومر المحرز</t>
  </si>
  <si>
    <t>عبد الرحمن خطاب شهله</t>
  </si>
  <si>
    <t>عبد الكريم سفر</t>
  </si>
  <si>
    <t>علاء الدين عزوز</t>
  </si>
  <si>
    <t>محمد باهر</t>
  </si>
  <si>
    <t>ياسر ابو اذان</t>
  </si>
  <si>
    <t>منار الباش</t>
  </si>
  <si>
    <t>علي الشمالي</t>
  </si>
  <si>
    <t>نجله</t>
  </si>
  <si>
    <t>علي زريق</t>
  </si>
  <si>
    <t>فؤاد المظلوم</t>
  </si>
  <si>
    <t>فداء عبود</t>
  </si>
  <si>
    <t>مجد كلبون</t>
  </si>
  <si>
    <t>محمد سعود</t>
  </si>
  <si>
    <t>محمد يسر الصواف</t>
  </si>
  <si>
    <t>يزن الدكاك</t>
  </si>
  <si>
    <t>ريحاب</t>
  </si>
  <si>
    <t>الاء عبد الحق</t>
  </si>
  <si>
    <t>حسن عبيد</t>
  </si>
  <si>
    <t>علاء سلوم</t>
  </si>
  <si>
    <t>عدي</t>
  </si>
  <si>
    <t>نزها</t>
  </si>
  <si>
    <t>انس الزنك</t>
  </si>
  <si>
    <t>انس صفدي</t>
  </si>
  <si>
    <t>باسل الخضر</t>
  </si>
  <si>
    <t>حسان عبود</t>
  </si>
  <si>
    <t>حسن توكلنا</t>
  </si>
  <si>
    <t>دانيه قسطي</t>
  </si>
  <si>
    <t>مؤمنات</t>
  </si>
  <si>
    <t>سامر تركماني</t>
  </si>
  <si>
    <t>سماح بدور</t>
  </si>
  <si>
    <t>محمد فراس الرفاعي</t>
  </si>
  <si>
    <t>ميلاده</t>
  </si>
  <si>
    <t>مهند الدالاتي</t>
  </si>
  <si>
    <t>نذير ابو النصر</t>
  </si>
  <si>
    <t>وجدان عبد القادر</t>
  </si>
  <si>
    <t>رنين عتال</t>
  </si>
  <si>
    <t>رهام صقر</t>
  </si>
  <si>
    <t>عماد حميدي</t>
  </si>
  <si>
    <t>فيفيان ضومط</t>
  </si>
  <si>
    <t>رين</t>
  </si>
  <si>
    <t>اسيما</t>
  </si>
  <si>
    <t>شيماء كنج</t>
  </si>
  <si>
    <t>طريف</t>
  </si>
  <si>
    <t>ايناس الناصر</t>
  </si>
  <si>
    <t>الاء الشيخ</t>
  </si>
  <si>
    <t>الين الباشا</t>
  </si>
  <si>
    <t>دعاء سهلي</t>
  </si>
  <si>
    <t>راما اقبيق</t>
  </si>
  <si>
    <t>رهام مسرابي</t>
  </si>
  <si>
    <t>سماهر عجيب</t>
  </si>
  <si>
    <t>محمد خير الزهر</t>
  </si>
  <si>
    <t>براعم</t>
  </si>
  <si>
    <t>هدى الضبع</t>
  </si>
  <si>
    <t>اياد شهرستان</t>
  </si>
  <si>
    <t>ايه هاشم</t>
  </si>
  <si>
    <t>باديه الحسن</t>
  </si>
  <si>
    <t>بدور الاشهب</t>
  </si>
  <si>
    <t>بشار المتني</t>
  </si>
  <si>
    <t>بيان قضماني</t>
  </si>
  <si>
    <t>جيسيكا جرجس</t>
  </si>
  <si>
    <t>حسام الدره</t>
  </si>
  <si>
    <t>ديما سكريه</t>
  </si>
  <si>
    <t>رانيا الجودي</t>
  </si>
  <si>
    <t>رضوان سوار الشهير بالشريف</t>
  </si>
  <si>
    <t>سالي الخطيب</t>
  </si>
  <si>
    <t>سامر الحاج علي</t>
  </si>
  <si>
    <t>سلمان درويش</t>
  </si>
  <si>
    <t>سمير حداد</t>
  </si>
  <si>
    <t>سهى خروص</t>
  </si>
  <si>
    <t>سوزان شلهوب</t>
  </si>
  <si>
    <t>منيبة</t>
  </si>
  <si>
    <t>هواش</t>
  </si>
  <si>
    <t>عبير محمد</t>
  </si>
  <si>
    <t>بتوغ</t>
  </si>
  <si>
    <t>عهد الخوري</t>
  </si>
  <si>
    <t>لينا الفتيح</t>
  </si>
  <si>
    <t>محمد الصياد</t>
  </si>
  <si>
    <t>محمد العلوي</t>
  </si>
  <si>
    <t>مرشه</t>
  </si>
  <si>
    <t>محمد براء الكل</t>
  </si>
  <si>
    <t>محمد تكه جي</t>
  </si>
  <si>
    <t>محمد حمودي</t>
  </si>
  <si>
    <t>محمد كرم الخطيب</t>
  </si>
  <si>
    <t>مصطفى قرجو</t>
  </si>
  <si>
    <t>ميس برهمجي</t>
  </si>
  <si>
    <t>ناجي محمود</t>
  </si>
  <si>
    <t>نهاد سليمان</t>
  </si>
  <si>
    <t>نيرمين درويش</t>
  </si>
  <si>
    <t>همسه دربولي</t>
  </si>
  <si>
    <t>قيصر</t>
  </si>
  <si>
    <t>هنادي ملاعب</t>
  </si>
  <si>
    <t>وائل برغود</t>
  </si>
  <si>
    <t>وجدي سكيكر</t>
  </si>
  <si>
    <t>وجدي سلطانة</t>
  </si>
  <si>
    <t>ياسر عصفور</t>
  </si>
  <si>
    <t>نور الطيان</t>
  </si>
  <si>
    <t>عمار العلي السرحان</t>
  </si>
  <si>
    <t>عبير مخيبر</t>
  </si>
  <si>
    <t>فيزه</t>
  </si>
  <si>
    <t>علي السعود</t>
  </si>
  <si>
    <t>هلاله الخضر</t>
  </si>
  <si>
    <t xml:space="preserve">ماري </t>
  </si>
  <si>
    <t>علي نور الدين</t>
  </si>
  <si>
    <t>يسرى اللحام</t>
  </si>
  <si>
    <t>احمد طلب</t>
  </si>
  <si>
    <t>مالك سليمان</t>
  </si>
  <si>
    <t>الماسة</t>
  </si>
  <si>
    <t>سالي العلي</t>
  </si>
  <si>
    <t>نرمين حسن</t>
  </si>
  <si>
    <t>احمد غازي</t>
  </si>
  <si>
    <t>احمد الزوكاني</t>
  </si>
  <si>
    <t>احمد دقوري</t>
  </si>
  <si>
    <t>احمد سعيد عبد الرسول</t>
  </si>
  <si>
    <t>اسماء منصور</t>
  </si>
  <si>
    <t>الاء حافظ</t>
  </si>
  <si>
    <t>بلسم حسنه</t>
  </si>
  <si>
    <t>تغريد السعيد</t>
  </si>
  <si>
    <t>خلود صادق</t>
  </si>
  <si>
    <t>رامه كلثوم</t>
  </si>
  <si>
    <t>زهرا</t>
  </si>
  <si>
    <t>روان الامعري</t>
  </si>
  <si>
    <t>رودينه بلطه جي</t>
  </si>
  <si>
    <t>سعاد السعيد</t>
  </si>
  <si>
    <t>عبد العزيز الصمادي</t>
  </si>
  <si>
    <t>عبد الله عاجي</t>
  </si>
  <si>
    <t>غنوه خورشيد</t>
  </si>
  <si>
    <t>فادي ابراهيم</t>
  </si>
  <si>
    <t>فداء بريك</t>
  </si>
  <si>
    <t>لبنى ياسين دلكو</t>
  </si>
  <si>
    <t>لميس السمان</t>
  </si>
  <si>
    <t xml:space="preserve">معتز </t>
  </si>
  <si>
    <t>محمد تكريتي</t>
  </si>
  <si>
    <t>محمد قلب اللوز</t>
  </si>
  <si>
    <t>محمد كرم لديه الحموي</t>
  </si>
  <si>
    <t>محمد محمد أبو شعر</t>
  </si>
  <si>
    <t>محمد معاذ الحلبي</t>
  </si>
  <si>
    <t>مصطفى مروه</t>
  </si>
  <si>
    <t>ميديا حسين</t>
  </si>
  <si>
    <t>نداء قصاص</t>
  </si>
  <si>
    <t>ديمة</t>
  </si>
  <si>
    <t>نور الدين رجب</t>
  </si>
  <si>
    <t>هدى الترك</t>
  </si>
  <si>
    <t>هويدا القزحلي</t>
  </si>
  <si>
    <t>ولاء عبسي</t>
  </si>
  <si>
    <t>رنيم شهاب الدين</t>
  </si>
  <si>
    <t>سلوان</t>
  </si>
  <si>
    <t>رفعت حمدوني</t>
  </si>
  <si>
    <t>زينب درويش</t>
  </si>
  <si>
    <t>هيا العنبر</t>
  </si>
  <si>
    <t>بيان زبداني</t>
  </si>
  <si>
    <t xml:space="preserve">طارق </t>
  </si>
  <si>
    <t>رشا عطايا</t>
  </si>
  <si>
    <t>رغد الهواري</t>
  </si>
  <si>
    <t>صفاء الشوفي</t>
  </si>
  <si>
    <t>علاء الحرفي</t>
  </si>
  <si>
    <t>عمار السبيعي</t>
  </si>
  <si>
    <t>فاطمه الحلبي</t>
  </si>
  <si>
    <t>كنان الخليل</t>
  </si>
  <si>
    <t>لبيب الحلتي</t>
  </si>
  <si>
    <t>لمه دكاك</t>
  </si>
  <si>
    <t>مجد الجندي</t>
  </si>
  <si>
    <t>غزل</t>
  </si>
  <si>
    <t>محمد العمر</t>
  </si>
  <si>
    <t>محمد ايهاب نويلاتي</t>
  </si>
  <si>
    <t>محمد ساريه المصري</t>
  </si>
  <si>
    <t>ناهد ظعاويط</t>
  </si>
  <si>
    <t>طليله</t>
  </si>
  <si>
    <t>نسرين حموده</t>
  </si>
  <si>
    <t>نيروز رضا</t>
  </si>
  <si>
    <t>هلا معتوق</t>
  </si>
  <si>
    <t>وسام معقد</t>
  </si>
  <si>
    <t>ولاء شيخ اكريم</t>
  </si>
  <si>
    <t>وليد الدلول</t>
  </si>
  <si>
    <t>سمية مراد</t>
  </si>
  <si>
    <t>محمد طلال البغدادي</t>
  </si>
  <si>
    <t>محمود الريابي</t>
  </si>
  <si>
    <t>ضحيه</t>
  </si>
  <si>
    <t xml:space="preserve">هنادي </t>
  </si>
  <si>
    <t>حنين رشدان</t>
  </si>
  <si>
    <t xml:space="preserve">رنيم الفرخ </t>
  </si>
  <si>
    <t xml:space="preserve">منذر </t>
  </si>
  <si>
    <t>عبير العوا</t>
  </si>
  <si>
    <t xml:space="preserve">محمود </t>
  </si>
  <si>
    <t>محمد وسيم بكوره</t>
  </si>
  <si>
    <t xml:space="preserve">وليد </t>
  </si>
  <si>
    <t>معن الامير</t>
  </si>
  <si>
    <t>مها دعبول</t>
  </si>
  <si>
    <t>مهند الاسد</t>
  </si>
  <si>
    <t>place of birth</t>
  </si>
  <si>
    <t>Mother Name</t>
  </si>
  <si>
    <t>Father Name</t>
  </si>
  <si>
    <t>Full Name</t>
  </si>
  <si>
    <t>مكان ورقم القيد</t>
  </si>
  <si>
    <t>لا</t>
  </si>
  <si>
    <t>نعم</t>
  </si>
  <si>
    <t>دمشق</t>
  </si>
  <si>
    <t>علمي</t>
  </si>
  <si>
    <t>ريف دمشق</t>
  </si>
  <si>
    <t>أدبي</t>
  </si>
  <si>
    <t>الاسم باللغة الإنكليزية</t>
  </si>
  <si>
    <t>النسبة باللغة الإنكليزية</t>
  </si>
  <si>
    <t>الاسم الكامل باللغة الإنكليزية</t>
  </si>
  <si>
    <t>اسم الأب باللغة الإنكليزية</t>
  </si>
  <si>
    <t>اسم الأم باللغة الإنكليزية</t>
  </si>
  <si>
    <t>مكان الميلاد باللغة الإنكليزية</t>
  </si>
  <si>
    <t>حلب</t>
  </si>
  <si>
    <t>حمص</t>
  </si>
  <si>
    <t>حماة</t>
  </si>
  <si>
    <t>العربية السورية</t>
  </si>
  <si>
    <t>اللاذقية</t>
  </si>
  <si>
    <t>رقم الهاتف الثابت</t>
  </si>
  <si>
    <t>طرطوس</t>
  </si>
  <si>
    <t>إدلب</t>
  </si>
  <si>
    <t>سنة الشهادة الثانوية</t>
  </si>
  <si>
    <t>محافظ الشهادة الثانوية</t>
  </si>
  <si>
    <t>السويداء</t>
  </si>
  <si>
    <t>القنيطرة</t>
  </si>
  <si>
    <t>درعا</t>
  </si>
  <si>
    <t>الحسكة</t>
  </si>
  <si>
    <t>دير الزور</t>
  </si>
  <si>
    <t>الرقة</t>
  </si>
  <si>
    <t xml:space="preserve">                                          المقررات المسجلة في الفصل الأول للعام الدراسي 2019/ 2020
ملاحظة 1: أن اختيار جميع هذه المقررات تقع على مسؤولية الطالب وهي غير قابلة للتعديل بعد ارسال إيميل التسجيل للمرة الأولى.
ملاحظة 2 :يجب أن يكون تاريخ هذه الإستمارة مطابق لتاريخ رسالة التسجيل عبر البريد الإلكتروني وإلا تعتبر ملغاة .</t>
  </si>
  <si>
    <t>إستمارة طالب برنامج إدارة المشروعات المتوسطة والصغيرة الفصل الأول للعام الدراسي 2020/2019</t>
  </si>
  <si>
    <t>الاسم والنسبه</t>
  </si>
  <si>
    <t xml:space="preserve">عبد القادر جراح </t>
  </si>
  <si>
    <t>هناء جاموس</t>
  </si>
  <si>
    <t xml:space="preserve">وسيم بدور </t>
  </si>
  <si>
    <t>إبراهيم الحاج خالد</t>
  </si>
  <si>
    <t xml:space="preserve">باسل عوده </t>
  </si>
  <si>
    <t xml:space="preserve">ريم جمعه </t>
  </si>
  <si>
    <t>محمد علي غباش</t>
  </si>
  <si>
    <t xml:space="preserve">هديل شعلان </t>
  </si>
  <si>
    <t xml:space="preserve">هشام قاسو </t>
  </si>
  <si>
    <t xml:space="preserve">احمد الملا </t>
  </si>
  <si>
    <t>محمود الشيخ</t>
  </si>
  <si>
    <t xml:space="preserve">ألين عازر </t>
  </si>
  <si>
    <t>أحمد البيش</t>
  </si>
  <si>
    <t>أوس منصور</t>
  </si>
  <si>
    <t>بشار حمادة</t>
  </si>
  <si>
    <t xml:space="preserve">روضه شيخ نجيب </t>
  </si>
  <si>
    <t xml:space="preserve">عروه الجاسم العبيد </t>
  </si>
  <si>
    <t xml:space="preserve">محمد الحداد </t>
  </si>
  <si>
    <t xml:space="preserve">يارا علي </t>
  </si>
  <si>
    <t>فايزه الهادي</t>
  </si>
  <si>
    <t xml:space="preserve">آلاء كل </t>
  </si>
  <si>
    <t xml:space="preserve">ألاء الدايه فواز </t>
  </si>
  <si>
    <t xml:space="preserve">جاسم السميط </t>
  </si>
  <si>
    <t>سامر خليل</t>
  </si>
  <si>
    <t>سلام جمعه</t>
  </si>
  <si>
    <t xml:space="preserve">فاطمة عبد الخالق </t>
  </si>
  <si>
    <t xml:space="preserve">كلثوم عايد </t>
  </si>
  <si>
    <t xml:space="preserve">مؤيد دغمش </t>
  </si>
  <si>
    <t xml:space="preserve">هبه دياب </t>
  </si>
  <si>
    <t>اسامه القاضي</t>
  </si>
  <si>
    <t>إياد العرجاوي</t>
  </si>
  <si>
    <t xml:space="preserve">آلاء البزم </t>
  </si>
  <si>
    <t>الاء اللحام</t>
  </si>
  <si>
    <t>حسان الصليبي</t>
  </si>
  <si>
    <t xml:space="preserve">روجين الأيوبي </t>
  </si>
  <si>
    <t xml:space="preserve">ساره كريكر </t>
  </si>
  <si>
    <t>عبد الله البيطار</t>
  </si>
  <si>
    <t>عبد الهادي السيد</t>
  </si>
  <si>
    <t xml:space="preserve">فارس مرعي </t>
  </si>
  <si>
    <t xml:space="preserve">محمد خالد الوني </t>
  </si>
  <si>
    <t>محمد عبد الرحيم الرفاعي</t>
  </si>
  <si>
    <t xml:space="preserve">محمد وسيم الدغلي </t>
  </si>
  <si>
    <t xml:space="preserve">محمد يزن الظفري </t>
  </si>
  <si>
    <t>محمد باسل الحمصي الطويل</t>
  </si>
  <si>
    <t>محمد طلال البني</t>
  </si>
  <si>
    <t>محمد عزت سامي</t>
  </si>
  <si>
    <t>مروة عبد الولي</t>
  </si>
  <si>
    <t xml:space="preserve">نور محمد برو </t>
  </si>
  <si>
    <t>دعاء الأمعري</t>
  </si>
  <si>
    <t xml:space="preserve">رائد بكرو </t>
  </si>
  <si>
    <t xml:space="preserve">احمد الاحمد </t>
  </si>
  <si>
    <t xml:space="preserve">احمد اليونس </t>
  </si>
  <si>
    <t>اديبه يونس</t>
  </si>
  <si>
    <t>أسامة خشيفاتي</t>
  </si>
  <si>
    <t>أصيل فراج الشوفي</t>
  </si>
  <si>
    <t>الاء الحموي</t>
  </si>
  <si>
    <t>آلاء الصعيدي</t>
  </si>
  <si>
    <t>آلاء فاضل</t>
  </si>
  <si>
    <t xml:space="preserve">امل المصري </t>
  </si>
  <si>
    <t>امنه الماوردي</t>
  </si>
  <si>
    <t>أميرة كمال</t>
  </si>
  <si>
    <t xml:space="preserve">انس لا لا </t>
  </si>
  <si>
    <t xml:space="preserve">انوار العلبي </t>
  </si>
  <si>
    <t xml:space="preserve">بتول الدهان </t>
  </si>
  <si>
    <t>تقى طيان</t>
  </si>
  <si>
    <t xml:space="preserve">خالد المحمد العلي </t>
  </si>
  <si>
    <t>خديجة حاج جمعه</t>
  </si>
  <si>
    <t>دانة حوراني</t>
  </si>
  <si>
    <t xml:space="preserve">دانه الشوا </t>
  </si>
  <si>
    <t xml:space="preserve">دعاء الفرواتي </t>
  </si>
  <si>
    <t xml:space="preserve">دعاء عميره </t>
  </si>
  <si>
    <t>راما الشلّي</t>
  </si>
  <si>
    <t>رضا الرضا</t>
  </si>
  <si>
    <t xml:space="preserve">رغد غنام </t>
  </si>
  <si>
    <t>رنيم الدغستاني</t>
  </si>
  <si>
    <t xml:space="preserve">رنيم مغربي رمضان </t>
  </si>
  <si>
    <t>سنا البعلي</t>
  </si>
  <si>
    <t>عبد الله شندوبه</t>
  </si>
  <si>
    <t>عبد الهادي دوماني</t>
  </si>
  <si>
    <t xml:space="preserve">عنان القصار </t>
  </si>
  <si>
    <t>عصمت يباس</t>
  </si>
  <si>
    <t>عماد حنيفة</t>
  </si>
  <si>
    <t>غدير الشيخ</t>
  </si>
  <si>
    <t>غنى ابو جيب</t>
  </si>
  <si>
    <t xml:space="preserve">غيث الحجة </t>
  </si>
  <si>
    <t xml:space="preserve">فادي موسى </t>
  </si>
  <si>
    <t xml:space="preserve">محار ناعس </t>
  </si>
  <si>
    <t>محمد حيدر</t>
  </si>
  <si>
    <t xml:space="preserve">محمد عوض </t>
  </si>
  <si>
    <t>محمد الأسطواني</t>
  </si>
  <si>
    <t>محمدالافغاني</t>
  </si>
  <si>
    <t xml:space="preserve">محمد كوسجي </t>
  </si>
  <si>
    <t xml:space="preserve">محمد منيب خيت </t>
  </si>
  <si>
    <t>مروه الحكش</t>
  </si>
  <si>
    <t xml:space="preserve">مريم سكر </t>
  </si>
  <si>
    <t>منار انس</t>
  </si>
  <si>
    <t xml:space="preserve">مؤيد حجير </t>
  </si>
  <si>
    <t>ميساء الدخيل</t>
  </si>
  <si>
    <t xml:space="preserve">ميسم قطيفاني </t>
  </si>
  <si>
    <t xml:space="preserve">ميسون علي رجب </t>
  </si>
  <si>
    <t xml:space="preserve">نورالدين الحمزاوي </t>
  </si>
  <si>
    <t>نورا قاسم</t>
  </si>
  <si>
    <t>هبه خادم الجامع</t>
  </si>
  <si>
    <t>وائل شبعانية</t>
  </si>
  <si>
    <t>ولاء شعبان</t>
  </si>
  <si>
    <t xml:space="preserve">وليد شيخ السروجية </t>
  </si>
  <si>
    <t>ياسين  ثلجه</t>
  </si>
  <si>
    <t xml:space="preserve">يمن الطحان </t>
  </si>
  <si>
    <t>سميرة سمعان</t>
  </si>
  <si>
    <t xml:space="preserve">محمد صبحي التجار </t>
  </si>
  <si>
    <t>محمد ممدوح حريري</t>
  </si>
  <si>
    <t xml:space="preserve">نور درويش </t>
  </si>
  <si>
    <t xml:space="preserve">اسراء ريحان </t>
  </si>
  <si>
    <t>سناء حمدان</t>
  </si>
  <si>
    <t xml:space="preserve">ساره رشو </t>
  </si>
  <si>
    <t xml:space="preserve">سليما ن غضبان </t>
  </si>
  <si>
    <t>غالية غنام</t>
  </si>
  <si>
    <t>كيندا الأقرع</t>
  </si>
  <si>
    <t>أحمد الجوجو</t>
  </si>
  <si>
    <t xml:space="preserve">احمد الحامض </t>
  </si>
  <si>
    <t>احمد دنورة</t>
  </si>
  <si>
    <t>أحمد عبدالقادر</t>
  </si>
  <si>
    <t>اسامه ديب</t>
  </si>
  <si>
    <t>أسامة الريابي</t>
  </si>
  <si>
    <t>الاء ابو زيد</t>
  </si>
  <si>
    <t>آلاء تللو النشواتي</t>
  </si>
  <si>
    <t xml:space="preserve">الاميرة البتول بني ربيعة </t>
  </si>
  <si>
    <t xml:space="preserve">البيان شقير </t>
  </si>
  <si>
    <t>الياس الزغيتي</t>
  </si>
  <si>
    <t xml:space="preserve">حبيب ابو فخر </t>
  </si>
  <si>
    <t>خديجة درويش</t>
  </si>
  <si>
    <t>خزامى عبدالباقي</t>
  </si>
  <si>
    <t>راشد أبو راشد</t>
  </si>
  <si>
    <t>رامي المفرج</t>
  </si>
  <si>
    <t>رامي زهيرة</t>
  </si>
  <si>
    <t xml:space="preserve">ربا عمورة </t>
  </si>
  <si>
    <t>رجاء سعيد نسلي</t>
  </si>
  <si>
    <t>رشا النجم</t>
  </si>
  <si>
    <t xml:space="preserve">رنيم جبير </t>
  </si>
  <si>
    <t>روضة بربر</t>
  </si>
  <si>
    <t>ريم أبو كلام</t>
  </si>
  <si>
    <t>ساره السواح</t>
  </si>
  <si>
    <t>سامرهوار ي</t>
  </si>
  <si>
    <t>سماهر محمد ابراهيم</t>
  </si>
  <si>
    <t xml:space="preserve">سوزان اسعد </t>
  </si>
  <si>
    <t>سيرين كتيله</t>
  </si>
  <si>
    <t xml:space="preserve">عبد الرحمن ابو شعر </t>
  </si>
  <si>
    <t xml:space="preserve">عبد الله السيد عبيد </t>
  </si>
  <si>
    <t xml:space="preserve">عبد القادر محمد </t>
  </si>
  <si>
    <t xml:space="preserve">عبير بريك هندي </t>
  </si>
  <si>
    <t xml:space="preserve">عبير حيدر </t>
  </si>
  <si>
    <t>عزيزة المواز</t>
  </si>
  <si>
    <t xml:space="preserve">عمران وانلي </t>
  </si>
  <si>
    <t xml:space="preserve">عهد ابراهيم </t>
  </si>
  <si>
    <t xml:space="preserve">غيث اسماعيل </t>
  </si>
  <si>
    <t>فاطمة الزهراء النابلسي</t>
  </si>
  <si>
    <t>فاطمة السرغاني</t>
  </si>
  <si>
    <t>محمد أغيد سعدى</t>
  </si>
  <si>
    <t xml:space="preserve">محمد امين تركو </t>
  </si>
  <si>
    <t>محمد محمود عبدلله</t>
  </si>
  <si>
    <t xml:space="preserve">محمد معاذ ستوت </t>
  </si>
  <si>
    <t>محمد أمين اليوسف</t>
  </si>
  <si>
    <t xml:space="preserve">محمد طلال الحمصي </t>
  </si>
  <si>
    <t>محمد الرهوان</t>
  </si>
  <si>
    <t xml:space="preserve">مروان العجان </t>
  </si>
  <si>
    <t>مروة جليلاتي</t>
  </si>
  <si>
    <t xml:space="preserve">ميمون محمود </t>
  </si>
  <si>
    <t xml:space="preserve">نور الشلبي </t>
  </si>
  <si>
    <t>نورما أرخنتينا كبور</t>
  </si>
  <si>
    <t xml:space="preserve">هادي سليمان </t>
  </si>
  <si>
    <t xml:space="preserve">ولاء شحادة </t>
  </si>
  <si>
    <t xml:space="preserve">ولاء وني </t>
  </si>
  <si>
    <t xml:space="preserve">محمد نزار شرشار </t>
  </si>
  <si>
    <t xml:space="preserve">راما محمد شيخي </t>
  </si>
  <si>
    <t xml:space="preserve">رغد النجار </t>
  </si>
  <si>
    <t xml:space="preserve">محمد منصور </t>
  </si>
  <si>
    <t xml:space="preserve">احمد الحسن </t>
  </si>
  <si>
    <t>إسراء الأسمر</t>
  </si>
  <si>
    <t>آلاء أبوحرب</t>
  </si>
  <si>
    <t>آلاء كواره</t>
  </si>
  <si>
    <t xml:space="preserve">أماني درويش </t>
  </si>
  <si>
    <t xml:space="preserve">امجد الحمود </t>
  </si>
  <si>
    <t xml:space="preserve">اميره العش </t>
  </si>
  <si>
    <t>ايمان القرصة</t>
  </si>
  <si>
    <t xml:space="preserve">اسماء عامر </t>
  </si>
  <si>
    <t xml:space="preserve">تغريد حسن </t>
  </si>
  <si>
    <t xml:space="preserve">تمارة عز الدين </t>
  </si>
  <si>
    <t xml:space="preserve">حنين شحاده </t>
  </si>
  <si>
    <t xml:space="preserve">خالد ادريس </t>
  </si>
  <si>
    <t xml:space="preserve">خديجة ابوقورة </t>
  </si>
  <si>
    <t xml:space="preserve">خلود قاسم </t>
  </si>
  <si>
    <t xml:space="preserve">ديمه قضماني </t>
  </si>
  <si>
    <t xml:space="preserve">راما ترجمان </t>
  </si>
  <si>
    <t>رشا كناوي</t>
  </si>
  <si>
    <t xml:space="preserve">رغد نجم </t>
  </si>
  <si>
    <t>روعه قطيط</t>
  </si>
  <si>
    <t xml:space="preserve">ريم ابراهيم </t>
  </si>
  <si>
    <t>سلام رفاعية</t>
  </si>
  <si>
    <t>سوزان توتنجي الكلاس</t>
  </si>
  <si>
    <t xml:space="preserve">عبد الكريم عيسى </t>
  </si>
  <si>
    <t>عبد الله المحمد</t>
  </si>
  <si>
    <t>علاء الدين الزعيم</t>
  </si>
  <si>
    <t>فاتن الصفدي</t>
  </si>
  <si>
    <t xml:space="preserve">فارس الاحمر </t>
  </si>
  <si>
    <t xml:space="preserve">محمد بارودي </t>
  </si>
  <si>
    <t>محمد خير زينة</t>
  </si>
  <si>
    <t xml:space="preserve">محمد ماهر نديم </t>
  </si>
  <si>
    <t xml:space="preserve">محمد فياض الحوري </t>
  </si>
  <si>
    <t>مروة دقماق</t>
  </si>
  <si>
    <t xml:space="preserve">مزنة ميرو </t>
  </si>
  <si>
    <t>مسلم السوادي</t>
  </si>
  <si>
    <t xml:space="preserve">منار بززه </t>
  </si>
  <si>
    <t xml:space="preserve">نادين ابوسكه </t>
  </si>
  <si>
    <t xml:space="preserve">ناهد فنري </t>
  </si>
  <si>
    <t xml:space="preserve">ندى الحجوج </t>
  </si>
  <si>
    <t xml:space="preserve">نسرين الفهد </t>
  </si>
  <si>
    <t xml:space="preserve">نسرين علي </t>
  </si>
  <si>
    <t xml:space="preserve">نهال فنري </t>
  </si>
  <si>
    <t xml:space="preserve">نورا مليحان </t>
  </si>
  <si>
    <t xml:space="preserve">يحيى الطراب </t>
  </si>
  <si>
    <t>آمنه ناصر الدين</t>
  </si>
  <si>
    <t xml:space="preserve">احمد عبد الخالق </t>
  </si>
  <si>
    <t>اسامة دقو</t>
  </si>
  <si>
    <t xml:space="preserve">بتول الحمد العباسي </t>
  </si>
  <si>
    <t>بشار ابو سرحان</t>
  </si>
  <si>
    <t>جمانة حسن</t>
  </si>
  <si>
    <t xml:space="preserve">خلود منيزل </t>
  </si>
  <si>
    <t xml:space="preserve">دعاء مفتاح </t>
  </si>
  <si>
    <t xml:space="preserve">روان الخطيب </t>
  </si>
  <si>
    <t xml:space="preserve">عبير نعامي </t>
  </si>
  <si>
    <t>ماجده الحسنى الجزائري</t>
  </si>
  <si>
    <t xml:space="preserve">نور الاسعد </t>
  </si>
  <si>
    <t xml:space="preserve">حسناء الشهابي </t>
  </si>
  <si>
    <t>علي جحجاج</t>
  </si>
  <si>
    <t>آلاء الرفاعي</t>
  </si>
  <si>
    <t>براءة زيادة</t>
  </si>
  <si>
    <t>سلام منصور</t>
  </si>
  <si>
    <t>سوسن الشيخ</t>
  </si>
  <si>
    <t xml:space="preserve">محمد عانوتي </t>
  </si>
  <si>
    <t>مريم أبو حطب</t>
  </si>
  <si>
    <t xml:space="preserve">هاني بن علي </t>
  </si>
  <si>
    <t>فاروق المحمود الحمدو</t>
  </si>
  <si>
    <t>المحافظة</t>
  </si>
  <si>
    <t>حاملي وسام بطل الجمهورية وأولادهم</t>
  </si>
  <si>
    <t>إعادة ارتباط</t>
  </si>
  <si>
    <t>تاريخ إعادة ارتباط</t>
  </si>
  <si>
    <t>تاريخ تدوير رسوم</t>
  </si>
  <si>
    <t xml:space="preserve">بدر </t>
  </si>
  <si>
    <t xml:space="preserve">كامله </t>
  </si>
  <si>
    <t xml:space="preserve">منى </t>
  </si>
  <si>
    <t>محمد رئيفة</t>
  </si>
  <si>
    <t xml:space="preserve">ناجي </t>
  </si>
  <si>
    <t xml:space="preserve">زكيه </t>
  </si>
  <si>
    <t xml:space="preserve">فاطمه </t>
  </si>
  <si>
    <t xml:space="preserve">جمال </t>
  </si>
  <si>
    <t xml:space="preserve">سحر </t>
  </si>
  <si>
    <t xml:space="preserve">غادة </t>
  </si>
  <si>
    <t xml:space="preserve">سوسن </t>
  </si>
  <si>
    <t xml:space="preserve">ليلى </t>
  </si>
  <si>
    <t xml:space="preserve">عماد الدين </t>
  </si>
  <si>
    <t xml:space="preserve">اسماعيل </t>
  </si>
  <si>
    <t xml:space="preserve">عطاف </t>
  </si>
  <si>
    <t xml:space="preserve">رجاء </t>
  </si>
  <si>
    <t xml:space="preserve">سامر </t>
  </si>
  <si>
    <t xml:space="preserve">اسامة </t>
  </si>
  <si>
    <t xml:space="preserve">كوكب </t>
  </si>
  <si>
    <t xml:space="preserve">عبد اللطيف </t>
  </si>
  <si>
    <t xml:space="preserve">انتصار </t>
  </si>
  <si>
    <t xml:space="preserve">جمانه </t>
  </si>
  <si>
    <t xml:space="preserve">صفاء </t>
  </si>
  <si>
    <t xml:space="preserve">ايمان </t>
  </si>
  <si>
    <t xml:space="preserve">عبد العزيز </t>
  </si>
  <si>
    <t xml:space="preserve">زهرة </t>
  </si>
  <si>
    <t xml:space="preserve">حسين </t>
  </si>
  <si>
    <t xml:space="preserve">سلوى </t>
  </si>
  <si>
    <t xml:space="preserve">مازن </t>
  </si>
  <si>
    <t xml:space="preserve">هالة </t>
  </si>
  <si>
    <t xml:space="preserve">فواز </t>
  </si>
  <si>
    <t xml:space="preserve">فاتن </t>
  </si>
  <si>
    <t xml:space="preserve">ضياء </t>
  </si>
  <si>
    <t xml:space="preserve">سهيل </t>
  </si>
  <si>
    <t xml:space="preserve">نذير </t>
  </si>
  <si>
    <t xml:space="preserve">امنة </t>
  </si>
  <si>
    <t xml:space="preserve">قمر </t>
  </si>
  <si>
    <t xml:space="preserve">احسان </t>
  </si>
  <si>
    <t xml:space="preserve">شامه </t>
  </si>
  <si>
    <t xml:space="preserve">هيام </t>
  </si>
  <si>
    <t xml:space="preserve">سلمى </t>
  </si>
  <si>
    <t xml:space="preserve">محمد عبد الرحمن </t>
  </si>
  <si>
    <t xml:space="preserve">محمد رياض </t>
  </si>
  <si>
    <t>سوسن غبرة</t>
  </si>
  <si>
    <t xml:space="preserve">انور </t>
  </si>
  <si>
    <t xml:space="preserve">زبيده </t>
  </si>
  <si>
    <t>محمد اسامة</t>
  </si>
  <si>
    <t>فاتن جوخدار</t>
  </si>
  <si>
    <t>رحمه غانم</t>
  </si>
  <si>
    <t>حنان عبدالله</t>
  </si>
  <si>
    <t>سهاد الزين</t>
  </si>
  <si>
    <t xml:space="preserve">عيسى </t>
  </si>
  <si>
    <t>منا تقي</t>
  </si>
  <si>
    <t>فدوة</t>
  </si>
  <si>
    <t xml:space="preserve">جميلة </t>
  </si>
  <si>
    <t>أنصاف</t>
  </si>
  <si>
    <t xml:space="preserve">سمر </t>
  </si>
  <si>
    <t xml:space="preserve">مريم </t>
  </si>
  <si>
    <t xml:space="preserve"> سلمى</t>
  </si>
  <si>
    <t xml:space="preserve">كناز </t>
  </si>
  <si>
    <t xml:space="preserve"> ملك</t>
  </si>
  <si>
    <t>وداد الشيخ صالح</t>
  </si>
  <si>
    <t>محمد انيس</t>
  </si>
  <si>
    <t xml:space="preserve">مياده </t>
  </si>
  <si>
    <t>فُتنة</t>
  </si>
  <si>
    <t xml:space="preserve">فتحية </t>
  </si>
  <si>
    <t xml:space="preserve">كمال </t>
  </si>
  <si>
    <t xml:space="preserve">يوسف </t>
  </si>
  <si>
    <t xml:space="preserve">ميساء </t>
  </si>
  <si>
    <t>بدرية</t>
  </si>
  <si>
    <t>اناهيد</t>
  </si>
  <si>
    <t xml:space="preserve">محمد جمال </t>
  </si>
  <si>
    <t xml:space="preserve">هيفاء </t>
  </si>
  <si>
    <t>عربيه الاغواني</t>
  </si>
  <si>
    <t>أدهم</t>
  </si>
  <si>
    <t xml:space="preserve">محمد خير الدين </t>
  </si>
  <si>
    <t>زبيدة عزيزة</t>
  </si>
  <si>
    <t xml:space="preserve">محمد هيثم </t>
  </si>
  <si>
    <t xml:space="preserve">محمد أيمن </t>
  </si>
  <si>
    <t xml:space="preserve">كارميلة ماردو </t>
  </si>
  <si>
    <t xml:space="preserve">طالب </t>
  </si>
  <si>
    <t>نفيسه</t>
  </si>
  <si>
    <t>خلود الحلواني</t>
  </si>
  <si>
    <t>اليفة</t>
  </si>
  <si>
    <t>فاطمة السباعي</t>
  </si>
  <si>
    <t>هيثام قدورة</t>
  </si>
  <si>
    <t xml:space="preserve">محمد موفق </t>
  </si>
  <si>
    <t xml:space="preserve">فوزيه </t>
  </si>
  <si>
    <t>ابتسام الروبة</t>
  </si>
  <si>
    <t xml:space="preserve">سوزان </t>
  </si>
  <si>
    <t>اسيمة</t>
  </si>
  <si>
    <t xml:space="preserve">محمد حمزة </t>
  </si>
  <si>
    <t xml:space="preserve">عبد </t>
  </si>
  <si>
    <t xml:space="preserve">صبحية </t>
  </si>
  <si>
    <t>يسرى بدران</t>
  </si>
  <si>
    <t xml:space="preserve">هناء </t>
  </si>
  <si>
    <t xml:space="preserve">هلا </t>
  </si>
  <si>
    <t xml:space="preserve">كوريشان </t>
  </si>
  <si>
    <t xml:space="preserve">عفيف </t>
  </si>
  <si>
    <t xml:space="preserve">سهيله </t>
  </si>
  <si>
    <t xml:space="preserve">رغدة </t>
  </si>
  <si>
    <t xml:space="preserve">ناديا </t>
  </si>
  <si>
    <t xml:space="preserve">رئيفه </t>
  </si>
  <si>
    <t xml:space="preserve">بثينه </t>
  </si>
  <si>
    <t xml:space="preserve">مأمون </t>
  </si>
  <si>
    <t>رذينة</t>
  </si>
  <si>
    <t>اميره علي</t>
  </si>
  <si>
    <t>منى الكفريني</t>
  </si>
  <si>
    <t xml:space="preserve">محمد بهاء </t>
  </si>
  <si>
    <t xml:space="preserve">سميرة </t>
  </si>
  <si>
    <t xml:space="preserve">منير </t>
  </si>
  <si>
    <t xml:space="preserve">جهينه </t>
  </si>
  <si>
    <t>سهيلة جلو</t>
  </si>
  <si>
    <t xml:space="preserve">مظهر </t>
  </si>
  <si>
    <t xml:space="preserve">باير </t>
  </si>
  <si>
    <t>فيصل كبور</t>
  </si>
  <si>
    <t>حنان الفقير</t>
  </si>
  <si>
    <t xml:space="preserve">حيدر </t>
  </si>
  <si>
    <t xml:space="preserve">منيفه </t>
  </si>
  <si>
    <t xml:space="preserve">سها </t>
  </si>
  <si>
    <t xml:space="preserve">فلاماز </t>
  </si>
  <si>
    <t xml:space="preserve">انوار </t>
  </si>
  <si>
    <t xml:space="preserve">نعمان </t>
  </si>
  <si>
    <t xml:space="preserve">محمد عيد </t>
  </si>
  <si>
    <t xml:space="preserve"> ابتسام </t>
  </si>
  <si>
    <t>نديره</t>
  </si>
  <si>
    <t>زباد</t>
  </si>
  <si>
    <t xml:space="preserve">سعود </t>
  </si>
  <si>
    <t xml:space="preserve">اميره </t>
  </si>
  <si>
    <t xml:space="preserve">محمد نبيل </t>
  </si>
  <si>
    <t xml:space="preserve">عادل </t>
  </si>
  <si>
    <t xml:space="preserve">عنه </t>
  </si>
  <si>
    <t xml:space="preserve">انعام </t>
  </si>
  <si>
    <t xml:space="preserve">عبد الغني </t>
  </si>
  <si>
    <t>ايمان خير</t>
  </si>
  <si>
    <t xml:space="preserve">عمران </t>
  </si>
  <si>
    <t xml:space="preserve">محمد عز الدين </t>
  </si>
  <si>
    <t xml:space="preserve">محمدمنذر </t>
  </si>
  <si>
    <t xml:space="preserve">عبيدة </t>
  </si>
  <si>
    <t>أقبال</t>
  </si>
  <si>
    <t xml:space="preserve">نظير </t>
  </si>
  <si>
    <t xml:space="preserve">امينه </t>
  </si>
  <si>
    <t>محمد عربي</t>
  </si>
  <si>
    <t>محمود نديم</t>
  </si>
  <si>
    <t>محمد صوان</t>
  </si>
  <si>
    <t xml:space="preserve">محمد مروان </t>
  </si>
  <si>
    <t xml:space="preserve">سهير </t>
  </si>
  <si>
    <t>محمد عزالدين</t>
  </si>
  <si>
    <t>فاطمة عابدة</t>
  </si>
  <si>
    <t>دلال حمودي</t>
  </si>
  <si>
    <t xml:space="preserve">فوزي </t>
  </si>
  <si>
    <t xml:space="preserve">وحده </t>
  </si>
  <si>
    <t xml:space="preserve">محمد رضا </t>
  </si>
  <si>
    <t xml:space="preserve">نادره </t>
  </si>
  <si>
    <t xml:space="preserve">سلامه </t>
  </si>
  <si>
    <t xml:space="preserve">محاسن </t>
  </si>
  <si>
    <t xml:space="preserve">عليا </t>
  </si>
  <si>
    <t xml:space="preserve">محمد ضنوره </t>
  </si>
  <si>
    <t xml:space="preserve">انيسه </t>
  </si>
  <si>
    <t xml:space="preserve">عائشه </t>
  </si>
  <si>
    <t>رولا ابو سرحان</t>
  </si>
  <si>
    <t xml:space="preserve"> سوسن</t>
  </si>
  <si>
    <t>نزت اللحام</t>
  </si>
  <si>
    <t xml:space="preserve">رولى </t>
  </si>
  <si>
    <t>أحمد جلال</t>
  </si>
  <si>
    <t xml:space="preserve">عبد الللطيف </t>
  </si>
  <si>
    <t xml:space="preserve">نفيسة </t>
  </si>
  <si>
    <t xml:space="preserve">علاء الدين </t>
  </si>
  <si>
    <t>فنون نسوية</t>
  </si>
  <si>
    <t>زراعية</t>
  </si>
  <si>
    <t>فندقية</t>
  </si>
  <si>
    <t>بيطرية</t>
  </si>
  <si>
    <t>نقل</t>
  </si>
  <si>
    <t>راما البصال</t>
  </si>
  <si>
    <t>راميا حسون</t>
  </si>
  <si>
    <t>رهف أبوعيشة</t>
  </si>
  <si>
    <t>سامر حسب الله</t>
  </si>
  <si>
    <t>سلطان الصويص</t>
  </si>
  <si>
    <t>شذا فضول</t>
  </si>
  <si>
    <t>طلال زينه</t>
  </si>
  <si>
    <t xml:space="preserve">عروة القصير </t>
  </si>
  <si>
    <t>علاء ابوشبلي</t>
  </si>
  <si>
    <t>علي عساف</t>
  </si>
  <si>
    <t>عمرو عقل</t>
  </si>
  <si>
    <t>كاتيا قزما</t>
  </si>
  <si>
    <t>محمد خير  نفيسه</t>
  </si>
  <si>
    <t>يمان حجازي</t>
  </si>
  <si>
    <t xml:space="preserve">دمشق </t>
  </si>
  <si>
    <t>دوما</t>
  </si>
  <si>
    <t>بيروت</t>
  </si>
  <si>
    <t>لبنان</t>
  </si>
  <si>
    <t xml:space="preserve">درعا </t>
  </si>
  <si>
    <t xml:space="preserve">دوما </t>
  </si>
  <si>
    <t>النبك</t>
  </si>
  <si>
    <t xml:space="preserve">اريحا </t>
  </si>
  <si>
    <t>الحجر الاسود</t>
  </si>
  <si>
    <t>جسر الشغور</t>
  </si>
  <si>
    <t>حماه</t>
  </si>
  <si>
    <t>حرستا</t>
  </si>
  <si>
    <t>دمشف</t>
  </si>
  <si>
    <t>السعودية</t>
  </si>
  <si>
    <t>القطيفة</t>
  </si>
  <si>
    <t>جدة</t>
  </si>
  <si>
    <t>يبرود</t>
  </si>
  <si>
    <t>جيرود</t>
  </si>
  <si>
    <t xml:space="preserve">ريف دمشق </t>
  </si>
  <si>
    <t>مخيم اليرموك</t>
  </si>
  <si>
    <t>طرابلس</t>
  </si>
  <si>
    <t xml:space="preserve">اللاذقية </t>
  </si>
  <si>
    <t>اليرموك</t>
  </si>
  <si>
    <t>سويداء</t>
  </si>
  <si>
    <t>لقدموس</t>
  </si>
  <si>
    <t>ديركوشه</t>
  </si>
  <si>
    <t>عربين</t>
  </si>
  <si>
    <t>بنغازي</t>
  </si>
  <si>
    <t>يرموك</t>
  </si>
  <si>
    <t xml:space="preserve">ابو ظبي </t>
  </si>
  <si>
    <t xml:space="preserve">حمص </t>
  </si>
  <si>
    <t>نامر</t>
  </si>
  <si>
    <t>جديدة عرطوز</t>
  </si>
  <si>
    <t>مشيرفه</t>
  </si>
  <si>
    <t>بيت سحم</t>
  </si>
  <si>
    <t>ليبيا</t>
  </si>
  <si>
    <t>الكويت</t>
  </si>
  <si>
    <t>قطنا</t>
  </si>
  <si>
    <t>الطيبه</t>
  </si>
  <si>
    <t>التل</t>
  </si>
  <si>
    <t>الصمدانيه</t>
  </si>
  <si>
    <t xml:space="preserve">صيدنايا </t>
  </si>
  <si>
    <t>معربا</t>
  </si>
  <si>
    <t xml:space="preserve">دير الزور </t>
  </si>
  <si>
    <t>الجفره</t>
  </si>
  <si>
    <t>مصياف</t>
  </si>
  <si>
    <t xml:space="preserve">دمشق - القنوات </t>
  </si>
  <si>
    <t xml:space="preserve">غريبه </t>
  </si>
  <si>
    <t>الثعله</t>
  </si>
  <si>
    <t>معضمية الشام</t>
  </si>
  <si>
    <t>الزبداني</t>
  </si>
  <si>
    <t>بصرى الشام</t>
  </si>
  <si>
    <t xml:space="preserve">السعودية </t>
  </si>
  <si>
    <t>جرمانا</t>
  </si>
  <si>
    <t xml:space="preserve">جرمانا </t>
  </si>
  <si>
    <t xml:space="preserve">انخل </t>
  </si>
  <si>
    <t>الرحيبه</t>
  </si>
  <si>
    <t>حرجلة</t>
  </si>
  <si>
    <t>دير ماكر</t>
  </si>
  <si>
    <t>رحيبة</t>
  </si>
  <si>
    <t>داريا</t>
  </si>
  <si>
    <t>سقبا</t>
  </si>
  <si>
    <t>كسوة</t>
  </si>
  <si>
    <t>ديرالزور</t>
  </si>
  <si>
    <t>كفر تخاريم</t>
  </si>
  <si>
    <t>سلميه</t>
  </si>
  <si>
    <t>سبينه</t>
  </si>
  <si>
    <t>ريف دمشق - جرمانا</t>
  </si>
  <si>
    <t>سيدة زينب</t>
  </si>
  <si>
    <t>قبر الست</t>
  </si>
  <si>
    <t>حزة</t>
  </si>
  <si>
    <t>زبداني</t>
  </si>
  <si>
    <t>ببيلا</t>
  </si>
  <si>
    <t>طيبه الامام</t>
  </si>
  <si>
    <t>محجة</t>
  </si>
  <si>
    <t>سبينة</t>
  </si>
  <si>
    <t>سوريا</t>
  </si>
  <si>
    <t>غباغب</t>
  </si>
  <si>
    <t>ميادين</t>
  </si>
  <si>
    <t>عوس</t>
  </si>
  <si>
    <t>الصالحية</t>
  </si>
  <si>
    <t>صحنايا</t>
  </si>
  <si>
    <t>القريتين</t>
  </si>
  <si>
    <t xml:space="preserve">الكسوة </t>
  </si>
  <si>
    <t>قاره</t>
  </si>
  <si>
    <t>ادلب</t>
  </si>
  <si>
    <t xml:space="preserve">السكريه </t>
  </si>
  <si>
    <t>موسكو</t>
  </si>
  <si>
    <t>السقيلبية</t>
  </si>
  <si>
    <t>الرياض</t>
  </si>
  <si>
    <t xml:space="preserve">حلب </t>
  </si>
  <si>
    <t>جرماتي</t>
  </si>
  <si>
    <t>تل تلخ</t>
  </si>
  <si>
    <t>عرى</t>
  </si>
  <si>
    <t>معرين</t>
  </si>
  <si>
    <t>خان دنون</t>
  </si>
  <si>
    <t>صماد</t>
  </si>
  <si>
    <t>بيت جن</t>
  </si>
  <si>
    <t>كفتين</t>
  </si>
  <si>
    <t>عرقوب قمصو</t>
  </si>
  <si>
    <t>الاصلحا</t>
  </si>
  <si>
    <t>اوتان</t>
  </si>
  <si>
    <t xml:space="preserve">مخيم اليرموك </t>
  </si>
  <si>
    <t>قدسيا</t>
  </si>
  <si>
    <t>المسلمية</t>
  </si>
  <si>
    <t>جرمان</t>
  </si>
  <si>
    <t>مسلميه</t>
  </si>
  <si>
    <t>الجزائر</t>
  </si>
  <si>
    <t>النبك - ريف دمشق</t>
  </si>
  <si>
    <t>كفر حور</t>
  </si>
  <si>
    <t>مخيم جرمانا</t>
  </si>
  <si>
    <t xml:space="preserve">طرطوس </t>
  </si>
  <si>
    <t>عناب</t>
  </si>
  <si>
    <t>المحببة</t>
  </si>
  <si>
    <t xml:space="preserve">يرموك </t>
  </si>
  <si>
    <t>بانياس</t>
  </si>
  <si>
    <t>درنة</t>
  </si>
  <si>
    <t xml:space="preserve">ادلب </t>
  </si>
  <si>
    <t>السلمية</t>
  </si>
  <si>
    <t>كفير يبوس</t>
  </si>
  <si>
    <t>جبعدين</t>
  </si>
  <si>
    <t>قباسين</t>
  </si>
  <si>
    <t>ريف دمشف</t>
  </si>
  <si>
    <t>حجيرة</t>
  </si>
  <si>
    <t xml:space="preserve">السيدة زينب </t>
  </si>
  <si>
    <t>الامارات</t>
  </si>
  <si>
    <t>كفرلاها</t>
  </si>
  <si>
    <t>داعل</t>
  </si>
  <si>
    <t>صبورة</t>
  </si>
  <si>
    <t>عقربا</t>
  </si>
  <si>
    <t>عسال الورد</t>
  </si>
  <si>
    <t>درعا-جباب</t>
  </si>
  <si>
    <t>تواني</t>
  </si>
  <si>
    <t xml:space="preserve">صماد </t>
  </si>
  <si>
    <t>عرمان</t>
  </si>
  <si>
    <t>البوكمال</t>
  </si>
  <si>
    <t xml:space="preserve">سبينه </t>
  </si>
  <si>
    <t>سرغايا</t>
  </si>
  <si>
    <t>القزاز</t>
  </si>
  <si>
    <t>طرطوس/صافيتا/سنديانة عين حفاض</t>
  </si>
  <si>
    <t xml:space="preserve">جبلة </t>
  </si>
  <si>
    <t>أم شرشوح</t>
  </si>
  <si>
    <t xml:space="preserve">الخندق </t>
  </si>
  <si>
    <t>ريف دمشق كسوه</t>
  </si>
  <si>
    <t>فافين</t>
  </si>
  <si>
    <t xml:space="preserve">القطعة </t>
  </si>
  <si>
    <t>المصطبة</t>
  </si>
  <si>
    <t>دمسق</t>
  </si>
  <si>
    <t>عين الفيجه</t>
  </si>
  <si>
    <t>اطمة</t>
  </si>
  <si>
    <t>جب رمله</t>
  </si>
  <si>
    <t>دشق</t>
  </si>
  <si>
    <t>العزيزية</t>
  </si>
  <si>
    <t>وادي العيون</t>
  </si>
  <si>
    <t xml:space="preserve">الحسكة </t>
  </si>
  <si>
    <t>سويدان</t>
  </si>
  <si>
    <t>ريمونا</t>
  </si>
  <si>
    <t>20/9/1992</t>
  </si>
  <si>
    <t>28/1/1993</t>
  </si>
  <si>
    <t>29/10/1992</t>
  </si>
  <si>
    <t xml:space="preserve">ذكر </t>
  </si>
  <si>
    <t xml:space="preserve">أنثى </t>
  </si>
  <si>
    <t>الفلسطينية السورية</t>
  </si>
  <si>
    <t>المصرية</t>
  </si>
  <si>
    <t>الإيرانية</t>
  </si>
  <si>
    <t>اللبنانية</t>
  </si>
  <si>
    <t>صناعية</t>
  </si>
  <si>
    <t>تجارية</t>
  </si>
  <si>
    <t>2017</t>
  </si>
  <si>
    <t xml:space="preserve">القنيطرة </t>
  </si>
  <si>
    <t/>
  </si>
  <si>
    <t>2016</t>
  </si>
  <si>
    <t>نفطية</t>
  </si>
  <si>
    <t>اتصالات</t>
  </si>
  <si>
    <t>غير سورية</t>
  </si>
  <si>
    <t xml:space="preserve">أدبي </t>
  </si>
  <si>
    <t>2015</t>
  </si>
  <si>
    <t xml:space="preserve"> دمشق</t>
  </si>
  <si>
    <t xml:space="preserve"> ريف دمشق</t>
  </si>
  <si>
    <t>2014</t>
  </si>
  <si>
    <t>2013</t>
  </si>
  <si>
    <t>مصر</t>
  </si>
  <si>
    <t>2012</t>
  </si>
  <si>
    <t>2011</t>
  </si>
  <si>
    <t>2010</t>
  </si>
  <si>
    <t>2009</t>
  </si>
  <si>
    <t>2008</t>
  </si>
  <si>
    <t>2007</t>
  </si>
  <si>
    <t>2006</t>
  </si>
  <si>
    <t>2005</t>
  </si>
  <si>
    <t>2004</t>
  </si>
  <si>
    <t>2003</t>
  </si>
  <si>
    <t>2002</t>
  </si>
  <si>
    <t>2001</t>
  </si>
  <si>
    <t>20000</t>
  </si>
  <si>
    <t>2000</t>
  </si>
  <si>
    <t>1999</t>
  </si>
  <si>
    <t>1998</t>
  </si>
  <si>
    <t>1997</t>
  </si>
  <si>
    <t>1996</t>
  </si>
  <si>
    <t>1995</t>
  </si>
  <si>
    <t>1994</t>
  </si>
  <si>
    <t>1992</t>
  </si>
  <si>
    <t>1991</t>
  </si>
  <si>
    <t>1990</t>
  </si>
  <si>
    <t>1989</t>
  </si>
  <si>
    <t>1984</t>
  </si>
  <si>
    <t>1980</t>
  </si>
  <si>
    <t>1978</t>
  </si>
  <si>
    <t>1977</t>
  </si>
  <si>
    <t xml:space="preserve">علمي </t>
  </si>
  <si>
    <t xml:space="preserve">تجارية </t>
  </si>
  <si>
    <t>الثالثة</t>
  </si>
  <si>
    <t>الثالثة حديث</t>
  </si>
  <si>
    <t>10000</t>
  </si>
  <si>
    <t>12000</t>
  </si>
  <si>
    <t>13000</t>
  </si>
  <si>
    <t>16000</t>
  </si>
  <si>
    <t>14400</t>
  </si>
  <si>
    <t>23000</t>
  </si>
  <si>
    <t>15000</t>
  </si>
  <si>
    <t xml:space="preserve">تعليمات التسجيل </t>
  </si>
  <si>
    <t>يستفيد من الحسم</t>
  </si>
  <si>
    <t>نسبة الحسم</t>
  </si>
  <si>
    <t>تملئ صفحة إدخال البيانات بالمعلومات المطلوبة وبشكل دقيق وصحيح</t>
  </si>
  <si>
    <t>الانتقال إلى صفحة اختيار المقررات</t>
  </si>
  <si>
    <t>يكون اختيار المقررات المراد التسجيل عليها على الشكل التالي:</t>
  </si>
  <si>
    <t>الحاصيلن عل وسام بطل الجمهورية العربية السورية أو أحد أبنائهم</t>
  </si>
  <si>
    <t>عند اختيار المقررتضع بجانب اسم المقرر بالعمود الأزرق رقم /1/</t>
  </si>
  <si>
    <t>ذوي شهداء الجيش وقوى الأمن الداخلي والجرحى وابنائهم وأبناء المفقودين وازواجهم</t>
  </si>
  <si>
    <t xml:space="preserve">يسدد (500ل.س) فقط رسم كل مقرر </t>
  </si>
  <si>
    <t>عناصر الجيش العربي السوري وقوى الامن الداخلي</t>
  </si>
  <si>
    <t>أعضاء نقابة المعلمين وأبنائهم والعاملين المنتسبين لنقابة العمال في وزارة التعليم العالي والمؤسسات الهيئات والجامعات التابعة لها وأبنائهم</t>
  </si>
  <si>
    <t>1000 من رسم كل مقرر</t>
  </si>
  <si>
    <t>ذوي الاحتياجات الخاصة</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</si>
  <si>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</si>
  <si>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</si>
  <si>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</si>
  <si>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r>
      <t xml:space="preserve">ثم تسليم استمارة التسجيل مع إيصال المصرف إلى شؤون طلاب إدارة المشروعات المتوسطة والصغيرة - مركز التعليم المفتوح - الطابق الارضي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</si>
  <si>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إرسال ملف الإستمارة (Excel ) عبر البريد الإلكتروني إلى العنوان التالي :
spm.ol3@damascusuniversity.edu.sy 
ويجب أن يكون موضوع الإيميل هو الرقم الإمتحاني للطالب</t>
  </si>
  <si>
    <t>الحاصلين على وثيقة وفاة من مكتب شؤون الشهداء والجرحى والمفقودين لأبناء المتوفيين نتيجة عمليات مشابهة للعمليات الحربية</t>
  </si>
  <si>
    <t>أساسيات الإدارة</t>
  </si>
  <si>
    <t>احمد البيبي</t>
  </si>
  <si>
    <t>محمد جمال</t>
  </si>
  <si>
    <t>احمد شيخ الارض</t>
  </si>
  <si>
    <t>اسامه زين</t>
  </si>
  <si>
    <t>نسيم</t>
  </si>
  <si>
    <t>المهند الزاقوت</t>
  </si>
  <si>
    <t>نهال</t>
  </si>
  <si>
    <t>انس الخطيب</t>
  </si>
  <si>
    <t>انس علاوي</t>
  </si>
  <si>
    <t>جمال عبدالناصر</t>
  </si>
  <si>
    <t>ايمن حسن</t>
  </si>
  <si>
    <t>سلطانه</t>
  </si>
  <si>
    <t>جبران ديوب</t>
  </si>
  <si>
    <t>ملوك</t>
  </si>
  <si>
    <t>حسين يحيى</t>
  </si>
  <si>
    <t>رانيا الدعاس</t>
  </si>
  <si>
    <t>ربا حلاق</t>
  </si>
  <si>
    <t>نادره</t>
  </si>
  <si>
    <t>شادي شواف</t>
  </si>
  <si>
    <t>عبد المجيد</t>
  </si>
  <si>
    <t>معينه</t>
  </si>
  <si>
    <t>صلاح الصالح</t>
  </si>
  <si>
    <t>شوفه</t>
  </si>
  <si>
    <t>طارق الاغبر</t>
  </si>
  <si>
    <t>طارق وانلي</t>
  </si>
  <si>
    <t>محمد زياد</t>
  </si>
  <si>
    <t>يسريه</t>
  </si>
  <si>
    <t>عدنان بسرك</t>
  </si>
  <si>
    <t>علاء محمود</t>
  </si>
  <si>
    <t>عمر ابو فخر</t>
  </si>
  <si>
    <t>خطار</t>
  </si>
  <si>
    <t>فراس المرعي</t>
  </si>
  <si>
    <t>قاسم العباس</t>
  </si>
  <si>
    <t>ماهر اسماعيل</t>
  </si>
  <si>
    <t>محمد بشار تلاوي</t>
  </si>
  <si>
    <t>محمد معتز منلا</t>
  </si>
  <si>
    <t>مظلوم ابراهيم</t>
  </si>
  <si>
    <t>محمد بشير</t>
  </si>
  <si>
    <t>ميسون كوزلي</t>
  </si>
  <si>
    <t>محمد وجيه</t>
  </si>
  <si>
    <t>نوران ادريس</t>
  </si>
  <si>
    <t>همام برهاني</t>
  </si>
  <si>
    <t>محمد صفوان</t>
  </si>
  <si>
    <t>محمد عماد يوسف</t>
  </si>
  <si>
    <t>احمد صوفي</t>
  </si>
  <si>
    <t>كرام</t>
  </si>
  <si>
    <t>هبه الديوب</t>
  </si>
  <si>
    <t>احمد السبسبي</t>
  </si>
  <si>
    <t>حسان الحلقي</t>
  </si>
  <si>
    <t>هائل</t>
  </si>
  <si>
    <t>جواهر</t>
  </si>
  <si>
    <t>رحمه الناشف</t>
  </si>
  <si>
    <t>فاتنه</t>
  </si>
  <si>
    <t>ريم زيتوني</t>
  </si>
  <si>
    <t>سميحه نوفل</t>
  </si>
  <si>
    <t>زنوبيا البوارشي</t>
  </si>
  <si>
    <t>عبد الودود ملك</t>
  </si>
  <si>
    <t xml:space="preserve">صائن الدين </t>
  </si>
  <si>
    <t xml:space="preserve">غيث المنعم </t>
  </si>
  <si>
    <t>كنج</t>
  </si>
  <si>
    <t>محمد الساعور</t>
  </si>
  <si>
    <t>محمد المحاسنه</t>
  </si>
  <si>
    <t>فاطمه المحاسنه</t>
  </si>
  <si>
    <t>محمد بردقاني</t>
  </si>
  <si>
    <t>محمد سمير</t>
  </si>
  <si>
    <t>محمد بشارمنصور</t>
  </si>
  <si>
    <t>محمدصياح</t>
  </si>
  <si>
    <t>جمانه</t>
  </si>
  <si>
    <t xml:space="preserve">محمد حمزة  الحارس </t>
  </si>
  <si>
    <t>محمد انور</t>
  </si>
  <si>
    <t>محمد زينة</t>
  </si>
  <si>
    <t>هدية</t>
  </si>
  <si>
    <t>محمد عبدالله</t>
  </si>
  <si>
    <t>طلال</t>
  </si>
  <si>
    <t>رواء دقاق</t>
  </si>
  <si>
    <t>محمد ماهر المعلم</t>
  </si>
  <si>
    <t>وائل الحلو</t>
  </si>
  <si>
    <t>عائده</t>
  </si>
  <si>
    <t>يوسف العلوان</t>
  </si>
  <si>
    <t>خاتون</t>
  </si>
  <si>
    <t>يوسف الهبود</t>
  </si>
  <si>
    <t>صبحه</t>
  </si>
  <si>
    <t>أحمد الكردي</t>
  </si>
  <si>
    <t xml:space="preserve">محمد فؤاد كناني </t>
  </si>
  <si>
    <t>يامن اسماعيل</t>
  </si>
  <si>
    <t>رؤوفة</t>
  </si>
  <si>
    <t>لما</t>
  </si>
  <si>
    <t>سلمان سماحة</t>
  </si>
  <si>
    <t>وردة</t>
  </si>
  <si>
    <t>خالد فارس</t>
  </si>
  <si>
    <t>عمار حمادة</t>
  </si>
  <si>
    <t xml:space="preserve">محمد عامر </t>
  </si>
  <si>
    <t>محمد السبيناتي</t>
  </si>
  <si>
    <t>نهلا</t>
  </si>
  <si>
    <t>محمد امير منصور</t>
  </si>
  <si>
    <t>حفيظه</t>
  </si>
  <si>
    <t>محمد خيرابوحوش</t>
  </si>
  <si>
    <t>تيسير</t>
  </si>
  <si>
    <t>عيوش</t>
  </si>
  <si>
    <t>منصور المقداد</t>
  </si>
  <si>
    <t>هبه قسومه</t>
  </si>
  <si>
    <t>ضياءالدين</t>
  </si>
  <si>
    <t>وسيم زيتون</t>
  </si>
  <si>
    <t>ياسر</t>
  </si>
  <si>
    <t>أنس حسين</t>
  </si>
  <si>
    <t>ريمة</t>
  </si>
  <si>
    <t>باسل الفقير</t>
  </si>
  <si>
    <t>رشا</t>
  </si>
  <si>
    <t>نزار عطيه</t>
  </si>
  <si>
    <t>مهند صالح</t>
  </si>
  <si>
    <t>احمد مدني</t>
  </si>
  <si>
    <t>رشاد ياسين</t>
  </si>
  <si>
    <t>محمد ابراهيم</t>
  </si>
  <si>
    <t>ميرفت حقون</t>
  </si>
  <si>
    <t>محمد امين</t>
  </si>
  <si>
    <t>ثروه</t>
  </si>
  <si>
    <t>بشر صواف</t>
  </si>
  <si>
    <t>اسيده</t>
  </si>
  <si>
    <t>رشا فرعون</t>
  </si>
  <si>
    <t>محمداسماعيل زكريا</t>
  </si>
  <si>
    <t>فريد</t>
  </si>
  <si>
    <t>اشرف  الحداد</t>
  </si>
  <si>
    <t>ديدار</t>
  </si>
  <si>
    <t>نورا نعيم</t>
  </si>
  <si>
    <t>حليم</t>
  </si>
  <si>
    <t>س3</t>
  </si>
</sst>
</file>

<file path=xl/styles.xml><?xml version="1.0" encoding="utf-8"?>
<styleSheet xmlns="http://schemas.openxmlformats.org/spreadsheetml/2006/main">
  <numFmts count="1">
    <numFmt numFmtId="164" formatCode="[$-1010000]yyyy/mm/dd;@"/>
  </numFmts>
  <fonts count="98">
    <font>
      <sz val="11"/>
      <color theme="1"/>
      <name val="Arial"/>
      <family val="2"/>
      <scheme val="minor"/>
    </font>
    <font>
      <b/>
      <sz val="10"/>
      <name val="Arial"/>
      <family val="2"/>
    </font>
    <font>
      <b/>
      <sz val="16"/>
      <name val="Arial"/>
      <family val="2"/>
    </font>
    <font>
      <b/>
      <sz val="12"/>
      <name val="Arial"/>
      <family val="2"/>
    </font>
    <font>
      <sz val="10"/>
      <color indexed="8"/>
      <name val="Arial"/>
      <family val="2"/>
    </font>
    <font>
      <b/>
      <sz val="12"/>
      <name val="Sakkal Majalla"/>
    </font>
    <font>
      <u/>
      <sz val="14"/>
      <color indexed="30"/>
      <name val="Arial"/>
      <family val="2"/>
    </font>
    <font>
      <b/>
      <sz val="14"/>
      <name val="Arial"/>
      <family val="2"/>
    </font>
    <font>
      <b/>
      <sz val="11"/>
      <name val="Arial"/>
      <family val="2"/>
    </font>
    <font>
      <sz val="11"/>
      <name val="Arial"/>
      <family val="2"/>
    </font>
    <font>
      <sz val="12"/>
      <name val="Arial"/>
      <family val="2"/>
    </font>
    <font>
      <sz val="14"/>
      <name val="Arial"/>
      <family val="2"/>
    </font>
    <font>
      <sz val="10"/>
      <name val="Arial"/>
      <family val="2"/>
    </font>
    <font>
      <sz val="10"/>
      <name val="Traditional Arabic"/>
      <family val="1"/>
    </font>
    <font>
      <u/>
      <sz val="14"/>
      <name val="Arial"/>
      <family val="2"/>
    </font>
    <font>
      <sz val="11"/>
      <color theme="0"/>
      <name val="Arial"/>
      <family val="2"/>
      <scheme val="minor"/>
    </font>
    <font>
      <u/>
      <sz val="10"/>
      <color theme="10"/>
      <name val="Arial"/>
      <family val="2"/>
    </font>
    <font>
      <b/>
      <sz val="11"/>
      <color theme="1"/>
      <name val="Arial"/>
      <family val="2"/>
      <scheme val="minor"/>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2"/>
      <color theme="1"/>
      <name val="Sakkal Majalla"/>
    </font>
    <font>
      <b/>
      <sz val="16"/>
      <color theme="0"/>
      <name val="Arial"/>
      <family val="2"/>
    </font>
    <font>
      <b/>
      <sz val="11"/>
      <name val="Arial"/>
      <family val="2"/>
      <scheme val="minor"/>
    </font>
    <font>
      <b/>
      <sz val="14"/>
      <color theme="1"/>
      <name val="Times New Roman"/>
      <family val="1"/>
      <scheme val="major"/>
    </font>
    <font>
      <sz val="11"/>
      <name val="Arial"/>
      <family val="2"/>
      <scheme val="minor"/>
    </font>
    <font>
      <sz val="10"/>
      <color theme="1"/>
      <name val="Arial"/>
      <family val="2"/>
      <scheme val="minor"/>
    </font>
    <font>
      <b/>
      <sz val="14"/>
      <color theme="0"/>
      <name val="Arial"/>
      <family val="2"/>
      <scheme val="minor"/>
    </font>
    <font>
      <b/>
      <sz val="14"/>
      <color theme="8" tint="-0.249977111117893"/>
      <name val="Arial"/>
      <family val="2"/>
      <scheme val="minor"/>
    </font>
    <font>
      <b/>
      <sz val="12"/>
      <name val="Arial"/>
      <family val="2"/>
      <scheme val="minor"/>
    </font>
    <font>
      <b/>
      <sz val="14"/>
      <color rgb="FFFF0000"/>
      <name val="Arial"/>
      <family val="2"/>
      <scheme val="minor"/>
    </font>
    <font>
      <b/>
      <sz val="16"/>
      <color theme="1"/>
      <name val="Arial"/>
      <family val="2"/>
      <scheme val="minor"/>
    </font>
    <font>
      <b/>
      <u/>
      <sz val="12"/>
      <color rgb="FFFF0000"/>
      <name val="Arial"/>
      <family val="2"/>
    </font>
    <font>
      <sz val="14"/>
      <color theme="10"/>
      <name val="Arial"/>
      <family val="2"/>
    </font>
    <font>
      <b/>
      <u/>
      <sz val="12"/>
      <color rgb="FF0070C0"/>
      <name val="Arial"/>
      <family val="2"/>
    </font>
    <font>
      <b/>
      <sz val="11"/>
      <color rgb="FF0070C0"/>
      <name val="Arial"/>
      <family val="2"/>
    </font>
    <font>
      <b/>
      <sz val="14"/>
      <color theme="7" tint="0.59999389629810485"/>
      <name val="Arial"/>
      <family val="2"/>
      <scheme val="minor"/>
    </font>
    <font>
      <b/>
      <sz val="20"/>
      <color theme="1"/>
      <name val="Arial"/>
      <family val="2"/>
      <scheme val="minor"/>
    </font>
    <font>
      <b/>
      <sz val="18"/>
      <color theme="1"/>
      <name val="Arial"/>
      <family val="2"/>
      <scheme val="minor"/>
    </font>
    <font>
      <b/>
      <sz val="20"/>
      <color rgb="FFFF0000"/>
      <name val="Arial"/>
      <family val="2"/>
      <scheme val="minor"/>
    </font>
    <font>
      <b/>
      <u/>
      <sz val="12"/>
      <color theme="10"/>
      <name val="Arial"/>
      <family val="2"/>
    </font>
    <font>
      <sz val="16"/>
      <color theme="1"/>
      <name val="Arial"/>
      <family val="2"/>
      <scheme val="minor"/>
    </font>
    <font>
      <b/>
      <u/>
      <sz val="16"/>
      <color theme="10"/>
      <name val="Arial"/>
      <family val="2"/>
    </font>
    <font>
      <b/>
      <sz val="12"/>
      <color theme="10"/>
      <name val="Arial"/>
      <family val="2"/>
    </font>
    <font>
      <b/>
      <sz val="14"/>
      <name val="Arial"/>
      <family val="2"/>
      <scheme val="minor"/>
    </font>
    <font>
      <b/>
      <sz val="12"/>
      <color theme="0"/>
      <name val="Arial"/>
      <family val="2"/>
    </font>
    <font>
      <b/>
      <sz val="16"/>
      <color theme="0"/>
      <name val="Arial"/>
      <family val="2"/>
      <scheme val="minor"/>
    </font>
    <font>
      <sz val="12"/>
      <color theme="0"/>
      <name val="Arial"/>
      <family val="2"/>
      <scheme val="minor"/>
    </font>
    <font>
      <b/>
      <sz val="10"/>
      <color theme="0"/>
      <name val="Arial"/>
      <family val="2"/>
    </font>
    <font>
      <b/>
      <sz val="11"/>
      <color rgb="FFFF0000"/>
      <name val="Arial"/>
      <family val="2"/>
      <scheme val="minor"/>
    </font>
    <font>
      <b/>
      <sz val="10"/>
      <color theme="1"/>
      <name val="Times New Roman"/>
      <family val="1"/>
      <scheme val="major"/>
    </font>
    <font>
      <b/>
      <sz val="13"/>
      <color rgb="FFFF0000"/>
      <name val="Arial"/>
      <family val="2"/>
      <scheme val="minor"/>
    </font>
    <font>
      <b/>
      <sz val="8"/>
      <name val="Arial"/>
      <family val="2"/>
      <scheme val="minor"/>
    </font>
    <font>
      <b/>
      <sz val="16"/>
      <name val="Arial"/>
      <family val="2"/>
      <scheme val="minor"/>
    </font>
    <font>
      <sz val="8"/>
      <name val="Arial"/>
      <family val="2"/>
      <scheme val="minor"/>
    </font>
    <font>
      <sz val="11"/>
      <color theme="5" tint="0.59999389629810485"/>
      <name val="Arial"/>
      <family val="2"/>
      <scheme val="minor"/>
    </font>
    <font>
      <sz val="8"/>
      <color theme="1"/>
      <name val="Arial"/>
      <family val="2"/>
      <scheme val="minor"/>
    </font>
    <font>
      <b/>
      <sz val="12"/>
      <color theme="1"/>
      <name val="Times New Roman"/>
      <family val="1"/>
      <scheme val="major"/>
    </font>
    <font>
      <b/>
      <sz val="12"/>
      <color rgb="FFFF0000"/>
      <name val="Sakkal Majalla"/>
    </font>
    <font>
      <u/>
      <sz val="18"/>
      <color theme="10"/>
      <name val="Arial"/>
      <family val="2"/>
    </font>
    <font>
      <sz val="10"/>
      <color theme="1"/>
      <name val="Sakkal Majalla"/>
    </font>
    <font>
      <b/>
      <sz val="11"/>
      <color theme="1"/>
      <name val="Sakkal Majalla"/>
    </font>
    <font>
      <b/>
      <sz val="11"/>
      <name val="Sakkal Majalla"/>
    </font>
    <font>
      <b/>
      <sz val="16"/>
      <color theme="1"/>
      <name val="Sakkal Majalla"/>
    </font>
    <font>
      <u/>
      <sz val="10"/>
      <color indexed="12"/>
      <name val="Arial"/>
      <family val="2"/>
    </font>
    <font>
      <sz val="11"/>
      <color theme="1"/>
      <name val="Sakkal Majalla"/>
    </font>
    <font>
      <b/>
      <sz val="18"/>
      <color theme="1"/>
      <name val="Sakkal Majalla"/>
    </font>
    <font>
      <b/>
      <sz val="14"/>
      <color rgb="FFFF0000"/>
      <name val="Sakkal Majalla"/>
    </font>
    <font>
      <b/>
      <sz val="14"/>
      <color theme="1"/>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b/>
      <u/>
      <sz val="16"/>
      <color theme="0"/>
      <name val="Sakkal Majalla"/>
    </font>
    <font>
      <sz val="14"/>
      <color theme="1"/>
      <name val="Sakkal Majalla"/>
    </font>
    <font>
      <b/>
      <sz val="16"/>
      <color rgb="FFFF0000"/>
      <name val="Sakkal Majalla"/>
    </font>
    <font>
      <b/>
      <u/>
      <sz val="12"/>
      <color theme="10"/>
      <name val="Sakkal Majalla"/>
    </font>
    <font>
      <b/>
      <sz val="16"/>
      <color rgb="FF0070C0"/>
      <name val="Sakkal Majalla"/>
    </font>
    <font>
      <sz val="11"/>
      <name val="Sakkal Majalla"/>
    </font>
    <font>
      <sz val="12"/>
      <name val="Sakkal Majalla"/>
    </font>
    <font>
      <sz val="11"/>
      <name val="Arial"/>
      <family val="2"/>
      <charset val="178"/>
    </font>
    <font>
      <sz val="11"/>
      <name val="Calibri"/>
      <family val="2"/>
    </font>
    <font>
      <sz val="11"/>
      <name val="Arabic Transparent"/>
      <charset val="178"/>
    </font>
  </fonts>
  <fills count="24">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bgColor indexed="64"/>
      </patternFill>
    </fill>
    <fill>
      <patternFill patternType="solid">
        <fgColor theme="6" tint="0.39997558519241921"/>
        <bgColor indexed="64"/>
      </patternFill>
    </fill>
    <fill>
      <patternFill patternType="solid">
        <fgColor theme="8" tint="-0.499984740745262"/>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0" tint="-0.14999847407452621"/>
        <bgColor indexed="64"/>
      </patternFill>
    </fill>
  </fills>
  <borders count="175">
    <border>
      <left/>
      <right/>
      <top/>
      <bottom/>
      <diagonal/>
    </border>
    <border>
      <left style="thin">
        <color indexed="64"/>
      </left>
      <right/>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dashed">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bottom style="thin">
        <color indexed="64"/>
      </bottom>
      <diagonal/>
    </border>
    <border>
      <left style="hair">
        <color indexed="64"/>
      </left>
      <right style="mediumDashDot">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slantDashDot">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ashed">
        <color indexed="64"/>
      </left>
      <right style="dashed">
        <color indexed="64"/>
      </right>
      <top style="thin">
        <color indexed="64"/>
      </top>
      <bottom/>
      <diagonal/>
    </border>
    <border>
      <left style="mediumDashDot">
        <color indexed="64"/>
      </left>
      <right style="hair">
        <color indexed="64"/>
      </right>
      <top style="medium">
        <color indexed="64"/>
      </top>
      <bottom style="thin">
        <color indexed="64"/>
      </bottom>
      <diagonal/>
    </border>
    <border>
      <left style="hair">
        <color indexed="64"/>
      </left>
      <right style="mediumDashDot">
        <color indexed="64"/>
      </right>
      <top style="medium">
        <color indexed="64"/>
      </top>
      <bottom style="thin">
        <color indexed="64"/>
      </bottom>
      <diagonal/>
    </border>
    <border>
      <left style="hair">
        <color indexed="64"/>
      </left>
      <right style="slantDashDot">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double">
        <color indexed="64"/>
      </left>
      <right style="hair">
        <color indexed="64"/>
      </right>
      <top style="medium">
        <color indexed="64"/>
      </top>
      <bottom style="thin">
        <color indexed="64"/>
      </bottom>
      <diagonal/>
    </border>
    <border>
      <left style="slantDashDot">
        <color indexed="64"/>
      </left>
      <right style="hair">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dashed">
        <color indexed="64"/>
      </left>
      <right style="dashed">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ashed">
        <color indexed="64"/>
      </right>
      <top style="medium">
        <color indexed="64"/>
      </top>
      <bottom style="thin">
        <color indexed="64"/>
      </bottom>
      <diagonal/>
    </border>
    <border>
      <left style="thin">
        <color indexed="64"/>
      </left>
      <right style="dashed">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style="medium">
        <color indexed="64"/>
      </bottom>
      <diagonal/>
    </border>
    <border>
      <left style="double">
        <color indexed="64"/>
      </left>
      <right style="dashed">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dashed">
        <color indexed="64"/>
      </right>
      <top style="thin">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dashed">
        <color indexed="64"/>
      </left>
      <right/>
      <top/>
      <bottom/>
      <diagonal/>
    </border>
    <border>
      <left/>
      <right style="double">
        <color indexed="64"/>
      </right>
      <top/>
      <bottom/>
      <diagonal/>
    </border>
    <border>
      <left/>
      <right style="dashed">
        <color indexed="64"/>
      </right>
      <top/>
      <bottom/>
      <diagonal/>
    </border>
    <border>
      <left style="double">
        <color indexed="64"/>
      </left>
      <right style="dashed">
        <color indexed="64"/>
      </right>
      <top style="medium">
        <color indexed="64"/>
      </top>
      <bottom style="thin">
        <color indexed="64"/>
      </bottom>
      <diagonal/>
    </border>
    <border>
      <left style="dashed">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dashed">
        <color indexed="64"/>
      </left>
      <right/>
      <top/>
      <bottom style="medium">
        <color indexed="64"/>
      </bottom>
      <diagonal/>
    </border>
    <border>
      <left/>
      <right style="dashed">
        <color indexed="64"/>
      </right>
      <top/>
      <bottom style="medium">
        <color indexed="64"/>
      </bottom>
      <diagonal/>
    </border>
    <border>
      <left style="double">
        <color indexed="64"/>
      </left>
      <right/>
      <top/>
      <bottom/>
      <diagonal/>
    </border>
    <border>
      <left style="slantDashDot">
        <color indexed="64"/>
      </left>
      <right/>
      <top/>
      <bottom style="medium">
        <color indexed="64"/>
      </bottom>
      <diagonal/>
    </border>
    <border>
      <left/>
      <right style="slantDashDot">
        <color indexed="64"/>
      </right>
      <top/>
      <bottom style="medium">
        <color indexed="64"/>
      </bottom>
      <diagonal/>
    </border>
    <border>
      <left/>
      <right style="medium">
        <color indexed="64"/>
      </right>
      <top style="medium">
        <color indexed="64"/>
      </top>
      <bottom/>
      <diagonal/>
    </border>
    <border>
      <left/>
      <right/>
      <top/>
      <bottom style="thick">
        <color theme="0"/>
      </bottom>
      <diagonal/>
    </border>
    <border>
      <left/>
      <right/>
      <top style="thick">
        <color theme="0"/>
      </top>
      <bottom style="thick">
        <color theme="0"/>
      </bottom>
      <diagonal/>
    </border>
    <border>
      <left/>
      <right/>
      <top style="thick">
        <color theme="0"/>
      </top>
      <bottom/>
      <diagonal/>
    </border>
    <border>
      <left style="medium">
        <color indexed="64"/>
      </left>
      <right style="thick">
        <color theme="0"/>
      </right>
      <top/>
      <bottom/>
      <diagonal/>
    </border>
    <border>
      <left/>
      <right style="dashDot">
        <color theme="0"/>
      </right>
      <top/>
      <bottom/>
      <diagonal/>
    </border>
    <border>
      <left style="dashDot">
        <color theme="0"/>
      </left>
      <right style="dashDot">
        <color theme="0"/>
      </right>
      <top/>
      <bottom/>
      <diagonal/>
    </border>
    <border>
      <left style="medium">
        <color indexed="64"/>
      </left>
      <right style="dashDotDot">
        <color theme="0"/>
      </right>
      <top style="thin">
        <color theme="0"/>
      </top>
      <bottom style="thin">
        <color theme="0"/>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top/>
      <bottom style="double">
        <color indexed="64"/>
      </bottom>
      <diagonal/>
    </border>
    <border>
      <left/>
      <right style="thick">
        <color theme="0"/>
      </right>
      <top/>
      <bottom/>
      <diagonal/>
    </border>
    <border>
      <left/>
      <right/>
      <top style="medium">
        <color theme="0"/>
      </top>
      <bottom style="medium">
        <color theme="0"/>
      </bottom>
      <diagonal/>
    </border>
    <border>
      <left/>
      <right style="double">
        <color indexed="64"/>
      </right>
      <top style="thin">
        <color theme="0"/>
      </top>
      <bottom style="thin">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double">
        <color auto="1"/>
      </left>
      <right style="mediumDashDot">
        <color auto="1"/>
      </right>
      <top style="medium">
        <color auto="1"/>
      </top>
      <bottom style="thin">
        <color auto="1"/>
      </bottom>
      <diagonal/>
    </border>
    <border>
      <left style="mediumDashDot">
        <color auto="1"/>
      </left>
      <right style="mediumDashDot">
        <color auto="1"/>
      </right>
      <top style="medium">
        <color auto="1"/>
      </top>
      <bottom style="thin">
        <color auto="1"/>
      </bottom>
      <diagonal/>
    </border>
    <border>
      <left style="mediumDashDot">
        <color auto="1"/>
      </left>
      <right style="double">
        <color auto="1"/>
      </right>
      <top style="medium">
        <color auto="1"/>
      </top>
      <bottom style="thin">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right/>
      <top style="thick">
        <color theme="0"/>
      </top>
      <bottom style="medium">
        <color theme="0"/>
      </bottom>
      <diagonal/>
    </border>
    <border>
      <left/>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dashed">
        <color indexed="64"/>
      </left>
      <right style="medium">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style="double">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double">
        <color indexed="64"/>
      </right>
      <top style="double">
        <color indexed="64"/>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style="double">
        <color indexed="64"/>
      </right>
      <top/>
      <bottom/>
      <diagonal/>
    </border>
    <border>
      <left style="double">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double">
        <color indexed="64"/>
      </right>
      <top/>
      <bottom style="double">
        <color indexed="64"/>
      </bottom>
      <diagonal/>
    </border>
    <border>
      <left/>
      <right/>
      <top/>
      <bottom style="dashed">
        <color indexed="64"/>
      </bottom>
      <diagonal/>
    </border>
    <border>
      <left/>
      <right/>
      <top style="dashed">
        <color indexed="64"/>
      </top>
      <bottom style="thin">
        <color indexed="64"/>
      </bottom>
      <diagonal/>
    </border>
    <border>
      <left/>
      <right/>
      <top style="dashed">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theme="0"/>
      </bottom>
      <diagonal/>
    </border>
    <border>
      <left/>
      <right/>
      <top style="medium">
        <color theme="0"/>
      </top>
      <bottom style="thick">
        <color theme="0"/>
      </bottom>
      <diagonal/>
    </border>
    <border>
      <left/>
      <right/>
      <top style="thick">
        <color theme="0"/>
      </top>
      <bottom style="medium">
        <color indexed="64"/>
      </bottom>
      <diagonal/>
    </border>
    <border>
      <left/>
      <right/>
      <top style="medium">
        <color theme="0"/>
      </top>
      <bottom/>
      <diagonal/>
    </border>
    <border>
      <left/>
      <right/>
      <top style="medium">
        <color indexed="64"/>
      </top>
      <bottom style="thick">
        <color theme="0"/>
      </bottom>
      <diagonal/>
    </border>
    <border>
      <left style="thin">
        <color indexed="64"/>
      </left>
      <right/>
      <top/>
      <bottom/>
      <diagonal/>
    </border>
    <border>
      <left style="thin">
        <color indexed="64"/>
      </left>
      <right/>
      <top style="medium">
        <color indexed="64"/>
      </top>
      <bottom/>
      <diagonal/>
    </border>
    <border>
      <left/>
      <right style="dashed">
        <color indexed="64"/>
      </right>
      <top style="medium">
        <color indexed="64"/>
      </top>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s>
  <cellStyleXfs count="8">
    <xf numFmtId="0" fontId="0" fillId="0" borderId="0"/>
    <xf numFmtId="0" fontId="16" fillId="0" borderId="0" applyNumberFormat="0" applyFill="0" applyBorder="0" applyAlignment="0" applyProtection="0"/>
    <xf numFmtId="0" fontId="12" fillId="0" borderId="0"/>
    <xf numFmtId="0" fontId="13" fillId="0" borderId="0"/>
    <xf numFmtId="0" fontId="4" fillId="0" borderId="0"/>
    <xf numFmtId="0" fontId="4" fillId="0" borderId="0"/>
    <xf numFmtId="0" fontId="4" fillId="0" borderId="0"/>
    <xf numFmtId="0" fontId="78" fillId="0" borderId="0" applyNumberFormat="0" applyFill="0" applyBorder="0" applyAlignment="0" applyProtection="0">
      <alignment vertical="top"/>
      <protection locked="0"/>
    </xf>
  </cellStyleXfs>
  <cellXfs count="709">
    <xf numFmtId="0" fontId="0" fillId="0" borderId="0" xfId="0"/>
    <xf numFmtId="0" fontId="0" fillId="0" borderId="0" xfId="0" applyProtection="1">
      <protection hidden="1"/>
    </xf>
    <xf numFmtId="0" fontId="2" fillId="0" borderId="0" xfId="0" applyFont="1" applyProtection="1">
      <protection hidden="1"/>
    </xf>
    <xf numFmtId="0" fontId="18" fillId="0" borderId="0" xfId="0" applyFont="1" applyFill="1" applyBorder="1" applyProtection="1">
      <protection hidden="1"/>
    </xf>
    <xf numFmtId="0" fontId="19" fillId="0" borderId="0" xfId="0" applyFont="1" applyFill="1" applyBorder="1" applyAlignment="1" applyProtection="1">
      <alignment horizontal="center" vertical="center"/>
      <protection hidden="1"/>
    </xf>
    <xf numFmtId="0" fontId="19" fillId="0" borderId="0" xfId="0" applyFont="1" applyFill="1" applyBorder="1" applyProtection="1">
      <protection hidden="1"/>
    </xf>
    <xf numFmtId="0" fontId="20" fillId="0" borderId="0" xfId="0" applyFont="1" applyFill="1" applyBorder="1" applyAlignment="1" applyProtection="1">
      <protection hidden="1"/>
    </xf>
    <xf numFmtId="0" fontId="18" fillId="0" borderId="0" xfId="0" applyFont="1" applyFill="1" applyBorder="1" applyAlignment="1" applyProtection="1">
      <protection hidden="1"/>
    </xf>
    <xf numFmtId="0" fontId="19" fillId="0" borderId="0" xfId="0" applyFont="1" applyFill="1" applyBorder="1" applyAlignment="1" applyProtection="1">
      <alignment horizontal="center"/>
      <protection hidden="1"/>
    </xf>
    <xf numFmtId="0" fontId="21" fillId="0" borderId="0" xfId="0" applyFont="1" applyFill="1" applyBorder="1" applyAlignment="1" applyProtection="1">
      <alignment vertical="center"/>
      <protection hidden="1"/>
    </xf>
    <xf numFmtId="0" fontId="21" fillId="0" borderId="0" xfId="0" applyFont="1" applyFill="1" applyBorder="1" applyAlignment="1" applyProtection="1">
      <alignment horizontal="right" vertical="center"/>
      <protection hidden="1"/>
    </xf>
    <xf numFmtId="0" fontId="22" fillId="0" borderId="0" xfId="0" applyFont="1" applyFill="1" applyBorder="1" applyAlignment="1" applyProtection="1">
      <alignment vertical="center"/>
      <protection hidden="1"/>
    </xf>
    <xf numFmtId="0" fontId="23" fillId="0" borderId="0" xfId="1" applyFont="1" applyFill="1" applyBorder="1" applyProtection="1">
      <protection hidden="1"/>
    </xf>
    <xf numFmtId="0" fontId="19" fillId="0" borderId="0" xfId="0" applyFont="1" applyFill="1" applyBorder="1" applyAlignment="1" applyProtection="1">
      <alignment horizontal="center" vertical="center" wrapText="1"/>
      <protection hidden="1"/>
    </xf>
    <xf numFmtId="0" fontId="24" fillId="0" borderId="0" xfId="0" applyFont="1" applyFill="1" applyBorder="1" applyAlignment="1" applyProtection="1">
      <alignment vertical="center"/>
      <protection hidden="1"/>
    </xf>
    <xf numFmtId="0" fontId="25" fillId="0" borderId="0" xfId="0" applyFont="1" applyFill="1" applyBorder="1" applyAlignment="1" applyProtection="1">
      <alignment vertical="center"/>
      <protection hidden="1"/>
    </xf>
    <xf numFmtId="0" fontId="26" fillId="0" borderId="0" xfId="0" applyFont="1" applyFill="1" applyBorder="1" applyAlignment="1" applyProtection="1">
      <alignment vertical="center"/>
      <protection hidden="1"/>
    </xf>
    <xf numFmtId="0" fontId="26" fillId="0" borderId="0" xfId="0" applyFont="1" applyFill="1" applyBorder="1" applyAlignment="1" applyProtection="1">
      <alignment vertical="center" shrinkToFit="1"/>
      <protection hidden="1"/>
    </xf>
    <xf numFmtId="0" fontId="26" fillId="0" borderId="0" xfId="0" applyFont="1" applyFill="1" applyBorder="1" applyAlignment="1" applyProtection="1">
      <alignment horizontal="center" vertical="center"/>
      <protection hidden="1"/>
    </xf>
    <xf numFmtId="0" fontId="26" fillId="0" borderId="0" xfId="0" applyFont="1" applyFill="1" applyBorder="1" applyAlignment="1" applyProtection="1">
      <alignment horizontal="right"/>
      <protection hidden="1"/>
    </xf>
    <xf numFmtId="0" fontId="26" fillId="0" borderId="0" xfId="0" applyFont="1" applyFill="1" applyBorder="1" applyAlignment="1" applyProtection="1">
      <alignment horizontal="center"/>
      <protection hidden="1"/>
    </xf>
    <xf numFmtId="0" fontId="27" fillId="0" borderId="0" xfId="0" applyFont="1" applyFill="1" applyBorder="1" applyAlignment="1" applyProtection="1">
      <alignment horizontal="center"/>
      <protection hidden="1"/>
    </xf>
    <xf numFmtId="0" fontId="26" fillId="0" borderId="0" xfId="0" applyFont="1" applyFill="1" applyBorder="1" applyProtection="1">
      <protection hidden="1"/>
    </xf>
    <xf numFmtId="0" fontId="19" fillId="0" borderId="0" xfId="0" applyFont="1" applyFill="1" applyBorder="1" applyAlignment="1" applyProtection="1">
      <alignment horizontal="right"/>
      <protection hidden="1"/>
    </xf>
    <xf numFmtId="0" fontId="28" fillId="0" borderId="0" xfId="0" applyFont="1" applyFill="1" applyBorder="1" applyAlignment="1" applyProtection="1">
      <protection hidden="1"/>
    </xf>
    <xf numFmtId="0" fontId="28" fillId="0" borderId="0" xfId="0" applyFont="1" applyFill="1" applyBorder="1" applyAlignment="1" applyProtection="1">
      <alignment vertical="center" textRotation="90"/>
      <protection hidden="1"/>
    </xf>
    <xf numFmtId="0" fontId="19" fillId="0" borderId="0" xfId="0" applyFont="1" applyFill="1" applyBorder="1" applyAlignment="1" applyProtection="1">
      <protection hidden="1"/>
    </xf>
    <xf numFmtId="0" fontId="28" fillId="0" borderId="0" xfId="0" applyFont="1" applyFill="1" applyBorder="1" applyAlignment="1" applyProtection="1">
      <alignment vertical="center"/>
      <protection hidden="1"/>
    </xf>
    <xf numFmtId="0" fontId="19" fillId="0" borderId="0" xfId="0" applyFont="1" applyFill="1" applyBorder="1" applyAlignment="1" applyProtection="1">
      <alignment vertical="center" wrapText="1"/>
      <protection hidden="1"/>
    </xf>
    <xf numFmtId="0" fontId="29" fillId="0" borderId="0" xfId="0" applyFont="1" applyFill="1" applyBorder="1" applyAlignment="1" applyProtection="1">
      <alignment shrinkToFit="1"/>
      <protection hidden="1"/>
    </xf>
    <xf numFmtId="0" fontId="30" fillId="0" borderId="0" xfId="0" applyFont="1" applyFill="1" applyBorder="1" applyAlignment="1" applyProtection="1">
      <protection hidden="1"/>
    </xf>
    <xf numFmtId="0" fontId="26" fillId="0" borderId="0" xfId="0" applyFont="1" applyFill="1" applyBorder="1" applyAlignment="1" applyProtection="1">
      <protection hidden="1"/>
    </xf>
    <xf numFmtId="0" fontId="31" fillId="3" borderId="1" xfId="0" applyFont="1" applyFill="1" applyBorder="1" applyAlignment="1" applyProtection="1">
      <alignment horizontal="center" vertical="center"/>
      <protection hidden="1"/>
    </xf>
    <xf numFmtId="0" fontId="3" fillId="3" borderId="2" xfId="0" applyFont="1" applyFill="1" applyBorder="1" applyAlignment="1" applyProtection="1">
      <alignment horizontal="center" vertical="center"/>
      <protection hidden="1"/>
    </xf>
    <xf numFmtId="0" fontId="0" fillId="0" borderId="0" xfId="0" applyProtection="1"/>
    <xf numFmtId="0" fontId="3" fillId="5" borderId="5" xfId="0" applyFont="1" applyFill="1" applyBorder="1" applyAlignment="1" applyProtection="1">
      <alignment horizontal="center" vertical="center" shrinkToFit="1"/>
    </xf>
    <xf numFmtId="0" fontId="0" fillId="5" borderId="6" xfId="0" applyFill="1" applyBorder="1" applyAlignment="1" applyProtection="1">
      <alignment horizontal="center" vertical="center"/>
    </xf>
    <xf numFmtId="0" fontId="0" fillId="5" borderId="7" xfId="0" applyFill="1" applyBorder="1" applyAlignment="1" applyProtection="1">
      <alignment horizontal="center" vertical="center"/>
    </xf>
    <xf numFmtId="0" fontId="0" fillId="3" borderId="1" xfId="0" applyFill="1" applyBorder="1" applyAlignment="1" applyProtection="1">
      <alignment horizontal="center" vertical="center"/>
    </xf>
    <xf numFmtId="0" fontId="3" fillId="3" borderId="8" xfId="0" applyFont="1" applyFill="1" applyBorder="1" applyAlignment="1" applyProtection="1">
      <alignment horizontal="center" vertical="center"/>
    </xf>
    <xf numFmtId="0" fontId="18" fillId="0" borderId="0" xfId="0" applyFont="1" applyFill="1" applyBorder="1" applyProtection="1"/>
    <xf numFmtId="0" fontId="0" fillId="0" borderId="0" xfId="0" applyBorder="1" applyAlignment="1" applyProtection="1">
      <alignment horizontal="center" vertical="center"/>
      <protection hidden="1"/>
    </xf>
    <xf numFmtId="0" fontId="1" fillId="3" borderId="9" xfId="0" applyFont="1" applyFill="1" applyBorder="1" applyAlignment="1" applyProtection="1">
      <alignment horizontal="center" vertical="center"/>
      <protection hidden="1"/>
    </xf>
    <xf numFmtId="0" fontId="3" fillId="3" borderId="10" xfId="0" applyFont="1" applyFill="1" applyBorder="1" applyAlignment="1" applyProtection="1">
      <alignment horizontal="center" vertical="center"/>
      <protection hidden="1"/>
    </xf>
    <xf numFmtId="0" fontId="15" fillId="6" borderId="10" xfId="0" applyFont="1" applyFill="1" applyBorder="1" applyAlignment="1" applyProtection="1">
      <alignment horizontal="center" vertical="center"/>
    </xf>
    <xf numFmtId="0" fontId="31" fillId="0" borderId="0" xfId="0" applyFont="1" applyBorder="1" applyAlignment="1" applyProtection="1">
      <alignment horizontal="center" vertical="center"/>
      <protection hidden="1"/>
    </xf>
    <xf numFmtId="0" fontId="3" fillId="5" borderId="0" xfId="0" applyFont="1" applyFill="1" applyBorder="1" applyAlignment="1" applyProtection="1">
      <alignment horizontal="center" vertical="center"/>
      <protection hidden="1"/>
    </xf>
    <xf numFmtId="0" fontId="3" fillId="3" borderId="0" xfId="0" applyFont="1" applyFill="1" applyBorder="1" applyAlignment="1" applyProtection="1">
      <alignment horizontal="center" vertical="center"/>
      <protection hidden="1"/>
    </xf>
    <xf numFmtId="0" fontId="3" fillId="6" borderId="0" xfId="0" applyFont="1" applyFill="1" applyBorder="1" applyAlignment="1" applyProtection="1">
      <alignment horizontal="center" vertical="center" textRotation="90"/>
      <protection hidden="1"/>
    </xf>
    <xf numFmtId="0" fontId="31" fillId="7" borderId="11" xfId="0" applyFont="1" applyFill="1" applyBorder="1" applyAlignment="1" applyProtection="1">
      <alignment horizontal="center" vertical="center"/>
      <protection locked="0"/>
    </xf>
    <xf numFmtId="0" fontId="31" fillId="7" borderId="12" xfId="0" applyFont="1" applyFill="1" applyBorder="1" applyAlignment="1" applyProtection="1">
      <alignment horizontal="center" vertical="center"/>
      <protection locked="0"/>
    </xf>
    <xf numFmtId="0" fontId="32" fillId="0" borderId="81" xfId="0" applyFont="1" applyBorder="1" applyAlignment="1" applyProtection="1">
      <alignment horizontal="center" vertical="center"/>
    </xf>
    <xf numFmtId="0" fontId="32" fillId="0" borderId="0" xfId="0" applyFont="1" applyFill="1" applyBorder="1" applyAlignment="1" applyProtection="1">
      <alignment horizontal="center" vertical="center"/>
    </xf>
    <xf numFmtId="0" fontId="32" fillId="8" borderId="0" xfId="0" applyFont="1" applyFill="1" applyBorder="1" applyAlignment="1" applyProtection="1"/>
    <xf numFmtId="0" fontId="3" fillId="3" borderId="18" xfId="0" applyFont="1" applyFill="1" applyBorder="1" applyAlignment="1" applyProtection="1">
      <alignment horizontal="center" vertical="center"/>
    </xf>
    <xf numFmtId="0" fontId="0" fillId="0" borderId="0" xfId="0" applyAlignment="1" applyProtection="1">
      <alignment horizontal="center" vertical="center"/>
    </xf>
    <xf numFmtId="0" fontId="0" fillId="0" borderId="26" xfId="0" applyBorder="1" applyAlignment="1" applyProtection="1">
      <alignment horizontal="center" vertical="center"/>
      <protection hidden="1"/>
    </xf>
    <xf numFmtId="0" fontId="0" fillId="8" borderId="0" xfId="0" applyFill="1" applyProtection="1"/>
    <xf numFmtId="0" fontId="3" fillId="3" borderId="30" xfId="0" applyFont="1" applyFill="1" applyBorder="1" applyAlignment="1" applyProtection="1">
      <alignment horizontal="center" vertical="center"/>
      <protection hidden="1"/>
    </xf>
    <xf numFmtId="0" fontId="28" fillId="0" borderId="6" xfId="0" applyFont="1" applyFill="1" applyBorder="1" applyAlignment="1" applyProtection="1">
      <protection hidden="1"/>
    </xf>
    <xf numFmtId="0" fontId="0" fillId="6" borderId="31" xfId="0" applyFill="1" applyBorder="1" applyAlignment="1" applyProtection="1">
      <alignment vertical="center"/>
    </xf>
    <xf numFmtId="0" fontId="8" fillId="5" borderId="33" xfId="0" applyFont="1" applyFill="1" applyBorder="1" applyAlignment="1" applyProtection="1">
      <alignment horizontal="center" vertical="center"/>
      <protection hidden="1"/>
    </xf>
    <xf numFmtId="0" fontId="8" fillId="5" borderId="34" xfId="0" applyFont="1" applyFill="1" applyBorder="1" applyAlignment="1" applyProtection="1">
      <alignment horizontal="center" vertical="center"/>
      <protection hidden="1"/>
    </xf>
    <xf numFmtId="0" fontId="8" fillId="3" borderId="35" xfId="0" applyFont="1" applyFill="1" applyBorder="1" applyAlignment="1" applyProtection="1">
      <alignment horizontal="center" vertical="center"/>
      <protection hidden="1"/>
    </xf>
    <xf numFmtId="0" fontId="8" fillId="3" borderId="36" xfId="0" applyFont="1" applyFill="1" applyBorder="1" applyAlignment="1" applyProtection="1">
      <alignment horizontal="center" vertical="center"/>
      <protection hidden="1"/>
    </xf>
    <xf numFmtId="0" fontId="0" fillId="0" borderId="84" xfId="0" applyBorder="1" applyAlignment="1" applyProtection="1">
      <alignment vertical="center"/>
    </xf>
    <xf numFmtId="0" fontId="31" fillId="7" borderId="0" xfId="0" applyFont="1" applyFill="1" applyBorder="1" applyAlignment="1" applyProtection="1">
      <alignment horizontal="center" vertical="center"/>
      <protection locked="0"/>
    </xf>
    <xf numFmtId="0" fontId="8" fillId="5" borderId="0" xfId="0" applyFont="1" applyFill="1" applyBorder="1" applyAlignment="1" applyProtection="1">
      <alignment horizontal="center" vertical="center"/>
      <protection hidden="1"/>
    </xf>
    <xf numFmtId="0" fontId="8" fillId="3" borderId="37" xfId="0" applyFont="1" applyFill="1" applyBorder="1" applyAlignment="1" applyProtection="1">
      <alignment horizontal="center" vertical="center"/>
      <protection hidden="1"/>
    </xf>
    <xf numFmtId="0" fontId="0" fillId="7" borderId="38" xfId="0" applyFont="1" applyFill="1" applyBorder="1" applyAlignment="1" applyProtection="1">
      <alignment horizontal="center" vertical="center"/>
      <protection locked="0"/>
    </xf>
    <xf numFmtId="0" fontId="0" fillId="7" borderId="11" xfId="0" applyFont="1" applyFill="1" applyBorder="1" applyAlignment="1" applyProtection="1">
      <alignment horizontal="center" vertical="center"/>
      <protection locked="0"/>
    </xf>
    <xf numFmtId="0" fontId="0" fillId="7" borderId="39" xfId="0" applyFont="1" applyFill="1" applyBorder="1" applyAlignment="1" applyProtection="1">
      <alignment horizontal="center" vertical="center"/>
      <protection locked="0"/>
    </xf>
    <xf numFmtId="0" fontId="0" fillId="7" borderId="12" xfId="0" applyFont="1" applyFill="1" applyBorder="1" applyAlignment="1" applyProtection="1">
      <alignment horizontal="center" vertical="center"/>
      <protection locked="0"/>
    </xf>
    <xf numFmtId="0" fontId="0" fillId="0" borderId="0" xfId="0" applyFont="1" applyBorder="1" applyAlignment="1" applyProtection="1">
      <alignment horizontal="center" vertical="center"/>
    </xf>
    <xf numFmtId="0" fontId="0" fillId="0" borderId="0" xfId="0" applyFont="1" applyBorder="1" applyAlignment="1" applyProtection="1">
      <alignment horizontal="center" vertical="center"/>
      <protection hidden="1"/>
    </xf>
    <xf numFmtId="0" fontId="8" fillId="6" borderId="0" xfId="0" applyFont="1" applyFill="1" applyBorder="1" applyAlignment="1" applyProtection="1">
      <alignment horizontal="center" vertical="center" textRotation="90"/>
      <protection hidden="1"/>
    </xf>
    <xf numFmtId="0" fontId="35" fillId="11" borderId="40" xfId="0" applyFont="1" applyFill="1" applyBorder="1" applyAlignment="1" applyProtection="1">
      <alignment horizontal="center" vertical="center"/>
    </xf>
    <xf numFmtId="0" fontId="5" fillId="11" borderId="40" xfId="0" applyFont="1" applyFill="1" applyBorder="1" applyAlignment="1" applyProtection="1">
      <alignment horizontal="center" vertical="center"/>
    </xf>
    <xf numFmtId="0" fontId="35" fillId="11" borderId="40" xfId="0" applyFont="1" applyFill="1" applyBorder="1" applyAlignment="1" applyProtection="1">
      <alignment horizontal="center" vertical="center" wrapText="1"/>
    </xf>
    <xf numFmtId="0" fontId="35" fillId="11" borderId="41" xfId="0" applyFont="1" applyFill="1" applyBorder="1" applyAlignment="1" applyProtection="1">
      <alignment horizontal="center" vertical="center"/>
    </xf>
    <xf numFmtId="0" fontId="0" fillId="5" borderId="42" xfId="0" applyFill="1" applyBorder="1" applyAlignment="1" applyProtection="1">
      <alignment wrapText="1"/>
    </xf>
    <xf numFmtId="0" fontId="0" fillId="5" borderId="42" xfId="0" applyFill="1" applyBorder="1" applyAlignment="1" applyProtection="1">
      <alignment wrapText="1"/>
      <protection locked="0"/>
    </xf>
    <xf numFmtId="0" fontId="15" fillId="0" borderId="0" xfId="0" applyFont="1" applyProtection="1">
      <protection hidden="1"/>
    </xf>
    <xf numFmtId="0" fontId="31" fillId="7" borderId="12" xfId="0" applyFont="1" applyFill="1" applyBorder="1" applyAlignment="1" applyProtection="1">
      <alignment horizontal="center" vertical="center"/>
    </xf>
    <xf numFmtId="0" fontId="31" fillId="4" borderId="4" xfId="0" applyFont="1" applyFill="1" applyBorder="1" applyAlignment="1" applyProtection="1">
      <alignment horizontal="center" vertical="center"/>
      <protection hidden="1"/>
    </xf>
    <xf numFmtId="0" fontId="31" fillId="3" borderId="0" xfId="0" applyFont="1" applyFill="1" applyBorder="1" applyAlignment="1" applyProtection="1">
      <alignment horizontal="center" vertical="center"/>
    </xf>
    <xf numFmtId="0" fontId="31" fillId="4"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0" fillId="0" borderId="95" xfId="0" applyBorder="1" applyAlignment="1" applyProtection="1">
      <alignment vertical="center"/>
    </xf>
    <xf numFmtId="14" fontId="0" fillId="5" borderId="42" xfId="0" applyNumberFormat="1" applyFill="1" applyBorder="1" applyAlignment="1" applyProtection="1">
      <alignment wrapText="1"/>
      <protection locked="0"/>
    </xf>
    <xf numFmtId="49" fontId="0" fillId="5" borderId="42" xfId="0" applyNumberFormat="1" applyFill="1" applyBorder="1" applyAlignment="1" applyProtection="1">
      <alignment wrapText="1"/>
      <protection locked="0"/>
    </xf>
    <xf numFmtId="0" fontId="15" fillId="0" borderId="0" xfId="0" applyFont="1" applyProtection="1"/>
    <xf numFmtId="0" fontId="56" fillId="17" borderId="0" xfId="1" applyFont="1" applyFill="1" applyProtection="1"/>
    <xf numFmtId="49" fontId="35" fillId="11" borderId="41" xfId="0" applyNumberFormat="1" applyFont="1" applyFill="1" applyBorder="1" applyAlignment="1" applyProtection="1">
      <alignment horizontal="center" vertical="center"/>
    </xf>
    <xf numFmtId="49" fontId="0" fillId="0" borderId="0" xfId="0" applyNumberFormat="1" applyProtection="1"/>
    <xf numFmtId="0" fontId="3" fillId="0" borderId="0" xfId="0" applyFont="1" applyFill="1" applyBorder="1" applyAlignment="1" applyProtection="1">
      <alignment vertical="center"/>
      <protection hidden="1"/>
    </xf>
    <xf numFmtId="0" fontId="8" fillId="3" borderId="32" xfId="0" applyFont="1" applyFill="1" applyBorder="1" applyAlignment="1" applyProtection="1">
      <alignment vertical="center"/>
      <protection hidden="1"/>
    </xf>
    <xf numFmtId="0" fontId="8" fillId="3" borderId="0" xfId="0" applyFont="1" applyFill="1" applyBorder="1" applyAlignment="1" applyProtection="1">
      <alignment vertical="center"/>
      <protection hidden="1"/>
    </xf>
    <xf numFmtId="0" fontId="0" fillId="0" borderId="0" xfId="0" applyAlignment="1" applyProtection="1"/>
    <xf numFmtId="0" fontId="60" fillId="21" borderId="0" xfId="0" applyFont="1" applyFill="1" applyAlignment="1" applyProtection="1">
      <alignment horizontal="center" vertical="center"/>
      <protection hidden="1"/>
    </xf>
    <xf numFmtId="0" fontId="37" fillId="8" borderId="0" xfId="0" applyFont="1" applyFill="1" applyBorder="1" applyAlignment="1" applyProtection="1">
      <protection hidden="1"/>
    </xf>
    <xf numFmtId="0" fontId="15" fillId="6" borderId="31" xfId="0" applyFont="1" applyFill="1" applyBorder="1" applyAlignment="1" applyProtection="1">
      <alignment vertical="center"/>
    </xf>
    <xf numFmtId="0" fontId="38" fillId="0" borderId="113" xfId="0" applyFont="1" applyBorder="1" applyAlignment="1" applyProtection="1">
      <alignment vertical="center" readingOrder="2"/>
      <protection hidden="1"/>
    </xf>
    <xf numFmtId="0" fontId="38" fillId="0" borderId="113" xfId="0" applyFont="1" applyBorder="1" applyAlignment="1" applyProtection="1">
      <alignment vertical="center" readingOrder="2"/>
      <protection locked="0" hidden="1"/>
    </xf>
    <xf numFmtId="0" fontId="37" fillId="0" borderId="0" xfId="0" applyFont="1" applyFill="1" applyBorder="1" applyAlignment="1" applyProtection="1">
      <alignment vertical="center"/>
      <protection hidden="1"/>
    </xf>
    <xf numFmtId="0" fontId="65" fillId="16" borderId="0" xfId="0" applyFont="1" applyFill="1" applyBorder="1" applyAlignment="1" applyProtection="1">
      <alignment horizontal="center" vertical="center" wrapText="1"/>
      <protection hidden="1"/>
    </xf>
    <xf numFmtId="0" fontId="31" fillId="0" borderId="0" xfId="0" applyFont="1" applyAlignment="1" applyProtection="1">
      <alignment horizontal="center" vertical="center"/>
      <protection hidden="1"/>
    </xf>
    <xf numFmtId="0" fontId="66" fillId="2" borderId="34" xfId="0" applyFont="1" applyFill="1" applyBorder="1" applyAlignment="1" applyProtection="1">
      <alignment horizontal="center" vertical="center" wrapText="1"/>
      <protection hidden="1"/>
    </xf>
    <xf numFmtId="0" fontId="37" fillId="2" borderId="11" xfId="0" applyFont="1" applyFill="1" applyBorder="1" applyAlignment="1" applyProtection="1">
      <alignment horizontal="center" vertical="center"/>
      <protection hidden="1"/>
    </xf>
    <xf numFmtId="0" fontId="37" fillId="2" borderId="3" xfId="0" applyFont="1" applyFill="1" applyBorder="1" applyAlignment="1" applyProtection="1">
      <alignment horizontal="center" vertical="center" shrinkToFit="1"/>
      <protection hidden="1"/>
    </xf>
    <xf numFmtId="0" fontId="37" fillId="2" borderId="3" xfId="0" applyFont="1" applyFill="1" applyBorder="1" applyAlignment="1" applyProtection="1">
      <alignment horizontal="center" vertical="center"/>
      <protection hidden="1"/>
    </xf>
    <xf numFmtId="0" fontId="37" fillId="2" borderId="0" xfId="0" applyFont="1" applyFill="1" applyBorder="1" applyAlignment="1" applyProtection="1">
      <alignment horizontal="center" vertical="center"/>
      <protection hidden="1"/>
    </xf>
    <xf numFmtId="0" fontId="37" fillId="0" borderId="0" xfId="0" applyFont="1" applyFill="1" applyBorder="1" applyAlignment="1" applyProtection="1">
      <alignment vertical="center" shrinkToFit="1"/>
      <protection hidden="1"/>
    </xf>
    <xf numFmtId="0" fontId="37" fillId="0" borderId="0" xfId="0" applyFont="1" applyFill="1" applyBorder="1" applyAlignment="1" applyProtection="1">
      <alignment horizontal="center" vertical="center" shrinkToFit="1"/>
      <protection hidden="1"/>
    </xf>
    <xf numFmtId="0" fontId="61" fillId="0" borderId="0" xfId="0" applyFont="1" applyFill="1" applyAlignment="1" applyProtection="1">
      <alignment horizontal="center" vertical="center"/>
      <protection hidden="1"/>
    </xf>
    <xf numFmtId="0" fontId="37" fillId="0" borderId="33" xfId="0" applyFont="1" applyBorder="1" applyAlignment="1" applyProtection="1">
      <alignment horizontal="center" vertical="center"/>
      <protection hidden="1"/>
    </xf>
    <xf numFmtId="0" fontId="0" fillId="0" borderId="50" xfId="0" applyFont="1" applyBorder="1" applyAlignment="1" applyProtection="1">
      <alignment horizontal="center" vertical="center"/>
      <protection hidden="1"/>
    </xf>
    <xf numFmtId="0" fontId="0" fillId="0" borderId="121" xfId="0" applyFont="1" applyBorder="1" applyAlignment="1" applyProtection="1">
      <alignment horizontal="center" vertical="center"/>
      <protection hidden="1"/>
    </xf>
    <xf numFmtId="0" fontId="61" fillId="0" borderId="0" xfId="0" applyFont="1" applyAlignment="1" applyProtection="1">
      <alignment horizontal="center" vertical="center"/>
      <protection hidden="1"/>
    </xf>
    <xf numFmtId="0" fontId="37" fillId="0" borderId="0" xfId="0" applyFont="1" applyBorder="1" applyAlignment="1" applyProtection="1">
      <alignment horizontal="center" vertical="center"/>
      <protection hidden="1"/>
    </xf>
    <xf numFmtId="0" fontId="0" fillId="0" borderId="0" xfId="0" applyFill="1" applyBorder="1" applyProtection="1">
      <protection hidden="1"/>
    </xf>
    <xf numFmtId="0" fontId="0" fillId="0" borderId="0" xfId="0" applyFont="1" applyFill="1" applyBorder="1" applyAlignment="1" applyProtection="1">
      <alignment vertical="center"/>
      <protection hidden="1"/>
    </xf>
    <xf numFmtId="0" fontId="0" fillId="0" borderId="0" xfId="0" applyFont="1" applyFill="1" applyBorder="1" applyAlignment="1" applyProtection="1">
      <alignment horizontal="center" vertical="center"/>
      <protection hidden="1"/>
    </xf>
    <xf numFmtId="0" fontId="0" fillId="0" borderId="0" xfId="0" applyBorder="1" applyProtection="1">
      <protection hidden="1"/>
    </xf>
    <xf numFmtId="0" fontId="0" fillId="0" borderId="0" xfId="0" applyFont="1" applyBorder="1" applyAlignment="1" applyProtection="1">
      <alignment vertical="center"/>
      <protection hidden="1"/>
    </xf>
    <xf numFmtId="0" fontId="67" fillId="0" borderId="0" xfId="0" applyFont="1" applyFill="1" applyAlignment="1" applyProtection="1">
      <alignment horizontal="center" vertical="center"/>
      <protection hidden="1"/>
    </xf>
    <xf numFmtId="0" fontId="60" fillId="0" borderId="0" xfId="0" applyFont="1" applyFill="1" applyAlignment="1" applyProtection="1">
      <alignment horizontal="center" vertical="center"/>
      <protection hidden="1"/>
    </xf>
    <xf numFmtId="0" fontId="32" fillId="0" borderId="123" xfId="0" applyFont="1" applyFill="1" applyBorder="1" applyAlignment="1" applyProtection="1">
      <alignment horizontal="center" vertical="center"/>
      <protection hidden="1"/>
    </xf>
    <xf numFmtId="0" fontId="32" fillId="0" borderId="27" xfId="0" applyFont="1" applyFill="1" applyBorder="1" applyAlignment="1" applyProtection="1">
      <alignment horizontal="center" vertical="center"/>
      <protection hidden="1"/>
    </xf>
    <xf numFmtId="0" fontId="0" fillId="4" borderId="27" xfId="0" applyFill="1" applyBorder="1" applyAlignment="1" applyProtection="1">
      <alignment horizontal="center" vertical="center"/>
      <protection hidden="1"/>
    </xf>
    <xf numFmtId="0" fontId="17" fillId="0" borderId="27" xfId="0" applyFont="1" applyBorder="1" applyAlignment="1" applyProtection="1">
      <alignment horizontal="center" vertical="center"/>
      <protection hidden="1"/>
    </xf>
    <xf numFmtId="0" fontId="0" fillId="0" borderId="28" xfId="0" applyFill="1" applyBorder="1" applyAlignment="1" applyProtection="1">
      <alignment horizontal="center" vertical="center"/>
      <protection hidden="1"/>
    </xf>
    <xf numFmtId="0" fontId="0" fillId="0" borderId="28" xfId="0" applyBorder="1" applyAlignment="1" applyProtection="1">
      <alignment horizontal="center" vertical="center"/>
      <protection hidden="1"/>
    </xf>
    <xf numFmtId="0" fontId="0" fillId="0" borderId="126" xfId="0" applyBorder="1" applyAlignment="1" applyProtection="1">
      <alignment horizontal="center" vertical="center"/>
      <protection hidden="1"/>
    </xf>
    <xf numFmtId="0" fontId="0" fillId="0" borderId="0" xfId="0" applyAlignment="1" applyProtection="1">
      <alignment horizontal="center" vertical="center"/>
      <protection hidden="1"/>
    </xf>
    <xf numFmtId="0" fontId="37" fillId="0" borderId="0" xfId="0" applyFont="1" applyFill="1" applyBorder="1" applyAlignment="1" applyProtection="1">
      <alignment vertical="center" textRotation="90"/>
      <protection hidden="1"/>
    </xf>
    <xf numFmtId="0" fontId="37" fillId="0" borderId="0" xfId="0" applyFont="1" applyFill="1" applyBorder="1" applyAlignment="1" applyProtection="1">
      <alignment horizontal="center" vertical="top"/>
      <protection hidden="1"/>
    </xf>
    <xf numFmtId="0" fontId="37" fillId="0" borderId="0" xfId="0" applyFont="1" applyFill="1" applyBorder="1" applyAlignment="1" applyProtection="1">
      <alignment horizontal="center" vertical="center" textRotation="90"/>
      <protection hidden="1"/>
    </xf>
    <xf numFmtId="0" fontId="0" fillId="0" borderId="142" xfId="0" applyBorder="1" applyProtection="1">
      <protection hidden="1"/>
    </xf>
    <xf numFmtId="0" fontId="31" fillId="0" borderId="142" xfId="0" applyFont="1" applyBorder="1" applyProtection="1">
      <protection hidden="1"/>
    </xf>
    <xf numFmtId="0" fontId="37" fillId="0" borderId="140" xfId="0" applyFont="1" applyFill="1" applyBorder="1" applyAlignment="1" applyProtection="1">
      <alignment vertical="center" textRotation="90"/>
      <protection hidden="1"/>
    </xf>
    <xf numFmtId="0" fontId="37" fillId="0" borderId="140" xfId="0" applyFont="1" applyFill="1" applyBorder="1" applyAlignment="1" applyProtection="1">
      <alignment horizontal="center" vertical="top"/>
      <protection hidden="1"/>
    </xf>
    <xf numFmtId="0" fontId="0" fillId="0" borderId="140" xfId="0" applyFont="1" applyFill="1" applyBorder="1" applyAlignment="1" applyProtection="1">
      <alignment horizontal="center" vertical="center"/>
      <protection hidden="1"/>
    </xf>
    <xf numFmtId="0" fontId="37" fillId="0" borderId="142" xfId="0" applyFont="1" applyFill="1" applyBorder="1" applyAlignment="1" applyProtection="1">
      <alignment vertical="center" textRotation="90"/>
      <protection hidden="1"/>
    </xf>
    <xf numFmtId="0" fontId="37" fillId="0" borderId="142" xfId="0" applyFont="1" applyFill="1" applyBorder="1" applyAlignment="1" applyProtection="1">
      <alignment horizontal="center" vertical="top"/>
      <protection hidden="1"/>
    </xf>
    <xf numFmtId="0" fontId="0" fillId="0" borderId="142" xfId="0" applyFont="1" applyFill="1" applyBorder="1" applyAlignment="1" applyProtection="1">
      <alignment horizontal="center" vertical="center"/>
      <protection hidden="1"/>
    </xf>
    <xf numFmtId="0" fontId="11" fillId="0" borderId="0" xfId="0" applyFont="1" applyAlignment="1" applyProtection="1">
      <alignment horizontal="right" vertical="center"/>
      <protection hidden="1"/>
    </xf>
    <xf numFmtId="0" fontId="10" fillId="0" borderId="0" xfId="0" applyFont="1" applyBorder="1" applyAlignment="1" applyProtection="1">
      <protection hidden="1"/>
    </xf>
    <xf numFmtId="0" fontId="31" fillId="0" borderId="0" xfId="0" applyFont="1" applyProtection="1">
      <protection hidden="1"/>
    </xf>
    <xf numFmtId="0" fontId="31" fillId="0" borderId="0" xfId="0" applyFont="1" applyFill="1" applyBorder="1" applyProtection="1">
      <protection hidden="1"/>
    </xf>
    <xf numFmtId="0" fontId="43" fillId="0" borderId="0" xfId="0" applyFont="1" applyFill="1" applyBorder="1" applyAlignment="1" applyProtection="1">
      <alignment horizontal="center" vertical="center"/>
    </xf>
    <xf numFmtId="0" fontId="39" fillId="0" borderId="0" xfId="0" applyFont="1" applyFill="1" applyBorder="1" applyProtection="1"/>
    <xf numFmtId="0" fontId="8" fillId="0" borderId="0" xfId="0" applyFont="1" applyFill="1" applyBorder="1" applyAlignment="1" applyProtection="1">
      <alignment horizontal="center" vertical="center"/>
      <protection hidden="1"/>
    </xf>
    <xf numFmtId="0" fontId="8" fillId="0" borderId="0" xfId="0" applyFont="1" applyFill="1" applyBorder="1" applyAlignment="1" applyProtection="1">
      <alignment vertical="center"/>
      <protection hidden="1"/>
    </xf>
    <xf numFmtId="0" fontId="8" fillId="0" borderId="0" xfId="0" applyFont="1" applyFill="1" applyBorder="1" applyAlignment="1" applyProtection="1">
      <alignment vertical="center" wrapText="1"/>
      <protection hidden="1"/>
    </xf>
    <xf numFmtId="0" fontId="68" fillId="0" borderId="0" xfId="0" applyFont="1" applyFill="1" applyBorder="1" applyProtection="1"/>
    <xf numFmtId="0" fontId="69" fillId="6" borderId="32" xfId="0" applyFont="1" applyFill="1" applyBorder="1" applyAlignment="1" applyProtection="1">
      <alignment vertical="center"/>
    </xf>
    <xf numFmtId="0" fontId="15" fillId="0" borderId="84" xfId="0" applyFont="1" applyBorder="1" applyAlignment="1" applyProtection="1">
      <alignment vertical="center"/>
    </xf>
    <xf numFmtId="0" fontId="39" fillId="8" borderId="0" xfId="0" applyFont="1" applyFill="1" applyProtection="1"/>
    <xf numFmtId="0" fontId="70" fillId="0" borderId="48" xfId="0" applyFont="1" applyFill="1" applyBorder="1" applyAlignment="1" applyProtection="1">
      <alignment horizontal="center" vertical="center"/>
      <protection hidden="1"/>
    </xf>
    <xf numFmtId="0" fontId="32" fillId="0" borderId="48" xfId="0" applyFont="1" applyFill="1" applyBorder="1" applyAlignment="1" applyProtection="1">
      <alignment horizontal="center" vertical="center"/>
      <protection hidden="1"/>
    </xf>
    <xf numFmtId="0" fontId="8" fillId="0" borderId="0" xfId="0" applyFont="1" applyFill="1" applyBorder="1" applyAlignment="1" applyProtection="1">
      <alignment horizontal="center" vertical="center" wrapText="1"/>
      <protection hidden="1"/>
    </xf>
    <xf numFmtId="0" fontId="0" fillId="0" borderId="0" xfId="0" applyFill="1" applyBorder="1" applyProtection="1"/>
    <xf numFmtId="0" fontId="0" fillId="0" borderId="0" xfId="0" applyFill="1" applyBorder="1" applyAlignment="1" applyProtection="1"/>
    <xf numFmtId="0" fontId="3" fillId="0" borderId="0" xfId="0" applyFont="1" applyFill="1" applyBorder="1" applyAlignment="1" applyProtection="1">
      <alignment vertical="center" wrapText="1"/>
      <protection hidden="1"/>
    </xf>
    <xf numFmtId="0" fontId="71" fillId="0" borderId="113" xfId="0" applyFont="1" applyBorder="1" applyAlignment="1" applyProtection="1">
      <alignment vertical="center" readingOrder="2"/>
      <protection hidden="1"/>
    </xf>
    <xf numFmtId="0" fontId="34" fillId="0" borderId="6" xfId="0" applyFont="1" applyBorder="1" applyAlignment="1" applyProtection="1">
      <alignment horizontal="center" vertical="center"/>
      <protection hidden="1"/>
    </xf>
    <xf numFmtId="0" fontId="34" fillId="0" borderId="26" xfId="0" applyFont="1" applyBorder="1" applyAlignment="1" applyProtection="1">
      <alignment horizontal="center" vertical="center"/>
      <protection hidden="1"/>
    </xf>
    <xf numFmtId="0" fontId="34" fillId="0" borderId="0" xfId="0" applyFont="1" applyFill="1" applyAlignment="1" applyProtection="1">
      <alignment horizontal="center" vertical="center"/>
      <protection hidden="1"/>
    </xf>
    <xf numFmtId="0" fontId="34" fillId="9" borderId="0" xfId="0" applyFont="1" applyFill="1" applyAlignment="1" applyProtection="1">
      <alignment horizontal="center" vertical="center"/>
      <protection hidden="1"/>
    </xf>
    <xf numFmtId="0" fontId="34" fillId="4" borderId="0" xfId="0" applyFont="1" applyFill="1" applyAlignment="1" applyProtection="1">
      <alignment horizontal="center" vertical="center"/>
      <protection hidden="1"/>
    </xf>
    <xf numFmtId="0" fontId="41" fillId="13" borderId="85" xfId="0" applyFont="1" applyFill="1" applyBorder="1" applyAlignment="1" applyProtection="1">
      <alignment horizontal="center" vertical="center"/>
      <protection hidden="1"/>
    </xf>
    <xf numFmtId="0" fontId="41" fillId="13" borderId="86" xfId="0" applyFont="1" applyFill="1" applyBorder="1" applyAlignment="1" applyProtection="1">
      <alignment horizontal="center" vertical="center"/>
      <protection hidden="1"/>
    </xf>
    <xf numFmtId="14" fontId="41" fillId="13" borderId="86" xfId="0" applyNumberFormat="1" applyFont="1" applyFill="1" applyBorder="1" applyAlignment="1" applyProtection="1">
      <alignment horizontal="center" vertical="center"/>
      <protection hidden="1"/>
    </xf>
    <xf numFmtId="0" fontId="32" fillId="0" borderId="81" xfId="0" applyFont="1" applyFill="1" applyBorder="1" applyAlignment="1" applyProtection="1">
      <alignment horizontal="center" vertical="center"/>
      <protection hidden="1"/>
    </xf>
    <xf numFmtId="0" fontId="3" fillId="0" borderId="81" xfId="0" applyFont="1" applyFill="1" applyBorder="1" applyAlignment="1" applyProtection="1">
      <alignment vertical="center" shrinkToFit="1"/>
      <protection hidden="1"/>
    </xf>
    <xf numFmtId="0" fontId="3" fillId="0" borderId="81" xfId="0" applyFont="1" applyFill="1" applyBorder="1" applyAlignment="1" applyProtection="1">
      <alignment horizontal="center" vertical="center" shrinkToFit="1"/>
      <protection hidden="1"/>
    </xf>
    <xf numFmtId="0" fontId="28" fillId="0" borderId="81" xfId="0" applyFont="1" applyFill="1" applyBorder="1" applyAlignment="1" applyProtection="1">
      <alignment vertical="center" shrinkToFit="1"/>
      <protection hidden="1"/>
    </xf>
    <xf numFmtId="0" fontId="33" fillId="0" borderId="81" xfId="0" applyFont="1" applyFill="1" applyBorder="1" applyAlignment="1" applyProtection="1">
      <alignment vertical="center"/>
      <protection hidden="1"/>
    </xf>
    <xf numFmtId="0" fontId="0" fillId="0" borderId="0" xfId="0" applyFill="1" applyProtection="1">
      <protection hidden="1"/>
    </xf>
    <xf numFmtId="0" fontId="42" fillId="13" borderId="85" xfId="0" applyFont="1" applyFill="1" applyBorder="1" applyAlignment="1" applyProtection="1">
      <alignment horizontal="center" vertical="center"/>
      <protection hidden="1"/>
    </xf>
    <xf numFmtId="0" fontId="42" fillId="13" borderId="86" xfId="0" applyFont="1" applyFill="1" applyBorder="1" applyAlignment="1" applyProtection="1">
      <alignment horizontal="center" vertical="center"/>
      <protection hidden="1"/>
    </xf>
    <xf numFmtId="14" fontId="42" fillId="13" borderId="86" xfId="0" applyNumberFormat="1" applyFont="1" applyFill="1" applyBorder="1" applyAlignment="1" applyProtection="1">
      <alignment horizontal="center" vertical="center"/>
      <protection hidden="1"/>
    </xf>
    <xf numFmtId="0" fontId="3" fillId="6" borderId="19" xfId="0" applyFont="1" applyFill="1" applyBorder="1" applyAlignment="1" applyProtection="1">
      <alignment horizontal="center" vertical="center"/>
      <protection hidden="1"/>
    </xf>
    <xf numFmtId="0" fontId="3" fillId="9" borderId="20" xfId="0" applyFont="1" applyFill="1" applyBorder="1" applyAlignment="1" applyProtection="1">
      <alignment horizontal="center" vertical="center"/>
      <protection hidden="1"/>
    </xf>
    <xf numFmtId="0" fontId="3" fillId="6" borderId="22" xfId="0" applyFont="1" applyFill="1" applyBorder="1" applyAlignment="1" applyProtection="1">
      <alignment horizontal="center" vertical="center"/>
      <protection hidden="1"/>
    </xf>
    <xf numFmtId="0" fontId="3" fillId="9" borderId="23" xfId="0" applyFont="1" applyFill="1" applyBorder="1" applyAlignment="1" applyProtection="1">
      <alignment horizontal="center" vertical="center"/>
      <protection hidden="1"/>
    </xf>
    <xf numFmtId="0" fontId="3" fillId="6" borderId="24" xfId="0" applyFont="1" applyFill="1" applyBorder="1" applyAlignment="1" applyProtection="1">
      <alignment horizontal="center" vertical="center"/>
      <protection hidden="1"/>
    </xf>
    <xf numFmtId="0" fontId="3" fillId="9" borderId="21" xfId="0" applyFont="1" applyFill="1" applyBorder="1" applyAlignment="1" applyProtection="1">
      <alignment horizontal="center" vertical="center"/>
      <protection hidden="1"/>
    </xf>
    <xf numFmtId="0" fontId="3" fillId="6" borderId="25" xfId="0" applyFont="1" applyFill="1" applyBorder="1" applyAlignment="1" applyProtection="1">
      <alignment horizontal="center" vertical="center"/>
      <protection hidden="1"/>
    </xf>
    <xf numFmtId="0" fontId="32" fillId="0" borderId="0" xfId="0" applyFont="1" applyFill="1" applyBorder="1" applyAlignment="1" applyProtection="1">
      <alignment horizontal="center" vertical="center"/>
      <protection hidden="1"/>
    </xf>
    <xf numFmtId="0" fontId="43" fillId="14" borderId="87" xfId="0" applyFont="1" applyFill="1" applyBorder="1" applyAlignment="1" applyProtection="1">
      <alignment horizontal="center" vertical="center"/>
      <protection hidden="1"/>
    </xf>
    <xf numFmtId="0" fontId="43" fillId="14" borderId="88" xfId="0" applyFont="1" applyFill="1" applyBorder="1" applyAlignment="1" applyProtection="1">
      <alignment horizontal="center" vertical="center"/>
      <protection hidden="1"/>
    </xf>
    <xf numFmtId="14" fontId="43" fillId="14" borderId="88" xfId="0" applyNumberFormat="1" applyFont="1" applyFill="1" applyBorder="1" applyAlignment="1" applyProtection="1">
      <alignment horizontal="center" vertical="center"/>
      <protection hidden="1"/>
    </xf>
    <xf numFmtId="0" fontId="43" fillId="14" borderId="89" xfId="0" applyFont="1" applyFill="1" applyBorder="1" applyAlignment="1" applyProtection="1">
      <alignment horizontal="center" vertical="center"/>
      <protection hidden="1"/>
    </xf>
    <xf numFmtId="0" fontId="33" fillId="4" borderId="105" xfId="0" applyFont="1" applyFill="1" applyBorder="1" applyAlignment="1" applyProtection="1">
      <alignment horizontal="center" vertical="center"/>
      <protection hidden="1"/>
    </xf>
    <xf numFmtId="0" fontId="33" fillId="4" borderId="108" xfId="0" applyFont="1" applyFill="1" applyBorder="1" applyAlignment="1" applyProtection="1">
      <alignment horizontal="center" vertical="center"/>
      <protection hidden="1"/>
    </xf>
    <xf numFmtId="0" fontId="33" fillId="4" borderId="107" xfId="0" applyFont="1" applyFill="1" applyBorder="1" applyAlignment="1" applyProtection="1">
      <alignment horizontal="center" vertical="center" wrapText="1"/>
      <protection hidden="1"/>
    </xf>
    <xf numFmtId="0" fontId="43" fillId="11" borderId="90" xfId="0" applyFont="1" applyFill="1" applyBorder="1" applyAlignment="1" applyProtection="1">
      <alignment horizontal="center" vertical="center"/>
      <protection hidden="1"/>
    </xf>
    <xf numFmtId="0" fontId="43" fillId="11" borderId="88" xfId="0" applyFont="1" applyFill="1" applyBorder="1" applyAlignment="1" applyProtection="1">
      <alignment horizontal="center" vertical="center"/>
      <protection hidden="1"/>
    </xf>
    <xf numFmtId="0" fontId="43" fillId="11" borderId="98" xfId="0" applyFont="1" applyFill="1" applyBorder="1" applyAlignment="1" applyProtection="1">
      <alignment horizontal="center" vertical="center"/>
      <protection hidden="1"/>
    </xf>
    <xf numFmtId="0" fontId="33" fillId="15" borderId="97" xfId="0" applyFont="1" applyFill="1" applyBorder="1" applyAlignment="1" applyProtection="1">
      <alignment horizontal="center" vertical="center"/>
      <protection hidden="1"/>
    </xf>
    <xf numFmtId="0" fontId="3" fillId="6" borderId="14" xfId="0" applyFont="1" applyFill="1" applyBorder="1" applyAlignment="1" applyProtection="1">
      <alignment horizontal="center" vertical="center"/>
      <protection hidden="1"/>
    </xf>
    <xf numFmtId="0" fontId="3" fillId="9" borderId="13" xfId="0" applyFont="1" applyFill="1" applyBorder="1" applyAlignment="1" applyProtection="1">
      <alignment horizontal="center" vertical="center"/>
      <protection hidden="1"/>
    </xf>
    <xf numFmtId="0" fontId="3" fillId="9" borderId="17" xfId="0" applyFont="1" applyFill="1" applyBorder="1" applyAlignment="1" applyProtection="1">
      <alignment horizontal="center" vertical="center"/>
      <protection hidden="1"/>
    </xf>
    <xf numFmtId="0" fontId="3" fillId="9" borderId="16" xfId="0" applyFont="1" applyFill="1" applyBorder="1" applyAlignment="1" applyProtection="1">
      <alignment horizontal="center" vertical="center"/>
      <protection hidden="1"/>
    </xf>
    <xf numFmtId="0" fontId="3" fillId="9" borderId="15" xfId="0" applyFont="1" applyFill="1" applyBorder="1" applyAlignment="1" applyProtection="1">
      <alignment horizontal="center" vertical="center"/>
      <protection hidden="1"/>
    </xf>
    <xf numFmtId="0" fontId="32" fillId="0" borderId="50" xfId="0" applyFont="1" applyFill="1" applyBorder="1" applyAlignment="1" applyProtection="1">
      <alignment horizontal="center" vertical="center"/>
      <protection hidden="1"/>
    </xf>
    <xf numFmtId="0" fontId="32" fillId="0" borderId="49" xfId="0" applyFont="1" applyFill="1" applyBorder="1" applyAlignment="1" applyProtection="1">
      <alignment horizontal="center" vertical="center"/>
      <protection hidden="1"/>
    </xf>
    <xf numFmtId="0" fontId="32" fillId="0" borderId="52" xfId="0" applyFont="1" applyFill="1" applyBorder="1" applyAlignment="1" applyProtection="1">
      <alignment horizontal="center" vertical="center"/>
      <protection hidden="1"/>
    </xf>
    <xf numFmtId="1" fontId="32" fillId="0" borderId="51" xfId="0" applyNumberFormat="1" applyFont="1" applyFill="1" applyBorder="1" applyAlignment="1" applyProtection="1">
      <alignment horizontal="center" vertical="center"/>
      <protection hidden="1"/>
    </xf>
    <xf numFmtId="0" fontId="33" fillId="0" borderId="49" xfId="0" applyFont="1" applyFill="1" applyBorder="1" applyAlignment="1" applyProtection="1">
      <alignment horizontal="center" vertical="center"/>
      <protection hidden="1"/>
    </xf>
    <xf numFmtId="0" fontId="0" fillId="0" borderId="36" xfId="0" applyFill="1" applyBorder="1" applyAlignment="1" applyProtection="1">
      <alignment horizontal="center" vertical="center"/>
      <protection hidden="1"/>
    </xf>
    <xf numFmtId="0" fontId="0" fillId="0" borderId="42" xfId="0"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14" fontId="0" fillId="0" borderId="0" xfId="0" applyNumberFormat="1" applyFill="1" applyProtection="1">
      <protection hidden="1"/>
    </xf>
    <xf numFmtId="0" fontId="0" fillId="0" borderId="0" xfId="0" applyNumberFormat="1" applyProtection="1">
      <protection hidden="1"/>
    </xf>
    <xf numFmtId="0" fontId="31" fillId="4" borderId="3" xfId="0" applyFont="1" applyFill="1" applyBorder="1" applyAlignment="1" applyProtection="1">
      <alignment horizontal="center" vertical="center"/>
      <protection hidden="1"/>
    </xf>
    <xf numFmtId="0" fontId="0" fillId="4" borderId="3" xfId="0" applyFont="1" applyFill="1" applyBorder="1" applyAlignment="1" applyProtection="1">
      <alignment horizontal="center" vertical="center"/>
      <protection hidden="1"/>
    </xf>
    <xf numFmtId="0" fontId="0" fillId="4" borderId="4" xfId="0" applyFont="1" applyFill="1" applyBorder="1" applyAlignment="1" applyProtection="1">
      <alignment horizontal="center" vertical="center"/>
      <protection hidden="1"/>
    </xf>
    <xf numFmtId="0" fontId="3" fillId="8" borderId="96" xfId="0" applyFont="1" applyFill="1" applyBorder="1" applyAlignment="1" applyProtection="1">
      <alignment horizontal="center" vertical="center" shrinkToFit="1"/>
      <protection hidden="1"/>
    </xf>
    <xf numFmtId="0" fontId="8" fillId="0" borderId="115" xfId="0" applyFont="1" applyFill="1" applyBorder="1" applyAlignment="1" applyProtection="1">
      <alignment horizontal="center" vertical="center"/>
      <protection hidden="1"/>
    </xf>
    <xf numFmtId="0" fontId="17" fillId="0" borderId="27" xfId="0" applyFont="1" applyFill="1" applyBorder="1" applyAlignment="1" applyProtection="1">
      <alignment horizontal="center" vertical="center"/>
      <protection hidden="1"/>
    </xf>
    <xf numFmtId="0" fontId="8" fillId="0" borderId="27" xfId="0" applyFont="1" applyFill="1" applyBorder="1" applyAlignment="1" applyProtection="1">
      <alignment horizontal="center" vertical="center" shrinkToFit="1"/>
      <protection hidden="1"/>
    </xf>
    <xf numFmtId="0" fontId="32" fillId="6" borderId="82" xfId="0" applyFont="1" applyFill="1" applyBorder="1" applyAlignment="1" applyProtection="1">
      <alignment horizontal="center" vertical="center" shrinkToFit="1"/>
      <protection hidden="1"/>
    </xf>
    <xf numFmtId="0" fontId="33" fillId="6" borderId="82" xfId="0" applyFont="1" applyFill="1" applyBorder="1" applyAlignment="1" applyProtection="1">
      <alignment vertical="center" shrinkToFit="1"/>
      <protection hidden="1"/>
    </xf>
    <xf numFmtId="0" fontId="32" fillId="8" borderId="81" xfId="0" applyFont="1" applyFill="1" applyBorder="1" applyAlignment="1" applyProtection="1">
      <alignment vertical="center" shrinkToFit="1"/>
      <protection hidden="1"/>
    </xf>
    <xf numFmtId="0" fontId="32" fillId="8" borderId="83" xfId="0" applyFont="1" applyFill="1" applyBorder="1" applyAlignment="1" applyProtection="1">
      <alignment horizontal="center" vertical="center" shrinkToFit="1"/>
      <protection hidden="1"/>
    </xf>
    <xf numFmtId="0" fontId="32" fillId="0" borderId="81" xfId="0" applyFont="1" applyBorder="1" applyAlignment="1" applyProtection="1">
      <alignment horizontal="center" vertical="center"/>
      <protection hidden="1"/>
    </xf>
    <xf numFmtId="0" fontId="32" fillId="0" borderId="0" xfId="0" applyFont="1" applyFill="1" applyBorder="1" applyAlignment="1" applyProtection="1">
      <alignment horizontal="center" vertical="center" shrinkToFit="1"/>
      <protection hidden="1"/>
    </xf>
    <xf numFmtId="0" fontId="48" fillId="6" borderId="82" xfId="1" applyFont="1" applyFill="1" applyBorder="1" applyAlignment="1" applyProtection="1">
      <alignment horizontal="center" vertical="center" shrinkToFit="1"/>
      <protection hidden="1"/>
    </xf>
    <xf numFmtId="0" fontId="3" fillId="8" borderId="83" xfId="0" applyFont="1" applyFill="1" applyBorder="1" applyAlignment="1" applyProtection="1">
      <alignment horizontal="center" vertical="center" shrinkToFit="1"/>
      <protection hidden="1"/>
    </xf>
    <xf numFmtId="0" fontId="28" fillId="6" borderId="147" xfId="0" applyFont="1" applyFill="1" applyBorder="1" applyAlignment="1" applyProtection="1">
      <alignment horizontal="center" vertical="center" shrinkToFit="1"/>
      <protection hidden="1"/>
    </xf>
    <xf numFmtId="49" fontId="33" fillId="6" borderId="82" xfId="0" applyNumberFormat="1" applyFont="1" applyFill="1" applyBorder="1" applyAlignment="1" applyProtection="1">
      <alignment vertical="center" shrinkToFit="1"/>
      <protection hidden="1"/>
    </xf>
    <xf numFmtId="0" fontId="10" fillId="8" borderId="6" xfId="0" applyNumberFormat="1" applyFont="1" applyFill="1" applyBorder="1" applyAlignment="1" applyProtection="1">
      <alignment horizontal="center" vertical="center" shrinkToFit="1"/>
      <protection hidden="1"/>
    </xf>
    <xf numFmtId="0" fontId="43" fillId="0" borderId="0" xfId="0" applyFont="1" applyFill="1" applyBorder="1" applyAlignment="1" applyProtection="1">
      <alignment horizontal="center" vertical="center"/>
      <protection hidden="1"/>
    </xf>
    <xf numFmtId="0" fontId="28" fillId="6" borderId="145" xfId="0" applyNumberFormat="1" applyFont="1" applyFill="1" applyBorder="1" applyAlignment="1" applyProtection="1">
      <alignment vertical="center" shrinkToFit="1"/>
      <protection hidden="1"/>
    </xf>
    <xf numFmtId="0" fontId="35" fillId="0" borderId="150" xfId="0" applyFont="1" applyFill="1" applyBorder="1" applyAlignment="1" applyProtection="1">
      <alignment horizontal="center" vertical="center"/>
    </xf>
    <xf numFmtId="0" fontId="0" fillId="0" borderId="1" xfId="0" applyFill="1" applyBorder="1" applyAlignment="1" applyProtection="1">
      <alignment wrapText="1"/>
    </xf>
    <xf numFmtId="0" fontId="73" fillId="17" borderId="0" xfId="1" applyFont="1" applyFill="1" applyAlignment="1" applyProtection="1">
      <alignment vertical="center"/>
    </xf>
    <xf numFmtId="0" fontId="5" fillId="0" borderId="27" xfId="0" applyFont="1" applyFill="1" applyBorder="1" applyAlignment="1" applyProtection="1">
      <alignment vertical="center" shrinkToFit="1"/>
      <protection hidden="1"/>
    </xf>
    <xf numFmtId="0" fontId="0" fillId="0" borderId="27" xfId="0" applyFont="1" applyBorder="1" applyProtection="1">
      <protection hidden="1"/>
    </xf>
    <xf numFmtId="0" fontId="17" fillId="0" borderId="47" xfId="0" applyFont="1" applyBorder="1" applyAlignment="1" applyProtection="1">
      <alignment vertical="center"/>
      <protection hidden="1"/>
    </xf>
    <xf numFmtId="0" fontId="8" fillId="3" borderId="151" xfId="0" applyFont="1" applyFill="1" applyBorder="1" applyAlignment="1" applyProtection="1">
      <alignment vertical="center"/>
      <protection hidden="1"/>
    </xf>
    <xf numFmtId="0" fontId="8" fillId="3" borderId="152" xfId="0" applyFont="1" applyFill="1" applyBorder="1" applyAlignment="1" applyProtection="1">
      <alignment vertical="center"/>
      <protection hidden="1"/>
    </xf>
    <xf numFmtId="0" fontId="35" fillId="11" borderId="150" xfId="0" applyFont="1" applyFill="1" applyBorder="1" applyAlignment="1" applyProtection="1">
      <alignment horizontal="center" vertical="center"/>
    </xf>
    <xf numFmtId="0" fontId="35" fillId="11" borderId="0" xfId="0" applyFont="1" applyFill="1" applyBorder="1" applyAlignment="1" applyProtection="1">
      <alignment horizontal="center" vertical="center"/>
    </xf>
    <xf numFmtId="49" fontId="43" fillId="14" borderId="88" xfId="0" applyNumberFormat="1" applyFont="1" applyFill="1" applyBorder="1" applyAlignment="1" applyProtection="1">
      <alignment horizontal="center" vertical="center"/>
      <protection hidden="1"/>
    </xf>
    <xf numFmtId="49" fontId="33" fillId="4" borderId="106" xfId="0" applyNumberFormat="1" applyFont="1" applyFill="1" applyBorder="1" applyAlignment="1" applyProtection="1">
      <alignment horizontal="center" vertical="center"/>
      <protection hidden="1"/>
    </xf>
    <xf numFmtId="14" fontId="32" fillId="0" borderId="49" xfId="0" applyNumberFormat="1" applyFont="1" applyFill="1" applyBorder="1" applyAlignment="1" applyProtection="1">
      <alignment horizontal="center" vertical="center"/>
      <protection hidden="1"/>
    </xf>
    <xf numFmtId="0" fontId="0" fillId="0" borderId="0" xfId="0" applyAlignment="1" applyProtection="1">
      <protection hidden="1"/>
    </xf>
    <xf numFmtId="0" fontId="32" fillId="8" borderId="0" xfId="0" applyFont="1" applyFill="1" applyBorder="1" applyAlignment="1" applyProtection="1">
      <alignment horizontal="center" vertical="center"/>
      <protection hidden="1"/>
    </xf>
    <xf numFmtId="0" fontId="3" fillId="8" borderId="0" xfId="0" applyFont="1" applyFill="1" applyBorder="1" applyAlignment="1" applyProtection="1">
      <alignment horizontal="center" vertical="center" shrinkToFit="1"/>
      <protection hidden="1"/>
    </xf>
    <xf numFmtId="0" fontId="3" fillId="8" borderId="81" xfId="0" applyFont="1" applyFill="1" applyBorder="1" applyAlignment="1" applyProtection="1">
      <alignment horizontal="center" vertical="center" shrinkToFit="1"/>
      <protection hidden="1"/>
    </xf>
    <xf numFmtId="0" fontId="3" fillId="8" borderId="82" xfId="0" applyFont="1" applyFill="1" applyBorder="1" applyAlignment="1" applyProtection="1">
      <alignment horizontal="center" vertical="center" shrinkToFit="1"/>
      <protection hidden="1"/>
    </xf>
    <xf numFmtId="0" fontId="32" fillId="8" borderId="81" xfId="0" applyFont="1" applyFill="1" applyBorder="1" applyAlignment="1" applyProtection="1">
      <alignment horizontal="center" vertical="center" shrinkToFit="1"/>
      <protection hidden="1"/>
    </xf>
    <xf numFmtId="0" fontId="36" fillId="12" borderId="10" xfId="0" applyFont="1" applyFill="1" applyBorder="1" applyAlignment="1" applyProtection="1">
      <alignment horizontal="center" vertical="center"/>
    </xf>
    <xf numFmtId="0" fontId="36" fillId="12" borderId="7" xfId="0" applyFont="1" applyFill="1" applyBorder="1" applyAlignment="1" applyProtection="1">
      <alignment horizontal="center" vertical="center"/>
    </xf>
    <xf numFmtId="0" fontId="3" fillId="5" borderId="7" xfId="0" applyFont="1" applyFill="1" applyBorder="1" applyAlignment="1" applyProtection="1">
      <alignment horizontal="center" vertical="center"/>
    </xf>
    <xf numFmtId="0" fontId="0" fillId="0" borderId="0" xfId="0" applyAlignment="1" applyProtection="1">
      <alignment wrapText="1"/>
    </xf>
    <xf numFmtId="0" fontId="0" fillId="5" borderId="0" xfId="0" applyFill="1" applyBorder="1" applyAlignment="1" applyProtection="1">
      <alignment wrapText="1"/>
    </xf>
    <xf numFmtId="0" fontId="79" fillId="0" borderId="0" xfId="0" applyFont="1"/>
    <xf numFmtId="0" fontId="82" fillId="0" borderId="0" xfId="0" applyFont="1" applyAlignment="1">
      <alignment horizontal="center"/>
    </xf>
    <xf numFmtId="0" fontId="82" fillId="0" borderId="0" xfId="0" applyFont="1"/>
    <xf numFmtId="0" fontId="85" fillId="13" borderId="165" xfId="1" applyFont="1" applyFill="1" applyBorder="1"/>
    <xf numFmtId="0" fontId="89" fillId="0" borderId="0" xfId="0" applyFont="1" applyAlignment="1"/>
    <xf numFmtId="0" fontId="89" fillId="0" borderId="0" xfId="0" applyFont="1" applyAlignment="1">
      <alignment horizontal="center"/>
    </xf>
    <xf numFmtId="0" fontId="91" fillId="0" borderId="0" xfId="1" applyFont="1" applyFill="1" applyBorder="1" applyAlignment="1">
      <alignment vertical="center" wrapText="1"/>
    </xf>
    <xf numFmtId="0" fontId="79" fillId="0" borderId="0" xfId="0" applyFont="1" applyFill="1"/>
    <xf numFmtId="0" fontId="91" fillId="0" borderId="0" xfId="1" applyFont="1" applyFill="1" applyAlignment="1"/>
    <xf numFmtId="0" fontId="79" fillId="0" borderId="0" xfId="0" applyFont="1" applyAlignment="1"/>
    <xf numFmtId="0" fontId="15" fillId="0" borderId="0" xfId="0" applyFont="1"/>
    <xf numFmtId="0" fontId="85" fillId="13" borderId="164" xfId="1" applyFont="1" applyFill="1" applyBorder="1" applyAlignment="1">
      <alignment horizontal="right"/>
    </xf>
    <xf numFmtId="0" fontId="85" fillId="13" borderId="96" xfId="1" applyFont="1" applyFill="1" applyBorder="1" applyAlignment="1">
      <alignment horizontal="right"/>
    </xf>
    <xf numFmtId="0" fontId="85" fillId="13" borderId="165" xfId="1" applyFont="1" applyFill="1" applyBorder="1" applyAlignment="1">
      <alignment horizontal="right"/>
    </xf>
    <xf numFmtId="0" fontId="86" fillId="13" borderId="166" xfId="0" applyFont="1" applyFill="1" applyBorder="1" applyAlignment="1">
      <alignment horizontal="right" vertical="center"/>
    </xf>
    <xf numFmtId="0" fontId="86" fillId="13" borderId="167" xfId="0" applyFont="1" applyFill="1" applyBorder="1" applyAlignment="1">
      <alignment horizontal="right" vertical="center"/>
    </xf>
    <xf numFmtId="0" fontId="86" fillId="13" borderId="168" xfId="0" applyFont="1" applyFill="1" applyBorder="1" applyAlignment="1">
      <alignment horizontal="right" vertical="center"/>
    </xf>
    <xf numFmtId="9" fontId="86" fillId="13" borderId="161" xfId="1" applyNumberFormat="1" applyFont="1" applyFill="1" applyBorder="1" applyAlignment="1">
      <alignment horizontal="right" vertical="center"/>
    </xf>
    <xf numFmtId="0" fontId="86" fillId="13" borderId="169" xfId="1" applyFont="1" applyFill="1" applyBorder="1" applyAlignment="1">
      <alignment horizontal="right" vertical="center"/>
    </xf>
    <xf numFmtId="0" fontId="80" fillId="0" borderId="0" xfId="0" applyFont="1" applyAlignment="1">
      <alignment horizontal="center"/>
    </xf>
    <xf numFmtId="0" fontId="81" fillId="0" borderId="10" xfId="0" applyFont="1" applyBorder="1" applyAlignment="1">
      <alignment horizontal="right"/>
    </xf>
    <xf numFmtId="0" fontId="83" fillId="13" borderId="153" xfId="0" applyFont="1" applyFill="1" applyBorder="1" applyAlignment="1">
      <alignment horizontal="center" vertical="center"/>
    </xf>
    <xf numFmtId="0" fontId="84" fillId="13" borderId="154" xfId="0" applyFont="1" applyFill="1" applyBorder="1" applyAlignment="1">
      <alignment horizontal="center" vertical="center"/>
    </xf>
    <xf numFmtId="0" fontId="84" fillId="13" borderId="160" xfId="0" applyFont="1" applyFill="1" applyBorder="1" applyAlignment="1">
      <alignment horizontal="center" vertical="center"/>
    </xf>
    <xf numFmtId="0" fontId="84" fillId="13" borderId="161" xfId="0" applyFont="1" applyFill="1" applyBorder="1" applyAlignment="1">
      <alignment horizontal="center" vertical="center"/>
    </xf>
    <xf numFmtId="0" fontId="84" fillId="13" borderId="155" xfId="0" applyFont="1" applyFill="1" applyBorder="1" applyAlignment="1">
      <alignment horizontal="center" vertical="center"/>
    </xf>
    <xf numFmtId="0" fontId="84" fillId="13" borderId="156" xfId="0" applyFont="1" applyFill="1" applyBorder="1" applyAlignment="1">
      <alignment horizontal="center" vertical="center"/>
    </xf>
    <xf numFmtId="0" fontId="84" fillId="13" borderId="162" xfId="0" applyFont="1" applyFill="1" applyBorder="1" applyAlignment="1">
      <alignment horizontal="center" vertical="center"/>
    </xf>
    <xf numFmtId="0" fontId="84" fillId="13" borderId="163" xfId="0" applyFont="1" applyFill="1" applyBorder="1" applyAlignment="1">
      <alignment horizontal="center" vertical="center"/>
    </xf>
    <xf numFmtId="0" fontId="85" fillId="13" borderId="157" xfId="1" applyFont="1" applyFill="1" applyBorder="1" applyAlignment="1">
      <alignment horizontal="right"/>
    </xf>
    <xf numFmtId="0" fontId="85" fillId="13" borderId="158" xfId="1" applyFont="1" applyFill="1" applyBorder="1" applyAlignment="1">
      <alignment horizontal="right"/>
    </xf>
    <xf numFmtId="0" fontId="85" fillId="13" borderId="159" xfId="1" applyFont="1" applyFill="1" applyBorder="1" applyAlignment="1">
      <alignment horizontal="right"/>
    </xf>
    <xf numFmtId="0" fontId="86" fillId="13" borderId="164" xfId="0" applyFont="1" applyFill="1" applyBorder="1" applyAlignment="1">
      <alignment horizontal="center"/>
    </xf>
    <xf numFmtId="0" fontId="86" fillId="13" borderId="96" xfId="0" applyFont="1" applyFill="1" applyBorder="1" applyAlignment="1">
      <alignment horizontal="center"/>
    </xf>
    <xf numFmtId="0" fontId="86" fillId="13" borderId="160" xfId="0" applyFont="1" applyFill="1" applyBorder="1" applyAlignment="1">
      <alignment horizontal="right" vertical="center"/>
    </xf>
    <xf numFmtId="0" fontId="86" fillId="13" borderId="161" xfId="0" applyFont="1" applyFill="1" applyBorder="1" applyAlignment="1">
      <alignment horizontal="right" vertical="center"/>
    </xf>
    <xf numFmtId="0" fontId="86" fillId="13" borderId="164" xfId="0" applyFont="1" applyFill="1" applyBorder="1" applyAlignment="1">
      <alignment horizontal="right"/>
    </xf>
    <xf numFmtId="0" fontId="86" fillId="13" borderId="96" xfId="0" applyFont="1" applyFill="1" applyBorder="1" applyAlignment="1">
      <alignment horizontal="right"/>
    </xf>
    <xf numFmtId="0" fontId="86" fillId="13" borderId="165" xfId="0" applyFont="1" applyFill="1" applyBorder="1" applyAlignment="1">
      <alignment horizontal="right"/>
    </xf>
    <xf numFmtId="0" fontId="87" fillId="13" borderId="161" xfId="0" applyFont="1" applyFill="1" applyBorder="1" applyAlignment="1">
      <alignment horizontal="right" vertical="center"/>
    </xf>
    <xf numFmtId="0" fontId="87" fillId="13" borderId="169" xfId="0" applyFont="1" applyFill="1" applyBorder="1" applyAlignment="1">
      <alignment horizontal="right" vertical="center"/>
    </xf>
    <xf numFmtId="0" fontId="88" fillId="13" borderId="96" xfId="1" applyFont="1" applyFill="1" applyBorder="1" applyAlignment="1">
      <alignment horizontal="center"/>
    </xf>
    <xf numFmtId="0" fontId="88" fillId="13" borderId="165" xfId="1" applyFont="1" applyFill="1" applyBorder="1" applyAlignment="1">
      <alignment horizontal="center"/>
    </xf>
    <xf numFmtId="0" fontId="86" fillId="13" borderId="166" xfId="0" applyFont="1" applyFill="1" applyBorder="1" applyAlignment="1">
      <alignment horizontal="right"/>
    </xf>
    <xf numFmtId="0" fontId="86" fillId="13" borderId="167" xfId="0" applyFont="1" applyFill="1" applyBorder="1" applyAlignment="1">
      <alignment horizontal="right"/>
    </xf>
    <xf numFmtId="0" fontId="86" fillId="13" borderId="168" xfId="0" applyFont="1" applyFill="1" applyBorder="1" applyAlignment="1">
      <alignment horizontal="right"/>
    </xf>
    <xf numFmtId="9" fontId="86" fillId="13" borderId="161" xfId="0" applyNumberFormat="1" applyFont="1" applyFill="1" applyBorder="1" applyAlignment="1">
      <alignment horizontal="right" vertical="center"/>
    </xf>
    <xf numFmtId="0" fontId="86" fillId="13" borderId="169" xfId="0" applyFont="1" applyFill="1" applyBorder="1" applyAlignment="1">
      <alignment horizontal="right" vertical="center"/>
    </xf>
    <xf numFmtId="0" fontId="86" fillId="13" borderId="148" xfId="0" applyFont="1" applyFill="1" applyBorder="1" applyAlignment="1">
      <alignment horizontal="center" vertical="center" wrapText="1"/>
    </xf>
    <xf numFmtId="0" fontId="86" fillId="13" borderId="0" xfId="0" applyFont="1" applyFill="1" applyBorder="1" applyAlignment="1">
      <alignment horizontal="center" vertical="center" wrapText="1"/>
    </xf>
    <xf numFmtId="0" fontId="86" fillId="13" borderId="145" xfId="0" applyFont="1" applyFill="1" applyBorder="1" applyAlignment="1">
      <alignment horizontal="center" vertical="center" wrapText="1"/>
    </xf>
    <xf numFmtId="0" fontId="86" fillId="13" borderId="160" xfId="0" applyFont="1" applyFill="1" applyBorder="1" applyAlignment="1">
      <alignment horizontal="right" vertical="center" wrapText="1"/>
    </xf>
    <xf numFmtId="0" fontId="86" fillId="13" borderId="161" xfId="0" applyFont="1" applyFill="1" applyBorder="1" applyAlignment="1">
      <alignment horizontal="right" vertical="center" wrapText="1"/>
    </xf>
    <xf numFmtId="0" fontId="86" fillId="13" borderId="161" xfId="0" applyFont="1" applyFill="1" applyBorder="1" applyAlignment="1">
      <alignment horizontal="right"/>
    </xf>
    <xf numFmtId="0" fontId="86" fillId="13" borderId="169" xfId="0" applyFont="1" applyFill="1" applyBorder="1" applyAlignment="1">
      <alignment horizontal="right"/>
    </xf>
    <xf numFmtId="9" fontId="86" fillId="13" borderId="161" xfId="0" applyNumberFormat="1" applyFont="1" applyFill="1" applyBorder="1" applyAlignment="1">
      <alignment horizontal="right" vertical="center" wrapText="1"/>
    </xf>
    <xf numFmtId="0" fontId="86" fillId="13" borderId="169" xfId="0" applyFont="1" applyFill="1" applyBorder="1" applyAlignment="1">
      <alignment horizontal="right" vertical="center" wrapText="1"/>
    </xf>
    <xf numFmtId="0" fontId="86" fillId="13" borderId="166" xfId="0" applyFont="1" applyFill="1" applyBorder="1" applyAlignment="1">
      <alignment horizontal="right" wrapText="1"/>
    </xf>
    <xf numFmtId="0" fontId="86" fillId="13" borderId="167" xfId="0" applyFont="1" applyFill="1" applyBorder="1" applyAlignment="1">
      <alignment horizontal="right" wrapText="1"/>
    </xf>
    <xf numFmtId="0" fontId="86" fillId="13" borderId="168" xfId="0" applyFont="1" applyFill="1" applyBorder="1" applyAlignment="1">
      <alignment horizontal="right" wrapText="1"/>
    </xf>
    <xf numFmtId="0" fontId="92" fillId="0" borderId="31" xfId="0" applyFont="1" applyBorder="1" applyAlignment="1">
      <alignment horizontal="center" wrapText="1"/>
    </xf>
    <xf numFmtId="0" fontId="92" fillId="0" borderId="6" xfId="0" applyFont="1" applyBorder="1" applyAlignment="1">
      <alignment horizontal="center" wrapText="1"/>
    </xf>
    <xf numFmtId="0" fontId="92" fillId="0" borderId="80" xfId="0" applyFont="1" applyBorder="1" applyAlignment="1">
      <alignment horizontal="center" wrapText="1"/>
    </xf>
    <xf numFmtId="0" fontId="92" fillId="0" borderId="32" xfId="0" applyFont="1" applyBorder="1" applyAlignment="1">
      <alignment horizontal="center" wrapText="1"/>
    </xf>
    <xf numFmtId="0" fontId="92" fillId="0" borderId="0" xfId="0" applyFont="1" applyBorder="1" applyAlignment="1">
      <alignment horizontal="center" wrapText="1"/>
    </xf>
    <xf numFmtId="0" fontId="92" fillId="0" borderId="59" xfId="0" applyFont="1" applyBorder="1" applyAlignment="1">
      <alignment horizontal="center" wrapText="1"/>
    </xf>
    <xf numFmtId="0" fontId="92" fillId="0" borderId="9" xfId="0" applyFont="1" applyBorder="1" applyAlignment="1">
      <alignment horizontal="center" wrapText="1"/>
    </xf>
    <xf numFmtId="0" fontId="92" fillId="0" borderId="10" xfId="0" applyFont="1" applyBorder="1" applyAlignment="1">
      <alignment horizontal="center" wrapText="1"/>
    </xf>
    <xf numFmtId="0" fontId="92" fillId="0" borderId="62" xfId="0" applyFont="1" applyBorder="1" applyAlignment="1">
      <alignment horizontal="center" wrapText="1"/>
    </xf>
    <xf numFmtId="0" fontId="86" fillId="13" borderId="161" xfId="0" applyFont="1" applyFill="1" applyBorder="1" applyAlignment="1">
      <alignment horizontal="right" readingOrder="1"/>
    </xf>
    <xf numFmtId="0" fontId="86" fillId="13" borderId="169" xfId="0" applyFont="1" applyFill="1" applyBorder="1" applyAlignment="1">
      <alignment horizontal="right" readingOrder="1"/>
    </xf>
    <xf numFmtId="0" fontId="86" fillId="13" borderId="170" xfId="0" applyFont="1" applyFill="1" applyBorder="1" applyAlignment="1">
      <alignment horizontal="right" vertical="center"/>
    </xf>
    <xf numFmtId="0" fontId="86" fillId="13" borderId="171" xfId="0" applyFont="1" applyFill="1" applyBorder="1" applyAlignment="1">
      <alignment horizontal="right" vertical="center"/>
    </xf>
    <xf numFmtId="0" fontId="86" fillId="13" borderId="172" xfId="0" applyFont="1" applyFill="1" applyBorder="1" applyAlignment="1">
      <alignment horizontal="right" vertical="center"/>
    </xf>
    <xf numFmtId="9" fontId="86" fillId="13" borderId="173" xfId="0" applyNumberFormat="1" applyFont="1" applyFill="1" applyBorder="1" applyAlignment="1">
      <alignment horizontal="right" vertical="center"/>
    </xf>
    <xf numFmtId="0" fontId="86" fillId="13" borderId="174" xfId="0" applyFont="1" applyFill="1" applyBorder="1" applyAlignment="1">
      <alignment horizontal="right" vertical="center"/>
    </xf>
    <xf numFmtId="0" fontId="86" fillId="13" borderId="164" xfId="0" applyFont="1" applyFill="1" applyBorder="1" applyAlignment="1">
      <alignment horizontal="right" wrapText="1"/>
    </xf>
    <xf numFmtId="0" fontId="86" fillId="13" borderId="96" xfId="0" applyFont="1" applyFill="1" applyBorder="1" applyAlignment="1">
      <alignment horizontal="right" wrapText="1"/>
    </xf>
    <xf numFmtId="0" fontId="86" fillId="13" borderId="165" xfId="0" applyFont="1" applyFill="1" applyBorder="1" applyAlignment="1">
      <alignment horizontal="right" wrapText="1"/>
    </xf>
    <xf numFmtId="0" fontId="90" fillId="0" borderId="0" xfId="0" applyFont="1" applyAlignment="1">
      <alignment horizontal="center" vertical="center" wrapText="1"/>
    </xf>
    <xf numFmtId="0" fontId="90" fillId="0" borderId="0" xfId="0" applyFont="1" applyAlignment="1">
      <alignment horizontal="center" vertical="center"/>
    </xf>
    <xf numFmtId="0" fontId="86" fillId="13" borderId="148" xfId="0" applyFont="1" applyFill="1" applyBorder="1" applyAlignment="1">
      <alignment horizontal="right" wrapText="1"/>
    </xf>
    <xf numFmtId="0" fontId="86" fillId="13" borderId="0" xfId="0" applyFont="1" applyFill="1" applyBorder="1" applyAlignment="1">
      <alignment horizontal="right" wrapText="1"/>
    </xf>
    <xf numFmtId="0" fontId="86" fillId="13" borderId="10" xfId="0" applyFont="1" applyFill="1" applyBorder="1" applyAlignment="1">
      <alignment horizontal="right" wrapText="1"/>
    </xf>
    <xf numFmtId="0" fontId="81" fillId="0" borderId="0" xfId="0" applyFont="1" applyBorder="1" applyAlignment="1">
      <alignment horizontal="right" vertical="center" wrapText="1"/>
    </xf>
    <xf numFmtId="0" fontId="81" fillId="0" borderId="0" xfId="0" applyFont="1" applyFill="1" applyBorder="1" applyAlignment="1">
      <alignment horizontal="right" vertical="center" wrapText="1"/>
    </xf>
    <xf numFmtId="0" fontId="81" fillId="0" borderId="0" xfId="0" applyFont="1" applyFill="1" applyAlignment="1">
      <alignment horizontal="center"/>
    </xf>
    <xf numFmtId="0" fontId="35" fillId="11" borderId="46" xfId="0" applyFont="1" applyFill="1" applyBorder="1" applyAlignment="1" applyProtection="1">
      <alignment horizontal="center" vertical="center"/>
    </xf>
    <xf numFmtId="0" fontId="35" fillId="11" borderId="28" xfId="0" applyFont="1" applyFill="1" applyBorder="1" applyAlignment="1" applyProtection="1">
      <alignment horizontal="center" vertical="center"/>
    </xf>
    <xf numFmtId="0" fontId="0" fillId="5" borderId="150" xfId="0" applyFill="1" applyBorder="1" applyAlignment="1" applyProtection="1">
      <alignment horizontal="center" wrapText="1"/>
      <protection locked="0"/>
    </xf>
    <xf numFmtId="0" fontId="0" fillId="5" borderId="0" xfId="0" applyFill="1" applyBorder="1" applyAlignment="1" applyProtection="1">
      <alignment horizontal="center" wrapText="1"/>
      <protection locked="0"/>
    </xf>
    <xf numFmtId="0" fontId="53" fillId="23" borderId="150" xfId="0" applyFont="1" applyFill="1" applyBorder="1" applyAlignment="1" applyProtection="1">
      <alignment horizontal="center" vertical="center"/>
    </xf>
    <xf numFmtId="0" fontId="53" fillId="23" borderId="0" xfId="0" applyFont="1" applyFill="1" applyBorder="1" applyAlignment="1" applyProtection="1">
      <alignment horizontal="center" vertical="center"/>
    </xf>
    <xf numFmtId="0" fontId="51" fillId="17" borderId="0" xfId="0" applyFont="1" applyFill="1" applyAlignment="1" applyProtection="1">
      <alignment horizontal="left" vertical="center"/>
    </xf>
    <xf numFmtId="0" fontId="51" fillId="17" borderId="0" xfId="0" applyFont="1" applyFill="1" applyAlignment="1" applyProtection="1">
      <alignment horizontal="left"/>
    </xf>
    <xf numFmtId="0" fontId="32" fillId="8" borderId="82" xfId="0" applyFont="1" applyFill="1" applyBorder="1" applyAlignment="1" applyProtection="1">
      <alignment horizontal="center" vertical="center"/>
      <protection hidden="1"/>
    </xf>
    <xf numFmtId="0" fontId="33" fillId="6" borderId="0" xfId="0" applyFont="1" applyFill="1" applyBorder="1" applyAlignment="1" applyProtection="1">
      <alignment horizontal="center" vertical="center"/>
      <protection locked="0" hidden="1"/>
    </xf>
    <xf numFmtId="0" fontId="59" fillId="20" borderId="0" xfId="0" applyFont="1" applyFill="1" applyBorder="1" applyAlignment="1" applyProtection="1">
      <alignment horizontal="center" vertical="center"/>
      <protection hidden="1"/>
    </xf>
    <xf numFmtId="0" fontId="62" fillId="20" borderId="0" xfId="0" applyFont="1" applyFill="1" applyBorder="1" applyAlignment="1" applyProtection="1">
      <alignment horizontal="center" vertical="center"/>
      <protection hidden="1"/>
    </xf>
    <xf numFmtId="0" fontId="32" fillId="8" borderId="0" xfId="0" applyFont="1" applyFill="1" applyBorder="1" applyAlignment="1" applyProtection="1">
      <alignment horizontal="center" vertical="center"/>
      <protection hidden="1"/>
    </xf>
    <xf numFmtId="0" fontId="45" fillId="6" borderId="0" xfId="0" applyFont="1" applyFill="1" applyBorder="1" applyAlignment="1" applyProtection="1">
      <alignment horizontal="center" vertical="center"/>
      <protection hidden="1"/>
    </xf>
    <xf numFmtId="0" fontId="44" fillId="6" borderId="0" xfId="0" applyFont="1" applyFill="1" applyBorder="1" applyAlignment="1" applyProtection="1">
      <alignment horizontal="center" vertical="center"/>
      <protection hidden="1"/>
    </xf>
    <xf numFmtId="14" fontId="33" fillId="6" borderId="81" xfId="0" applyNumberFormat="1" applyFont="1" applyFill="1" applyBorder="1" applyAlignment="1" applyProtection="1">
      <alignment horizontal="center" vertical="center" shrinkToFit="1"/>
      <protection hidden="1"/>
    </xf>
    <xf numFmtId="0" fontId="33" fillId="6" borderId="0" xfId="0" applyFont="1" applyFill="1" applyBorder="1" applyAlignment="1" applyProtection="1">
      <alignment horizontal="center" vertical="center" shrinkToFit="1"/>
      <protection hidden="1"/>
    </xf>
    <xf numFmtId="49" fontId="72" fillId="6" borderId="82" xfId="0" applyNumberFormat="1" applyFont="1" applyFill="1" applyBorder="1" applyAlignment="1" applyProtection="1">
      <alignment horizontal="center" vertical="center" shrinkToFit="1"/>
      <protection hidden="1"/>
    </xf>
    <xf numFmtId="0" fontId="72" fillId="6" borderId="82" xfId="0" applyFont="1" applyFill="1" applyBorder="1" applyAlignment="1" applyProtection="1">
      <alignment horizontal="center" vertical="center" shrinkToFit="1"/>
      <protection hidden="1"/>
    </xf>
    <xf numFmtId="0" fontId="35" fillId="8" borderId="83" xfId="0" applyFont="1" applyFill="1" applyBorder="1" applyAlignment="1" applyProtection="1">
      <alignment horizontal="center" vertical="center" shrinkToFit="1"/>
      <protection hidden="1"/>
    </xf>
    <xf numFmtId="0" fontId="3" fillId="8" borderId="0" xfId="0" applyFont="1" applyFill="1" applyBorder="1" applyAlignment="1" applyProtection="1">
      <alignment horizontal="center" vertical="center" shrinkToFit="1"/>
      <protection hidden="1"/>
    </xf>
    <xf numFmtId="0" fontId="3" fillId="8" borderId="0" xfId="0" applyNumberFormat="1" applyFont="1" applyFill="1" applyBorder="1" applyAlignment="1" applyProtection="1">
      <alignment horizontal="center" vertical="center" shrinkToFit="1"/>
      <protection hidden="1"/>
    </xf>
    <xf numFmtId="0" fontId="3" fillId="8" borderId="81" xfId="0" applyFont="1" applyFill="1" applyBorder="1" applyAlignment="1" applyProtection="1">
      <alignment horizontal="center" vertical="center" shrinkToFit="1"/>
      <protection hidden="1"/>
    </xf>
    <xf numFmtId="0" fontId="28" fillId="6" borderId="0" xfId="0" applyNumberFormat="1" applyFont="1" applyFill="1" applyBorder="1" applyAlignment="1" applyProtection="1">
      <alignment horizontal="center" vertical="center" shrinkToFit="1"/>
      <protection hidden="1"/>
    </xf>
    <xf numFmtId="0" fontId="10" fillId="3" borderId="51" xfId="0" applyFont="1" applyFill="1" applyBorder="1" applyAlignment="1" applyProtection="1">
      <alignment horizontal="center" vertical="center" shrinkToFit="1"/>
      <protection hidden="1"/>
    </xf>
    <xf numFmtId="0" fontId="10" fillId="3" borderId="27" xfId="0" applyFont="1" applyFill="1" applyBorder="1" applyAlignment="1" applyProtection="1">
      <alignment horizontal="center" vertical="center" shrinkToFit="1"/>
      <protection hidden="1"/>
    </xf>
    <xf numFmtId="0" fontId="10" fillId="3" borderId="55" xfId="0" applyFont="1" applyFill="1" applyBorder="1" applyAlignment="1" applyProtection="1">
      <alignment horizontal="center" vertical="center" shrinkToFit="1"/>
      <protection hidden="1"/>
    </xf>
    <xf numFmtId="0" fontId="10" fillId="3" borderId="51" xfId="0" applyFont="1" applyFill="1" applyBorder="1" applyAlignment="1" applyProtection="1">
      <alignment horizontal="center" vertical="center"/>
      <protection hidden="1"/>
    </xf>
    <xf numFmtId="0" fontId="10" fillId="3" borderId="27" xfId="0" applyFont="1" applyFill="1" applyBorder="1" applyAlignment="1" applyProtection="1">
      <alignment horizontal="center" vertical="center"/>
      <protection hidden="1"/>
    </xf>
    <xf numFmtId="0" fontId="10" fillId="3" borderId="55" xfId="0" applyFont="1" applyFill="1" applyBorder="1" applyAlignment="1" applyProtection="1">
      <alignment horizontal="center" vertical="center"/>
      <protection hidden="1"/>
    </xf>
    <xf numFmtId="0" fontId="34" fillId="6" borderId="0" xfId="0" applyFont="1" applyFill="1" applyBorder="1" applyAlignment="1" applyProtection="1">
      <alignment horizontal="center" vertical="center"/>
      <protection hidden="1"/>
    </xf>
    <xf numFmtId="0" fontId="45" fillId="5" borderId="45" xfId="0" applyFont="1" applyFill="1" applyBorder="1" applyAlignment="1" applyProtection="1">
      <alignment horizontal="center" vertical="center"/>
    </xf>
    <xf numFmtId="0" fontId="45" fillId="5" borderId="7" xfId="0" applyFont="1" applyFill="1" applyBorder="1" applyAlignment="1" applyProtection="1">
      <alignment horizontal="center" vertical="center"/>
    </xf>
    <xf numFmtId="0" fontId="45" fillId="5" borderId="60" xfId="0" applyFont="1" applyFill="1" applyBorder="1" applyAlignment="1" applyProtection="1">
      <alignment horizontal="center" vertical="center"/>
    </xf>
    <xf numFmtId="49" fontId="28" fillId="6" borderId="0" xfId="1" applyNumberFormat="1" applyFont="1" applyFill="1" applyBorder="1" applyAlignment="1" applyProtection="1">
      <alignment horizontal="center" vertical="center" shrinkToFit="1"/>
      <protection hidden="1"/>
    </xf>
    <xf numFmtId="0" fontId="32" fillId="8" borderId="82" xfId="0" applyFont="1" applyFill="1" applyBorder="1" applyAlignment="1" applyProtection="1">
      <alignment horizontal="center" vertical="center" shrinkToFit="1"/>
      <protection hidden="1"/>
    </xf>
    <xf numFmtId="0" fontId="3" fillId="8" borderId="82" xfId="0" applyFont="1" applyFill="1" applyBorder="1" applyAlignment="1" applyProtection="1">
      <alignment horizontal="center" vertical="center" shrinkToFit="1"/>
      <protection hidden="1"/>
    </xf>
    <xf numFmtId="0" fontId="48" fillId="6" borderId="82" xfId="1" applyFont="1" applyFill="1" applyBorder="1" applyAlignment="1" applyProtection="1">
      <alignment horizontal="center" vertical="center" shrinkToFit="1"/>
      <protection locked="0" hidden="1"/>
    </xf>
    <xf numFmtId="0" fontId="33" fillId="6" borderId="82" xfId="0" applyFont="1" applyFill="1" applyBorder="1" applyAlignment="1" applyProtection="1">
      <alignment horizontal="center" vertical="center" shrinkToFit="1"/>
      <protection hidden="1"/>
    </xf>
    <xf numFmtId="0" fontId="3" fillId="8" borderId="112" xfId="0" applyFont="1" applyFill="1" applyBorder="1" applyAlignment="1" applyProtection="1">
      <alignment horizontal="center" vertical="center" shrinkToFit="1"/>
      <protection hidden="1"/>
    </xf>
    <xf numFmtId="0" fontId="33" fillId="6" borderId="83" xfId="0" applyFont="1" applyFill="1" applyBorder="1" applyAlignment="1" applyProtection="1">
      <alignment horizontal="center" vertical="center" shrinkToFit="1"/>
      <protection hidden="1"/>
    </xf>
    <xf numFmtId="14" fontId="5" fillId="8" borderId="0" xfId="0" applyNumberFormat="1" applyFont="1" applyFill="1" applyBorder="1" applyAlignment="1" applyProtection="1">
      <alignment horizontal="center" vertical="center" shrinkToFit="1"/>
      <protection hidden="1"/>
    </xf>
    <xf numFmtId="0" fontId="33" fillId="6" borderId="81" xfId="0" applyNumberFormat="1" applyFont="1" applyFill="1" applyBorder="1" applyAlignment="1" applyProtection="1">
      <alignment horizontal="center" vertical="center" shrinkToFit="1"/>
      <protection hidden="1"/>
    </xf>
    <xf numFmtId="0" fontId="32" fillId="8" borderId="81" xfId="0" applyFont="1" applyFill="1" applyBorder="1" applyAlignment="1" applyProtection="1">
      <alignment horizontal="center" vertical="center" shrinkToFit="1"/>
      <protection hidden="1"/>
    </xf>
    <xf numFmtId="0" fontId="28" fillId="6" borderId="82" xfId="0" applyFont="1" applyFill="1" applyBorder="1" applyAlignment="1" applyProtection="1">
      <alignment horizontal="center" vertical="center" shrinkToFit="1"/>
      <protection hidden="1"/>
    </xf>
    <xf numFmtId="0" fontId="46" fillId="6" borderId="82" xfId="1" applyFont="1" applyFill="1" applyBorder="1" applyAlignment="1" applyProtection="1">
      <alignment horizontal="center" vertical="center" shrinkToFit="1"/>
      <protection hidden="1"/>
    </xf>
    <xf numFmtId="0" fontId="32" fillId="0" borderId="82" xfId="0" applyFont="1" applyFill="1" applyBorder="1" applyAlignment="1" applyProtection="1">
      <alignment horizontal="center" vertical="center" shrinkToFit="1"/>
      <protection hidden="1"/>
    </xf>
    <xf numFmtId="0" fontId="5" fillId="8" borderId="82" xfId="0" applyFont="1" applyFill="1" applyBorder="1" applyAlignment="1" applyProtection="1">
      <alignment horizontal="center" vertical="center" shrinkToFit="1"/>
      <protection hidden="1"/>
    </xf>
    <xf numFmtId="0" fontId="5" fillId="8" borderId="146" xfId="0" applyFont="1" applyFill="1" applyBorder="1" applyAlignment="1" applyProtection="1">
      <alignment horizontal="center" vertical="center" shrinkToFit="1"/>
      <protection hidden="1"/>
    </xf>
    <xf numFmtId="0" fontId="72" fillId="6" borderId="83" xfId="0" applyFont="1" applyFill="1" applyBorder="1" applyAlignment="1" applyProtection="1">
      <alignment horizontal="center" vertical="center" shrinkToFit="1"/>
      <protection hidden="1"/>
    </xf>
    <xf numFmtId="0" fontId="3" fillId="8" borderId="147" xfId="0" applyFont="1" applyFill="1" applyBorder="1" applyAlignment="1" applyProtection="1">
      <alignment horizontal="center" vertical="center" shrinkToFit="1"/>
      <protection hidden="1"/>
    </xf>
    <xf numFmtId="0" fontId="28" fillId="6" borderId="83" xfId="0" applyFont="1" applyFill="1" applyBorder="1" applyAlignment="1" applyProtection="1">
      <alignment horizontal="center" vertical="center" shrinkToFit="1"/>
      <protection hidden="1"/>
    </xf>
    <xf numFmtId="0" fontId="3" fillId="8" borderId="6" xfId="0" applyFont="1" applyFill="1" applyBorder="1" applyAlignment="1" applyProtection="1">
      <alignment horizontal="center" vertical="center" shrinkToFit="1"/>
      <protection hidden="1"/>
    </xf>
    <xf numFmtId="0" fontId="33" fillId="6" borderId="0" xfId="0" applyFont="1" applyFill="1" applyBorder="1" applyAlignment="1" applyProtection="1">
      <alignment horizontal="center" vertical="center" shrinkToFit="1"/>
      <protection locked="0" hidden="1"/>
    </xf>
    <xf numFmtId="0" fontId="32" fillId="8" borderId="148" xfId="0" applyFont="1" applyFill="1" applyBorder="1" applyAlignment="1" applyProtection="1">
      <alignment horizontal="center" vertical="center" shrinkToFit="1"/>
      <protection hidden="1"/>
    </xf>
    <xf numFmtId="0" fontId="3" fillId="8" borderId="148" xfId="0" applyFont="1" applyFill="1" applyBorder="1" applyAlignment="1" applyProtection="1">
      <alignment horizontal="center" vertical="center" shrinkToFit="1"/>
      <protection hidden="1"/>
    </xf>
    <xf numFmtId="0" fontId="3" fillId="6" borderId="0" xfId="0" applyFont="1" applyFill="1" applyBorder="1" applyAlignment="1" applyProtection="1">
      <alignment horizontal="center" vertical="center" shrinkToFit="1"/>
      <protection hidden="1"/>
    </xf>
    <xf numFmtId="0" fontId="3" fillId="8" borderId="112" xfId="0" applyNumberFormat="1" applyFont="1" applyFill="1" applyBorder="1" applyAlignment="1" applyProtection="1">
      <alignment horizontal="center" vertical="center" shrinkToFit="1"/>
      <protection hidden="1"/>
    </xf>
    <xf numFmtId="0" fontId="36" fillId="12" borderId="9" xfId="0" applyFont="1" applyFill="1" applyBorder="1" applyAlignment="1" applyProtection="1">
      <alignment horizontal="center" vertical="center"/>
    </xf>
    <xf numFmtId="0" fontId="36" fillId="12" borderId="10" xfId="0" applyFont="1" applyFill="1" applyBorder="1" applyAlignment="1" applyProtection="1">
      <alignment horizontal="center" vertical="center"/>
    </xf>
    <xf numFmtId="0" fontId="47" fillId="8" borderId="0" xfId="1" applyFont="1" applyFill="1" applyBorder="1" applyAlignment="1" applyProtection="1">
      <alignment horizontal="center" vertical="center" wrapText="1"/>
    </xf>
    <xf numFmtId="0" fontId="36" fillId="12" borderId="45" xfId="0" applyFont="1" applyFill="1" applyBorder="1" applyAlignment="1" applyProtection="1">
      <alignment horizontal="center" vertical="center"/>
    </xf>
    <xf numFmtId="0" fontId="36" fillId="12" borderId="7" xfId="0" applyFont="1" applyFill="1" applyBorder="1" applyAlignment="1" applyProtection="1">
      <alignment horizontal="center" vertical="center"/>
    </xf>
    <xf numFmtId="0" fontId="10" fillId="3" borderId="56" xfId="0" applyFont="1" applyFill="1" applyBorder="1" applyAlignment="1" applyProtection="1">
      <alignment horizontal="center" vertical="center"/>
      <protection hidden="1"/>
    </xf>
    <xf numFmtId="0" fontId="10" fillId="3" borderId="29" xfId="0" applyFont="1" applyFill="1" applyBorder="1" applyAlignment="1" applyProtection="1">
      <alignment horizontal="center" vertical="center"/>
      <protection hidden="1"/>
    </xf>
    <xf numFmtId="0" fontId="10" fillId="3" borderId="57" xfId="0" applyFont="1" applyFill="1" applyBorder="1" applyAlignment="1" applyProtection="1">
      <alignment horizontal="center" vertical="center"/>
      <protection hidden="1"/>
    </xf>
    <xf numFmtId="0" fontId="36" fillId="12" borderId="60" xfId="0" applyFont="1" applyFill="1" applyBorder="1" applyAlignment="1" applyProtection="1">
      <alignment horizontal="center" vertical="center"/>
    </xf>
    <xf numFmtId="0" fontId="9" fillId="3" borderId="42" xfId="0" applyFont="1" applyFill="1" applyBorder="1" applyAlignment="1" applyProtection="1">
      <alignment horizontal="center" vertical="center" wrapText="1"/>
      <protection hidden="1"/>
    </xf>
    <xf numFmtId="0" fontId="9" fillId="3" borderId="58" xfId="0" applyFont="1" applyFill="1" applyBorder="1" applyAlignment="1" applyProtection="1">
      <alignment horizontal="center" vertical="center" wrapText="1"/>
      <protection hidden="1"/>
    </xf>
    <xf numFmtId="0" fontId="3" fillId="5" borderId="7" xfId="0" applyFont="1" applyFill="1" applyBorder="1" applyAlignment="1" applyProtection="1">
      <alignment horizontal="center" vertical="center"/>
    </xf>
    <xf numFmtId="0" fontId="3" fillId="5" borderId="60" xfId="0" applyFont="1" applyFill="1" applyBorder="1" applyAlignment="1" applyProtection="1">
      <alignment horizontal="center" vertical="center"/>
    </xf>
    <xf numFmtId="0" fontId="3" fillId="5" borderId="45" xfId="0" applyFont="1" applyFill="1" applyBorder="1" applyAlignment="1" applyProtection="1">
      <alignment horizontal="center" vertical="center"/>
    </xf>
    <xf numFmtId="0" fontId="9" fillId="3" borderId="42" xfId="0" applyFont="1" applyFill="1" applyBorder="1" applyAlignment="1" applyProtection="1">
      <alignment horizontal="center" vertical="center" shrinkToFit="1"/>
      <protection hidden="1"/>
    </xf>
    <xf numFmtId="0" fontId="9" fillId="3" borderId="58" xfId="0" applyFont="1" applyFill="1" applyBorder="1" applyAlignment="1" applyProtection="1">
      <alignment horizontal="center" vertical="center" shrinkToFit="1"/>
      <protection hidden="1"/>
    </xf>
    <xf numFmtId="0" fontId="54" fillId="8" borderId="32" xfId="1" applyFont="1" applyFill="1" applyBorder="1" applyAlignment="1" applyProtection="1">
      <alignment horizontal="center" vertical="center"/>
    </xf>
    <xf numFmtId="0" fontId="54" fillId="8" borderId="0" xfId="1" applyFont="1" applyFill="1" applyBorder="1" applyAlignment="1" applyProtection="1">
      <alignment horizontal="center" vertical="center"/>
    </xf>
    <xf numFmtId="0" fontId="54" fillId="8" borderId="32" xfId="1" applyFont="1" applyFill="1" applyBorder="1" applyAlignment="1" applyProtection="1">
      <alignment horizontal="center" vertical="center" wrapText="1"/>
    </xf>
    <xf numFmtId="0" fontId="54" fillId="8" borderId="0" xfId="1" applyFont="1" applyFill="1" applyBorder="1" applyAlignment="1" applyProtection="1">
      <alignment horizontal="center" vertical="center" wrapText="1"/>
    </xf>
    <xf numFmtId="0" fontId="32" fillId="8" borderId="149" xfId="0" applyFont="1" applyFill="1" applyBorder="1" applyAlignment="1" applyProtection="1">
      <alignment horizontal="center" vertical="center" shrinkToFit="1"/>
      <protection hidden="1"/>
    </xf>
    <xf numFmtId="0" fontId="36" fillId="12" borderId="7" xfId="0" applyFont="1" applyFill="1" applyBorder="1" applyAlignment="1" applyProtection="1">
      <alignment horizontal="center" vertical="center" wrapText="1"/>
    </xf>
    <xf numFmtId="0" fontId="36" fillId="12" borderId="10" xfId="0" applyFont="1" applyFill="1" applyBorder="1" applyAlignment="1" applyProtection="1">
      <alignment horizontal="center" vertical="center" wrapText="1"/>
    </xf>
    <xf numFmtId="0" fontId="36" fillId="12" borderId="62" xfId="0" applyFont="1" applyFill="1" applyBorder="1" applyAlignment="1" applyProtection="1">
      <alignment horizontal="center" vertical="center" wrapText="1"/>
    </xf>
    <xf numFmtId="0" fontId="9" fillId="3" borderId="51" xfId="0" applyFont="1" applyFill="1" applyBorder="1" applyAlignment="1" applyProtection="1">
      <alignment horizontal="center" vertical="center" wrapText="1"/>
      <protection hidden="1"/>
    </xf>
    <xf numFmtId="0" fontId="9" fillId="3" borderId="27" xfId="0" applyFont="1" applyFill="1" applyBorder="1" applyAlignment="1" applyProtection="1">
      <alignment horizontal="center" vertical="center" wrapText="1"/>
      <protection hidden="1"/>
    </xf>
    <xf numFmtId="0" fontId="9" fillId="3" borderId="55" xfId="0" applyFont="1" applyFill="1" applyBorder="1" applyAlignment="1" applyProtection="1">
      <alignment horizontal="center" vertical="center" wrapText="1"/>
      <protection hidden="1"/>
    </xf>
    <xf numFmtId="0" fontId="9" fillId="3" borderId="44" xfId="0" applyFont="1" applyFill="1" applyBorder="1" applyAlignment="1" applyProtection="1">
      <alignment horizontal="center" vertical="center"/>
      <protection hidden="1"/>
    </xf>
    <xf numFmtId="0" fontId="9" fillId="3" borderId="54" xfId="0" applyFont="1" applyFill="1" applyBorder="1" applyAlignment="1" applyProtection="1">
      <alignment horizontal="center" vertical="center"/>
      <protection hidden="1"/>
    </xf>
    <xf numFmtId="0" fontId="9" fillId="3" borderId="42" xfId="0" applyFont="1" applyFill="1" applyBorder="1" applyAlignment="1" applyProtection="1">
      <alignment horizontal="center" vertical="center"/>
      <protection hidden="1"/>
    </xf>
    <xf numFmtId="0" fontId="9" fillId="3" borderId="53" xfId="0" applyFont="1" applyFill="1" applyBorder="1" applyAlignment="1" applyProtection="1">
      <alignment horizontal="center" vertical="center"/>
      <protection hidden="1"/>
    </xf>
    <xf numFmtId="0" fontId="9" fillId="3" borderId="53" xfId="0" applyFont="1" applyFill="1" applyBorder="1" applyAlignment="1" applyProtection="1">
      <alignment horizontal="center" vertical="center" wrapText="1"/>
      <protection hidden="1"/>
    </xf>
    <xf numFmtId="0" fontId="9" fillId="3" borderId="46" xfId="0" applyFont="1" applyFill="1" applyBorder="1" applyAlignment="1" applyProtection="1">
      <alignment horizontal="center" vertical="center"/>
      <protection hidden="1"/>
    </xf>
    <xf numFmtId="0" fontId="9" fillId="3" borderId="28" xfId="0" applyFont="1" applyFill="1" applyBorder="1" applyAlignment="1" applyProtection="1">
      <alignment horizontal="center" vertical="center"/>
      <protection hidden="1"/>
    </xf>
    <xf numFmtId="0" fontId="9" fillId="3" borderId="61" xfId="0" applyFont="1" applyFill="1" applyBorder="1" applyAlignment="1" applyProtection="1">
      <alignment horizontal="center" vertical="center"/>
      <protection hidden="1"/>
    </xf>
    <xf numFmtId="0" fontId="9" fillId="3" borderId="38" xfId="0" applyFont="1" applyFill="1" applyBorder="1" applyAlignment="1" applyProtection="1">
      <alignment horizontal="center" vertical="center"/>
      <protection hidden="1"/>
    </xf>
    <xf numFmtId="0" fontId="9" fillId="3" borderId="54" xfId="0" applyFont="1" applyFill="1" applyBorder="1" applyAlignment="1" applyProtection="1">
      <alignment horizontal="center" vertical="center" shrinkToFit="1"/>
      <protection hidden="1"/>
    </xf>
    <xf numFmtId="0" fontId="9" fillId="3" borderId="29" xfId="0" applyFont="1" applyFill="1" applyBorder="1" applyAlignment="1" applyProtection="1">
      <alignment horizontal="center" vertical="center" shrinkToFit="1"/>
      <protection hidden="1"/>
    </xf>
    <xf numFmtId="0" fontId="9" fillId="3" borderId="57" xfId="0" applyFont="1" applyFill="1" applyBorder="1" applyAlignment="1" applyProtection="1">
      <alignment horizontal="center" vertical="center" shrinkToFit="1"/>
      <protection hidden="1"/>
    </xf>
    <xf numFmtId="0" fontId="10" fillId="3" borderId="56" xfId="0" applyFont="1" applyFill="1" applyBorder="1" applyAlignment="1" applyProtection="1">
      <alignment horizontal="center" vertical="center" shrinkToFit="1"/>
      <protection hidden="1"/>
    </xf>
    <xf numFmtId="0" fontId="10" fillId="3" borderId="29" xfId="0" applyFont="1" applyFill="1" applyBorder="1" applyAlignment="1" applyProtection="1">
      <alignment horizontal="center" vertical="center" shrinkToFit="1"/>
      <protection hidden="1"/>
    </xf>
    <xf numFmtId="0" fontId="10" fillId="3" borderId="57" xfId="0" applyFont="1" applyFill="1" applyBorder="1" applyAlignment="1" applyProtection="1">
      <alignment horizontal="center" vertical="center" shrinkToFit="1"/>
      <protection hidden="1"/>
    </xf>
    <xf numFmtId="0" fontId="9" fillId="3" borderId="58" xfId="0" applyFont="1" applyFill="1" applyBorder="1" applyAlignment="1" applyProtection="1">
      <alignment horizontal="center" vertical="center"/>
      <protection hidden="1"/>
    </xf>
    <xf numFmtId="0" fontId="9" fillId="3" borderId="27" xfId="0" applyFont="1" applyFill="1" applyBorder="1" applyAlignment="1" applyProtection="1">
      <alignment horizontal="center" vertical="center"/>
      <protection hidden="1"/>
    </xf>
    <xf numFmtId="0" fontId="9" fillId="3" borderId="143" xfId="0" applyFont="1" applyFill="1" applyBorder="1" applyAlignment="1" applyProtection="1">
      <alignment horizontal="center" vertical="center"/>
      <protection hidden="1"/>
    </xf>
    <xf numFmtId="0" fontId="32" fillId="0" borderId="47" xfId="0" applyFont="1" applyFill="1" applyBorder="1" applyAlignment="1" applyProtection="1">
      <alignment horizontal="center" vertical="center"/>
      <protection hidden="1"/>
    </xf>
    <xf numFmtId="14" fontId="0" fillId="4" borderId="47" xfId="0" applyNumberFormat="1" applyFont="1" applyFill="1" applyBorder="1" applyAlignment="1" applyProtection="1">
      <alignment horizontal="center" vertical="center"/>
      <protection hidden="1"/>
    </xf>
    <xf numFmtId="0" fontId="0" fillId="4" borderId="47" xfId="0" applyNumberFormat="1" applyFont="1" applyFill="1" applyBorder="1" applyAlignment="1" applyProtection="1">
      <alignment horizontal="center" vertical="center"/>
      <protection hidden="1"/>
    </xf>
    <xf numFmtId="0" fontId="39" fillId="4" borderId="47" xfId="0" applyNumberFormat="1" applyFont="1" applyFill="1" applyBorder="1" applyAlignment="1" applyProtection="1">
      <alignment horizontal="center" vertical="center"/>
      <protection hidden="1"/>
    </xf>
    <xf numFmtId="0" fontId="39" fillId="4" borderId="120" xfId="0" applyNumberFormat="1" applyFont="1" applyFill="1" applyBorder="1" applyAlignment="1" applyProtection="1">
      <alignment horizontal="center" vertical="center"/>
      <protection hidden="1"/>
    </xf>
    <xf numFmtId="0" fontId="17" fillId="0" borderId="117" xfId="0" applyFont="1" applyBorder="1" applyAlignment="1" applyProtection="1">
      <alignment horizontal="center" vertical="center"/>
      <protection hidden="1"/>
    </xf>
    <xf numFmtId="0" fontId="17" fillId="0" borderId="27" xfId="0" applyFont="1" applyBorder="1" applyAlignment="1" applyProtection="1">
      <alignment horizontal="center" vertical="center"/>
      <protection hidden="1"/>
    </xf>
    <xf numFmtId="0" fontId="0" fillId="4" borderId="27" xfId="0" applyFill="1" applyBorder="1" applyAlignment="1" applyProtection="1">
      <alignment horizontal="center" vertical="center"/>
      <protection hidden="1"/>
    </xf>
    <xf numFmtId="0" fontId="17" fillId="0" borderId="27" xfId="0" applyFont="1" applyFill="1" applyBorder="1" applyAlignment="1" applyProtection="1">
      <alignment horizontal="center" vertical="center"/>
      <protection hidden="1"/>
    </xf>
    <xf numFmtId="0" fontId="0" fillId="4" borderId="27" xfId="0" applyFont="1" applyFill="1" applyBorder="1" applyAlignment="1" applyProtection="1">
      <alignment horizontal="center" vertical="center"/>
      <protection hidden="1"/>
    </xf>
    <xf numFmtId="0" fontId="9" fillId="4" borderId="27" xfId="0" applyFont="1" applyFill="1" applyBorder="1" applyAlignment="1" applyProtection="1">
      <alignment horizontal="center" vertical="center" shrinkToFit="1"/>
      <protection hidden="1"/>
    </xf>
    <xf numFmtId="22" fontId="64" fillId="0" borderId="113" xfId="0" applyNumberFormat="1" applyFont="1" applyBorder="1" applyAlignment="1" applyProtection="1">
      <alignment horizontal="center" vertical="center" readingOrder="2"/>
      <protection hidden="1"/>
    </xf>
    <xf numFmtId="0" fontId="8" fillId="0" borderId="114" xfId="0" applyFont="1" applyFill="1" applyBorder="1" applyAlignment="1" applyProtection="1">
      <alignment horizontal="center" vertical="center" wrapText="1"/>
      <protection hidden="1"/>
    </xf>
    <xf numFmtId="0" fontId="8" fillId="0" borderId="115" xfId="0" applyFont="1" applyFill="1" applyBorder="1" applyAlignment="1" applyProtection="1">
      <alignment horizontal="center" vertical="center" wrapText="1"/>
      <protection hidden="1"/>
    </xf>
    <xf numFmtId="0" fontId="49" fillId="4" borderId="115" xfId="1" applyFont="1" applyFill="1" applyBorder="1" applyAlignment="1" applyProtection="1">
      <alignment horizontal="center" vertical="center"/>
      <protection hidden="1"/>
    </xf>
    <xf numFmtId="0" fontId="8" fillId="0" borderId="115" xfId="0" applyFont="1" applyFill="1" applyBorder="1" applyAlignment="1" applyProtection="1">
      <alignment horizontal="center" vertical="center"/>
      <protection hidden="1"/>
    </xf>
    <xf numFmtId="0" fontId="32" fillId="4" borderId="115" xfId="0" applyFont="1" applyFill="1" applyBorder="1" applyAlignment="1" applyProtection="1">
      <alignment horizontal="center" vertical="center"/>
      <protection hidden="1"/>
    </xf>
    <xf numFmtId="0" fontId="39" fillId="4" borderId="115" xfId="0" applyFont="1" applyFill="1" applyBorder="1" applyAlignment="1" applyProtection="1">
      <alignment horizontal="center" vertical="center"/>
      <protection hidden="1"/>
    </xf>
    <xf numFmtId="0" fontId="9" fillId="4" borderId="115" xfId="0" applyFont="1" applyFill="1" applyBorder="1" applyAlignment="1" applyProtection="1">
      <alignment horizontal="center" vertical="center"/>
      <protection hidden="1"/>
    </xf>
    <xf numFmtId="0" fontId="9" fillId="4" borderId="116" xfId="0" applyFont="1" applyFill="1" applyBorder="1" applyAlignment="1" applyProtection="1">
      <alignment horizontal="center" vertical="center"/>
      <protection hidden="1"/>
    </xf>
    <xf numFmtId="14" fontId="74" fillId="4" borderId="27" xfId="0" applyNumberFormat="1" applyFont="1" applyFill="1" applyBorder="1" applyAlignment="1" applyProtection="1">
      <alignment horizontal="center" vertical="center"/>
      <protection hidden="1"/>
    </xf>
    <xf numFmtId="0" fontId="75" fillId="0" borderId="27" xfId="0" applyFont="1" applyFill="1" applyBorder="1" applyAlignment="1" applyProtection="1">
      <alignment horizontal="center" vertical="center"/>
      <protection hidden="1"/>
    </xf>
    <xf numFmtId="0" fontId="75" fillId="4" borderId="27" xfId="0" applyFont="1" applyFill="1" applyBorder="1" applyAlignment="1" applyProtection="1">
      <alignment horizontal="center" vertical="center"/>
      <protection hidden="1"/>
    </xf>
    <xf numFmtId="0" fontId="8" fillId="0" borderId="115" xfId="0" applyFont="1" applyFill="1" applyBorder="1" applyAlignment="1" applyProtection="1">
      <alignment horizontal="center" vertical="center" shrinkToFit="1"/>
      <protection hidden="1"/>
    </xf>
    <xf numFmtId="0" fontId="8" fillId="0" borderId="117" xfId="0" applyFont="1" applyFill="1" applyBorder="1" applyAlignment="1" applyProtection="1">
      <alignment horizontal="center" vertical="center" wrapText="1"/>
      <protection hidden="1"/>
    </xf>
    <xf numFmtId="0" fontId="8" fillId="0" borderId="27" xfId="0" applyFont="1" applyFill="1" applyBorder="1" applyAlignment="1" applyProtection="1">
      <alignment horizontal="center" vertical="center" wrapText="1"/>
      <protection hidden="1"/>
    </xf>
    <xf numFmtId="0" fontId="8" fillId="4" borderId="27" xfId="0" applyFont="1" applyFill="1" applyBorder="1" applyAlignment="1" applyProtection="1">
      <alignment horizontal="center" vertical="center" wrapText="1"/>
      <protection hidden="1"/>
    </xf>
    <xf numFmtId="0" fontId="76" fillId="4" borderId="27" xfId="0" applyFont="1" applyFill="1" applyBorder="1" applyAlignment="1" applyProtection="1">
      <alignment horizontal="center" vertical="center" shrinkToFit="1"/>
      <protection hidden="1"/>
    </xf>
    <xf numFmtId="0" fontId="76" fillId="0" borderId="27" xfId="0" applyFont="1" applyFill="1" applyBorder="1" applyAlignment="1" applyProtection="1">
      <alignment horizontal="center" vertical="center" wrapText="1"/>
      <protection hidden="1"/>
    </xf>
    <xf numFmtId="0" fontId="76" fillId="0" borderId="118" xfId="0" applyFont="1" applyFill="1" applyBorder="1" applyAlignment="1" applyProtection="1">
      <alignment horizontal="center" vertical="center" wrapText="1"/>
      <protection hidden="1"/>
    </xf>
    <xf numFmtId="0" fontId="0" fillId="4" borderId="118" xfId="0" applyFont="1" applyFill="1" applyBorder="1" applyAlignment="1" applyProtection="1">
      <alignment horizontal="center" vertical="center"/>
      <protection hidden="1"/>
    </xf>
    <xf numFmtId="0" fontId="37" fillId="0" borderId="50" xfId="0" applyFont="1" applyBorder="1" applyAlignment="1" applyProtection="1">
      <alignment horizontal="center" vertical="center" shrinkToFit="1"/>
      <protection hidden="1"/>
    </xf>
    <xf numFmtId="0" fontId="17" fillId="0" borderId="119" xfId="0" applyFont="1" applyFill="1" applyBorder="1" applyAlignment="1" applyProtection="1">
      <alignment horizontal="center" vertical="center"/>
      <protection hidden="1"/>
    </xf>
    <xf numFmtId="0" fontId="17" fillId="0" borderId="47" xfId="0" applyFont="1" applyFill="1" applyBorder="1" applyAlignment="1" applyProtection="1">
      <alignment horizontal="center" vertical="center"/>
      <protection hidden="1"/>
    </xf>
    <xf numFmtId="0" fontId="33" fillId="16" borderId="6" xfId="0" applyFont="1" applyFill="1" applyBorder="1" applyAlignment="1" applyProtection="1">
      <alignment horizontal="right" vertical="center" wrapText="1"/>
      <protection hidden="1"/>
    </xf>
    <xf numFmtId="0" fontId="33" fillId="16" borderId="0" xfId="0" applyFont="1" applyFill="1" applyBorder="1" applyAlignment="1" applyProtection="1">
      <alignment horizontal="right" vertical="center" wrapText="1"/>
      <protection hidden="1"/>
    </xf>
    <xf numFmtId="0" fontId="37" fillId="2" borderId="56" xfId="0" applyFont="1" applyFill="1" applyBorder="1" applyAlignment="1" applyProtection="1">
      <alignment horizontal="center" vertical="center"/>
      <protection hidden="1"/>
    </xf>
    <xf numFmtId="0" fontId="37" fillId="2" borderId="29" xfId="0" applyFont="1" applyFill="1" applyBorder="1" applyAlignment="1" applyProtection="1">
      <alignment horizontal="center" vertical="center"/>
      <protection hidden="1"/>
    </xf>
    <xf numFmtId="0" fontId="37" fillId="2" borderId="57" xfId="0" applyFont="1" applyFill="1" applyBorder="1" applyAlignment="1" applyProtection="1">
      <alignment horizontal="center" vertical="center"/>
      <protection hidden="1"/>
    </xf>
    <xf numFmtId="0" fontId="75" fillId="0" borderId="118" xfId="0" applyFont="1" applyFill="1" applyBorder="1" applyAlignment="1" applyProtection="1">
      <alignment horizontal="center" vertical="center"/>
      <protection hidden="1"/>
    </xf>
    <xf numFmtId="0" fontId="8" fillId="0" borderId="117" xfId="0" applyFont="1" applyFill="1" applyBorder="1" applyAlignment="1" applyProtection="1">
      <alignment horizontal="center" vertical="center" shrinkToFit="1"/>
      <protection hidden="1"/>
    </xf>
    <xf numFmtId="0" fontId="8" fillId="0" borderId="27" xfId="0" applyFont="1" applyFill="1" applyBorder="1" applyAlignment="1" applyProtection="1">
      <alignment horizontal="center" vertical="center" shrinkToFit="1"/>
      <protection hidden="1"/>
    </xf>
    <xf numFmtId="0" fontId="31" fillId="4" borderId="27" xfId="0" applyFont="1" applyFill="1" applyBorder="1" applyAlignment="1" applyProtection="1">
      <alignment horizontal="center" vertical="center"/>
      <protection hidden="1"/>
    </xf>
    <xf numFmtId="0" fontId="8" fillId="0" borderId="27" xfId="0" applyFont="1" applyFill="1" applyBorder="1" applyAlignment="1" applyProtection="1">
      <alignment horizontal="center" vertical="center"/>
      <protection hidden="1"/>
    </xf>
    <xf numFmtId="49" fontId="9" fillId="4" borderId="27" xfId="0" applyNumberFormat="1" applyFont="1" applyFill="1" applyBorder="1" applyAlignment="1" applyProtection="1">
      <alignment horizontal="center" vertical="center" shrinkToFit="1"/>
      <protection hidden="1"/>
    </xf>
    <xf numFmtId="14" fontId="9" fillId="4" borderId="27" xfId="0" applyNumberFormat="1" applyFont="1" applyFill="1" applyBorder="1" applyAlignment="1" applyProtection="1">
      <alignment horizontal="center" vertical="center" shrinkToFit="1"/>
      <protection hidden="1"/>
    </xf>
    <xf numFmtId="0" fontId="9" fillId="4" borderId="27" xfId="0" applyNumberFormat="1" applyFont="1" applyFill="1" applyBorder="1" applyAlignment="1" applyProtection="1">
      <alignment horizontal="center" vertical="center" shrinkToFit="1"/>
      <protection hidden="1"/>
    </xf>
    <xf numFmtId="0" fontId="1" fillId="0" borderId="27" xfId="0" applyFont="1" applyFill="1" applyBorder="1" applyAlignment="1" applyProtection="1">
      <alignment horizontal="center" vertical="center"/>
      <protection hidden="1"/>
    </xf>
    <xf numFmtId="0" fontId="31" fillId="4" borderId="118" xfId="0" applyFont="1" applyFill="1" applyBorder="1" applyAlignment="1" applyProtection="1">
      <alignment horizontal="center" vertical="center"/>
      <protection hidden="1"/>
    </xf>
    <xf numFmtId="14" fontId="40" fillId="4" borderId="27" xfId="0" applyNumberFormat="1" applyFont="1" applyFill="1" applyBorder="1" applyAlignment="1" applyProtection="1">
      <alignment horizontal="center" vertical="center"/>
      <protection hidden="1"/>
    </xf>
    <xf numFmtId="0" fontId="76" fillId="4" borderId="27" xfId="0" applyFont="1" applyFill="1" applyBorder="1" applyAlignment="1" applyProtection="1">
      <alignment horizontal="center" vertical="center" wrapText="1"/>
      <protection hidden="1"/>
    </xf>
    <xf numFmtId="49" fontId="9" fillId="4" borderId="47" xfId="0" applyNumberFormat="1" applyFont="1" applyFill="1" applyBorder="1" applyAlignment="1" applyProtection="1">
      <alignment horizontal="center" vertical="center" shrinkToFit="1"/>
      <protection hidden="1"/>
    </xf>
    <xf numFmtId="0" fontId="9" fillId="4" borderId="47" xfId="0" applyNumberFormat="1" applyFont="1" applyFill="1" applyBorder="1" applyAlignment="1" applyProtection="1">
      <alignment horizontal="center" vertical="center" shrinkToFit="1"/>
      <protection hidden="1"/>
    </xf>
    <xf numFmtId="0" fontId="34" fillId="4" borderId="94" xfId="0" applyFont="1" applyFill="1" applyBorder="1" applyAlignment="1" applyProtection="1">
      <alignment horizontal="center" vertical="center"/>
      <protection hidden="1"/>
    </xf>
    <xf numFmtId="0" fontId="34" fillId="4" borderId="131" xfId="0" applyFont="1" applyFill="1" applyBorder="1" applyAlignment="1" applyProtection="1">
      <alignment horizontal="center" vertical="center"/>
      <protection hidden="1"/>
    </xf>
    <xf numFmtId="0" fontId="7" fillId="0" borderId="0" xfId="0" applyFont="1" applyBorder="1" applyAlignment="1" applyProtection="1">
      <alignment horizontal="right" vertical="center"/>
      <protection hidden="1"/>
    </xf>
    <xf numFmtId="0" fontId="0" fillId="4" borderId="26" xfId="0" applyFill="1" applyBorder="1" applyAlignment="1" applyProtection="1">
      <alignment horizontal="center" vertical="center"/>
      <protection hidden="1"/>
    </xf>
    <xf numFmtId="0" fontId="31" fillId="0" borderId="127" xfId="0" applyFont="1" applyBorder="1" applyAlignment="1" applyProtection="1">
      <alignment horizontal="center" vertical="center" wrapText="1"/>
      <protection hidden="1"/>
    </xf>
    <xf numFmtId="0" fontId="31" fillId="0" borderId="128" xfId="0" applyFont="1" applyBorder="1" applyAlignment="1" applyProtection="1">
      <alignment horizontal="center" vertical="center" wrapText="1"/>
      <protection hidden="1"/>
    </xf>
    <xf numFmtId="0" fontId="31" fillId="0" borderId="134" xfId="0" applyFont="1" applyBorder="1" applyAlignment="1" applyProtection="1">
      <alignment horizontal="center" vertical="center" wrapText="1"/>
      <protection hidden="1"/>
    </xf>
    <xf numFmtId="0" fontId="31" fillId="0" borderId="135" xfId="0" applyFont="1" applyBorder="1" applyAlignment="1" applyProtection="1">
      <alignment horizontal="center" vertical="center" wrapText="1"/>
      <protection hidden="1"/>
    </xf>
    <xf numFmtId="0" fontId="31" fillId="0" borderId="137" xfId="0" applyFont="1" applyBorder="1" applyAlignment="1" applyProtection="1">
      <alignment horizontal="center" vertical="center" wrapText="1"/>
      <protection hidden="1"/>
    </xf>
    <xf numFmtId="0" fontId="31" fillId="0" borderId="138" xfId="0" applyFont="1" applyBorder="1" applyAlignment="1" applyProtection="1">
      <alignment horizontal="center" vertical="center" wrapText="1"/>
      <protection hidden="1"/>
    </xf>
    <xf numFmtId="0" fontId="3" fillId="22" borderId="94" xfId="0" applyFont="1" applyFill="1" applyBorder="1" applyAlignment="1" applyProtection="1">
      <alignment horizontal="center" vertical="center"/>
      <protection hidden="1"/>
    </xf>
    <xf numFmtId="14" fontId="0" fillId="4" borderId="123" xfId="0" applyNumberFormat="1" applyFill="1" applyBorder="1" applyAlignment="1" applyProtection="1">
      <alignment horizontal="center" vertical="center"/>
      <protection hidden="1"/>
    </xf>
    <xf numFmtId="0" fontId="63" fillId="4" borderId="123" xfId="0" applyFont="1" applyFill="1" applyBorder="1" applyAlignment="1" applyProtection="1">
      <alignment horizontal="center" vertical="center"/>
      <protection hidden="1"/>
    </xf>
    <xf numFmtId="0" fontId="63" fillId="4" borderId="124" xfId="0" applyFont="1" applyFill="1" applyBorder="1" applyAlignment="1" applyProtection="1">
      <alignment horizontal="center" vertical="center"/>
      <protection hidden="1"/>
    </xf>
    <xf numFmtId="0" fontId="17" fillId="0" borderId="125" xfId="0" applyFont="1" applyFill="1" applyBorder="1" applyAlignment="1" applyProtection="1">
      <alignment horizontal="center" vertical="center"/>
      <protection hidden="1"/>
    </xf>
    <xf numFmtId="14" fontId="0" fillId="4" borderId="27" xfId="0" applyNumberFormat="1" applyFill="1" applyBorder="1" applyAlignment="1" applyProtection="1">
      <alignment horizontal="center" vertical="center"/>
      <protection hidden="1"/>
    </xf>
    <xf numFmtId="0" fontId="32" fillId="0" borderId="27" xfId="0" applyFont="1" applyFill="1" applyBorder="1" applyAlignment="1" applyProtection="1">
      <alignment horizontal="center" vertical="center"/>
      <protection hidden="1"/>
    </xf>
    <xf numFmtId="0" fontId="0" fillId="4" borderId="28" xfId="0" applyFill="1" applyBorder="1" applyAlignment="1" applyProtection="1">
      <alignment horizontal="center" vertical="center"/>
      <protection hidden="1"/>
    </xf>
    <xf numFmtId="0" fontId="3" fillId="8" borderId="122" xfId="0" applyFont="1" applyFill="1" applyBorder="1" applyAlignment="1" applyProtection="1">
      <alignment horizontal="center" vertical="center" shrinkToFit="1"/>
      <protection hidden="1"/>
    </xf>
    <xf numFmtId="0" fontId="3" fillId="8" borderId="123" xfId="0" applyFont="1" applyFill="1" applyBorder="1" applyAlignment="1" applyProtection="1">
      <alignment horizontal="center" vertical="center" shrinkToFit="1"/>
      <protection hidden="1"/>
    </xf>
    <xf numFmtId="0" fontId="32" fillId="4" borderId="123" xfId="0" applyFont="1" applyFill="1" applyBorder="1" applyAlignment="1" applyProtection="1">
      <alignment horizontal="center" vertical="center" wrapText="1" shrinkToFit="1"/>
      <protection hidden="1"/>
    </xf>
    <xf numFmtId="0" fontId="3" fillId="0" borderId="123" xfId="0" applyFont="1" applyFill="1" applyBorder="1" applyAlignment="1" applyProtection="1">
      <alignment horizontal="center" vertical="center" shrinkToFit="1"/>
      <protection hidden="1"/>
    </xf>
    <xf numFmtId="0" fontId="0" fillId="4" borderId="123" xfId="0" applyFill="1" applyBorder="1" applyAlignment="1" applyProtection="1">
      <alignment horizontal="center" vertical="center"/>
      <protection hidden="1"/>
    </xf>
    <xf numFmtId="0" fontId="32" fillId="0" borderId="123" xfId="0" applyFont="1" applyBorder="1" applyAlignment="1" applyProtection="1">
      <alignment horizontal="center" vertical="center"/>
      <protection hidden="1"/>
    </xf>
    <xf numFmtId="0" fontId="0" fillId="0" borderId="128" xfId="0" applyBorder="1" applyAlignment="1" applyProtection="1">
      <alignment horizontal="center" vertical="center" wrapText="1"/>
      <protection hidden="1"/>
    </xf>
    <xf numFmtId="0" fontId="0" fillId="0" borderId="129" xfId="0" applyBorder="1" applyAlignment="1" applyProtection="1">
      <alignment horizontal="center" vertical="center" wrapText="1"/>
      <protection hidden="1"/>
    </xf>
    <xf numFmtId="0" fontId="0" fillId="0" borderId="135" xfId="0" applyBorder="1" applyAlignment="1" applyProtection="1">
      <alignment horizontal="center" vertical="center" wrapText="1"/>
      <protection hidden="1"/>
    </xf>
    <xf numFmtId="0" fontId="0" fillId="0" borderId="136" xfId="0" applyBorder="1" applyAlignment="1" applyProtection="1">
      <alignment horizontal="center" vertical="center" wrapText="1"/>
      <protection hidden="1"/>
    </xf>
    <xf numFmtId="0" fontId="0" fillId="0" borderId="138" xfId="0" applyBorder="1" applyAlignment="1" applyProtection="1">
      <alignment horizontal="center" vertical="center" wrapText="1"/>
      <protection hidden="1"/>
    </xf>
    <xf numFmtId="0" fontId="0" fillId="0" borderId="139" xfId="0" applyBorder="1" applyAlignment="1" applyProtection="1">
      <alignment horizontal="center" vertical="center" wrapText="1"/>
      <protection hidden="1"/>
    </xf>
    <xf numFmtId="0" fontId="32" fillId="8" borderId="130" xfId="0" applyFont="1" applyFill="1" applyBorder="1" applyAlignment="1" applyProtection="1">
      <alignment horizontal="center" vertical="center"/>
      <protection hidden="1"/>
    </xf>
    <xf numFmtId="0" fontId="32" fillId="8" borderId="131" xfId="0" applyFont="1" applyFill="1" applyBorder="1" applyAlignment="1" applyProtection="1">
      <alignment horizontal="center" vertical="center"/>
      <protection hidden="1"/>
    </xf>
    <xf numFmtId="0" fontId="52" fillId="4" borderId="94" xfId="0" applyFont="1" applyFill="1" applyBorder="1" applyAlignment="1" applyProtection="1">
      <alignment horizontal="center" vertical="center"/>
      <protection hidden="1"/>
    </xf>
    <xf numFmtId="0" fontId="52" fillId="4" borderId="132" xfId="0" applyFont="1" applyFill="1" applyBorder="1" applyAlignment="1" applyProtection="1">
      <alignment horizontal="center" vertical="center"/>
      <protection hidden="1"/>
    </xf>
    <xf numFmtId="0" fontId="17" fillId="0" borderId="133" xfId="0" applyFont="1" applyBorder="1" applyAlignment="1" applyProtection="1">
      <alignment horizontal="center" vertical="center"/>
      <protection hidden="1"/>
    </xf>
    <xf numFmtId="0" fontId="17" fillId="0" borderId="94" xfId="0" applyFont="1" applyBorder="1" applyAlignment="1" applyProtection="1">
      <alignment horizontal="center" vertical="center"/>
      <protection hidden="1"/>
    </xf>
    <xf numFmtId="0" fontId="45" fillId="0" borderId="0" xfId="0" applyFont="1" applyBorder="1" applyAlignment="1" applyProtection="1">
      <alignment horizontal="center" vertical="center" wrapText="1"/>
      <protection hidden="1"/>
    </xf>
    <xf numFmtId="0" fontId="45" fillId="0" borderId="140" xfId="0" applyFont="1" applyBorder="1" applyAlignment="1" applyProtection="1">
      <alignment horizontal="center" vertical="center" wrapText="1"/>
      <protection hidden="1"/>
    </xf>
    <xf numFmtId="0" fontId="32" fillId="0" borderId="71" xfId="0" applyFont="1" applyFill="1" applyBorder="1" applyAlignment="1" applyProtection="1">
      <alignment horizontal="center" vertical="center"/>
      <protection hidden="1"/>
    </xf>
    <xf numFmtId="0" fontId="32" fillId="0" borderId="26" xfId="0" applyFont="1" applyFill="1" applyBorder="1" applyAlignment="1" applyProtection="1">
      <alignment horizontal="center" vertical="center"/>
      <protection hidden="1"/>
    </xf>
    <xf numFmtId="0" fontId="10" fillId="0" borderId="0" xfId="0" applyFont="1" applyBorder="1" applyAlignment="1" applyProtection="1">
      <alignment horizontal="center"/>
      <protection hidden="1"/>
    </xf>
    <xf numFmtId="0" fontId="7" fillId="0" borderId="0" xfId="0" applyFont="1" applyBorder="1" applyAlignment="1" applyProtection="1">
      <alignment horizontal="center"/>
      <protection hidden="1"/>
    </xf>
    <xf numFmtId="0" fontId="7" fillId="0" borderId="28" xfId="0" applyFont="1" applyBorder="1" applyAlignment="1" applyProtection="1">
      <alignment horizontal="center" vertical="center"/>
      <protection hidden="1"/>
    </xf>
    <xf numFmtId="0" fontId="10" fillId="0" borderId="0" xfId="0" applyFont="1" applyBorder="1" applyAlignment="1" applyProtection="1">
      <alignment horizontal="center" vertical="center"/>
      <protection hidden="1"/>
    </xf>
    <xf numFmtId="0" fontId="7" fillId="0" borderId="0" xfId="0" applyFont="1" applyBorder="1" applyAlignment="1" applyProtection="1">
      <alignment horizontal="center" vertical="center"/>
      <protection hidden="1"/>
    </xf>
    <xf numFmtId="0" fontId="2" fillId="0" borderId="0" xfId="0" applyFont="1" applyBorder="1" applyAlignment="1" applyProtection="1">
      <alignment horizontal="right" vertical="center"/>
      <protection hidden="1"/>
    </xf>
    <xf numFmtId="0" fontId="55" fillId="0" borderId="26" xfId="0" applyFont="1" applyBorder="1" applyAlignment="1" applyProtection="1">
      <alignment horizontal="center"/>
      <protection hidden="1"/>
    </xf>
    <xf numFmtId="0" fontId="11" fillId="0" borderId="0" xfId="0" applyFont="1" applyBorder="1" applyAlignment="1" applyProtection="1">
      <alignment horizontal="center" vertical="center"/>
      <protection hidden="1"/>
    </xf>
    <xf numFmtId="0" fontId="37" fillId="0" borderId="140" xfId="0" applyFont="1" applyFill="1" applyBorder="1" applyAlignment="1" applyProtection="1">
      <alignment horizontal="center" vertical="top"/>
      <protection hidden="1"/>
    </xf>
    <xf numFmtId="0" fontId="37" fillId="0" borderId="142" xfId="0" applyFont="1" applyFill="1" applyBorder="1" applyAlignment="1" applyProtection="1">
      <alignment horizontal="center" vertical="top"/>
      <protection hidden="1"/>
    </xf>
    <xf numFmtId="0" fontId="8" fillId="0" borderId="141" xfId="0" applyFont="1" applyBorder="1" applyAlignment="1" applyProtection="1">
      <alignment horizontal="center" vertical="center"/>
      <protection hidden="1"/>
    </xf>
    <xf numFmtId="0" fontId="77" fillId="11" borderId="42" xfId="0" applyFont="1" applyFill="1" applyBorder="1" applyAlignment="1" applyProtection="1">
      <alignment horizontal="center" vertical="center"/>
    </xf>
    <xf numFmtId="0" fontId="32" fillId="0" borderId="42" xfId="0" applyFont="1" applyFill="1" applyBorder="1" applyAlignment="1" applyProtection="1">
      <alignment horizontal="center" vertical="center" textRotation="90"/>
      <protection hidden="1"/>
    </xf>
    <xf numFmtId="0" fontId="3" fillId="3" borderId="64" xfId="0" applyFont="1" applyFill="1" applyBorder="1" applyAlignment="1" applyProtection="1">
      <alignment horizontal="center" vertical="center" textRotation="90" wrapText="1"/>
      <protection hidden="1"/>
    </xf>
    <xf numFmtId="0" fontId="3" fillId="3" borderId="66" xfId="0" applyFont="1" applyFill="1" applyBorder="1" applyAlignment="1" applyProtection="1">
      <alignment horizontal="center" vertical="center" textRotation="90" wrapText="1"/>
      <protection hidden="1"/>
    </xf>
    <xf numFmtId="0" fontId="3" fillId="3" borderId="78" xfId="0" applyFont="1" applyFill="1" applyBorder="1" applyAlignment="1" applyProtection="1">
      <alignment horizontal="center" vertical="center" textRotation="90" wrapText="1"/>
      <protection hidden="1"/>
    </xf>
    <xf numFmtId="0" fontId="3" fillId="3" borderId="76" xfId="0" applyFont="1" applyFill="1" applyBorder="1" applyAlignment="1" applyProtection="1">
      <alignment horizontal="center" vertical="center" textRotation="90" wrapText="1"/>
      <protection hidden="1"/>
    </xf>
    <xf numFmtId="0" fontId="3" fillId="3" borderId="0" xfId="0" applyFont="1" applyFill="1" applyBorder="1" applyAlignment="1" applyProtection="1">
      <alignment horizontal="center" vertical="center" textRotation="90" wrapText="1"/>
      <protection hidden="1"/>
    </xf>
    <xf numFmtId="0" fontId="50" fillId="4" borderId="0" xfId="0" applyFont="1" applyFill="1" applyAlignment="1" applyProtection="1">
      <alignment horizontal="center" vertical="center"/>
      <protection locked="0" hidden="1"/>
    </xf>
    <xf numFmtId="0" fontId="3" fillId="3" borderId="64" xfId="0" applyFont="1" applyFill="1" applyBorder="1" applyAlignment="1" applyProtection="1">
      <alignment horizontal="center" vertical="center" textRotation="90"/>
      <protection hidden="1"/>
    </xf>
    <xf numFmtId="0" fontId="3" fillId="3" borderId="65" xfId="0" applyFont="1" applyFill="1" applyBorder="1" applyAlignment="1" applyProtection="1">
      <alignment horizontal="center" vertical="center" textRotation="90"/>
      <protection hidden="1"/>
    </xf>
    <xf numFmtId="0" fontId="34" fillId="9" borderId="0" xfId="0" applyFont="1" applyFill="1" applyAlignment="1" applyProtection="1">
      <alignment horizontal="center" vertical="center"/>
      <protection hidden="1"/>
    </xf>
    <xf numFmtId="0" fontId="34" fillId="4" borderId="0" xfId="0" applyFont="1" applyFill="1" applyAlignment="1" applyProtection="1">
      <alignment horizontal="center" vertical="center"/>
      <protection hidden="1"/>
    </xf>
    <xf numFmtId="0" fontId="34" fillId="0" borderId="0" xfId="0" applyFont="1" applyFill="1" applyAlignment="1" applyProtection="1">
      <alignment horizontal="center" vertical="center"/>
      <protection hidden="1"/>
    </xf>
    <xf numFmtId="0" fontId="14" fillId="10" borderId="0" xfId="1" applyFont="1" applyFill="1" applyAlignment="1" applyProtection="1">
      <alignment horizontal="center" vertical="center"/>
      <protection hidden="1"/>
    </xf>
    <xf numFmtId="0" fontId="34" fillId="17" borderId="0" xfId="0" applyFont="1" applyFill="1" applyAlignment="1" applyProtection="1">
      <alignment horizontal="center" vertical="center"/>
      <protection hidden="1"/>
    </xf>
    <xf numFmtId="0" fontId="34" fillId="19" borderId="86" xfId="0" applyFont="1" applyFill="1" applyBorder="1" applyAlignment="1" applyProtection="1">
      <alignment horizontal="center" vertical="center"/>
      <protection hidden="1"/>
    </xf>
    <xf numFmtId="0" fontId="34" fillId="19" borderId="91" xfId="0" applyFont="1" applyFill="1" applyBorder="1" applyAlignment="1" applyProtection="1">
      <alignment horizontal="center" vertical="center"/>
      <protection hidden="1"/>
    </xf>
    <xf numFmtId="0" fontId="41" fillId="18" borderId="0" xfId="0" applyFont="1" applyFill="1" applyBorder="1" applyAlignment="1" applyProtection="1">
      <alignment horizontal="center" vertical="center"/>
      <protection hidden="1"/>
    </xf>
    <xf numFmtId="0" fontId="41" fillId="18" borderId="81" xfId="0" applyFont="1" applyFill="1" applyBorder="1" applyAlignment="1" applyProtection="1">
      <alignment horizontal="center" vertical="center"/>
      <protection hidden="1"/>
    </xf>
    <xf numFmtId="0" fontId="3" fillId="3" borderId="75" xfId="0" applyFont="1" applyFill="1" applyBorder="1" applyAlignment="1" applyProtection="1">
      <alignment horizontal="center" vertical="center" textRotation="90" wrapText="1"/>
      <protection hidden="1"/>
    </xf>
    <xf numFmtId="0" fontId="3" fillId="3" borderId="79" xfId="0" applyFont="1" applyFill="1" applyBorder="1" applyAlignment="1" applyProtection="1">
      <alignment horizontal="center" vertical="center" textRotation="90" wrapText="1"/>
      <protection hidden="1"/>
    </xf>
    <xf numFmtId="0" fontId="58" fillId="4" borderId="99" xfId="0" applyFont="1" applyFill="1" applyBorder="1" applyAlignment="1" applyProtection="1">
      <alignment horizontal="center" vertical="center"/>
      <protection hidden="1"/>
    </xf>
    <xf numFmtId="0" fontId="58" fillId="4" borderId="102" xfId="0" applyFont="1" applyFill="1" applyBorder="1" applyAlignment="1" applyProtection="1">
      <alignment horizontal="center" vertical="center"/>
      <protection hidden="1"/>
    </xf>
    <xf numFmtId="0" fontId="3" fillId="8" borderId="50" xfId="0" applyFont="1" applyFill="1" applyBorder="1" applyAlignment="1" applyProtection="1">
      <alignment horizontal="center" vertical="center" wrapText="1"/>
      <protection hidden="1"/>
    </xf>
    <xf numFmtId="0" fontId="3" fillId="8" borderId="48" xfId="0" applyFont="1" applyFill="1" applyBorder="1" applyAlignment="1" applyProtection="1">
      <alignment horizontal="center" vertical="center" wrapText="1"/>
      <protection hidden="1"/>
    </xf>
    <xf numFmtId="0" fontId="58" fillId="4" borderId="109" xfId="0" applyFont="1" applyFill="1" applyBorder="1" applyAlignment="1" applyProtection="1">
      <alignment horizontal="center" vertical="center"/>
      <protection hidden="1"/>
    </xf>
    <xf numFmtId="0" fontId="58" fillId="4" borderId="110" xfId="0" applyFont="1" applyFill="1" applyBorder="1" applyAlignment="1" applyProtection="1">
      <alignment horizontal="center" vertical="center"/>
      <protection hidden="1"/>
    </xf>
    <xf numFmtId="0" fontId="58" fillId="4" borderId="111" xfId="0" applyFont="1" applyFill="1" applyBorder="1" applyAlignment="1" applyProtection="1">
      <alignment horizontal="center" vertical="center"/>
      <protection hidden="1"/>
    </xf>
    <xf numFmtId="0" fontId="3" fillId="3" borderId="10" xfId="0" applyFont="1" applyFill="1" applyBorder="1" applyAlignment="1" applyProtection="1">
      <alignment horizontal="center" vertical="center" textRotation="90" wrapText="1"/>
      <protection hidden="1"/>
    </xf>
    <xf numFmtId="0" fontId="58" fillId="4" borderId="100" xfId="0" applyFont="1" applyFill="1" applyBorder="1" applyAlignment="1" applyProtection="1">
      <alignment horizontal="center" vertical="center"/>
      <protection hidden="1"/>
    </xf>
    <xf numFmtId="0" fontId="58" fillId="4" borderId="103" xfId="0" applyFont="1" applyFill="1" applyBorder="1" applyAlignment="1" applyProtection="1">
      <alignment horizontal="center" vertical="center"/>
      <protection hidden="1"/>
    </xf>
    <xf numFmtId="0" fontId="58" fillId="4" borderId="101" xfId="0" applyFont="1" applyFill="1" applyBorder="1" applyAlignment="1" applyProtection="1">
      <alignment horizontal="center" vertical="center"/>
      <protection hidden="1"/>
    </xf>
    <xf numFmtId="0" fontId="58" fillId="4" borderId="104" xfId="0" applyFont="1" applyFill="1" applyBorder="1" applyAlignment="1" applyProtection="1">
      <alignment horizontal="center" vertical="center"/>
      <protection hidden="1"/>
    </xf>
    <xf numFmtId="0" fontId="34" fillId="19" borderId="92" xfId="0" applyFont="1" applyFill="1" applyBorder="1" applyAlignment="1" applyProtection="1">
      <alignment horizontal="center" vertical="center"/>
      <protection hidden="1"/>
    </xf>
    <xf numFmtId="0" fontId="34" fillId="19" borderId="93" xfId="0" applyFont="1" applyFill="1" applyBorder="1" applyAlignment="1" applyProtection="1">
      <alignment horizontal="center" vertical="center"/>
      <protection hidden="1"/>
    </xf>
    <xf numFmtId="0" fontId="3" fillId="3" borderId="77" xfId="0" applyFont="1" applyFill="1" applyBorder="1" applyAlignment="1" applyProtection="1">
      <alignment horizontal="center" vertical="center" textRotation="90" wrapText="1"/>
      <protection hidden="1"/>
    </xf>
    <xf numFmtId="0" fontId="34" fillId="17" borderId="65" xfId="0" applyFont="1" applyFill="1" applyBorder="1" applyAlignment="1" applyProtection="1">
      <alignment horizontal="center" vertical="center"/>
      <protection hidden="1"/>
    </xf>
    <xf numFmtId="0" fontId="3" fillId="3" borderId="65" xfId="0" applyFont="1" applyFill="1" applyBorder="1" applyAlignment="1" applyProtection="1">
      <alignment horizontal="center" vertical="center" textRotation="90" wrapText="1"/>
      <protection hidden="1"/>
    </xf>
    <xf numFmtId="0" fontId="3" fillId="8" borderId="49" xfId="0" applyFont="1" applyFill="1" applyBorder="1" applyAlignment="1" applyProtection="1">
      <alignment horizontal="center" vertical="center" wrapText="1"/>
      <protection hidden="1"/>
    </xf>
    <xf numFmtId="0" fontId="34" fillId="0" borderId="67" xfId="0" applyFont="1" applyBorder="1" applyAlignment="1" applyProtection="1">
      <alignment horizontal="center" vertical="center"/>
      <protection hidden="1"/>
    </xf>
    <xf numFmtId="0" fontId="34" fillId="0" borderId="68" xfId="0" applyFont="1" applyBorder="1" applyAlignment="1" applyProtection="1">
      <alignment horizontal="center" vertical="center"/>
      <protection hidden="1"/>
    </xf>
    <xf numFmtId="0" fontId="34" fillId="0" borderId="48" xfId="0" applyFont="1" applyBorder="1" applyAlignment="1" applyProtection="1">
      <alignment horizontal="center" vertical="center"/>
      <protection hidden="1"/>
    </xf>
    <xf numFmtId="0" fontId="34" fillId="0" borderId="49" xfId="0" applyFont="1" applyBorder="1" applyAlignment="1" applyProtection="1">
      <alignment horizontal="center" vertical="center"/>
      <protection hidden="1"/>
    </xf>
    <xf numFmtId="0" fontId="3" fillId="8" borderId="49" xfId="0" applyNumberFormat="1" applyFont="1" applyFill="1" applyBorder="1" applyAlignment="1" applyProtection="1">
      <alignment horizontal="center" vertical="center" wrapText="1"/>
      <protection hidden="1"/>
    </xf>
    <xf numFmtId="0" fontId="34" fillId="0" borderId="42" xfId="0" applyFont="1" applyFill="1" applyBorder="1" applyAlignment="1" applyProtection="1">
      <alignment horizontal="center" vertical="center"/>
      <protection hidden="1"/>
    </xf>
    <xf numFmtId="0" fontId="32" fillId="0" borderId="42" xfId="0" applyFont="1" applyFill="1" applyBorder="1" applyAlignment="1" applyProtection="1">
      <alignment horizontal="center" vertical="center" textRotation="90" wrapText="1"/>
      <protection hidden="1"/>
    </xf>
    <xf numFmtId="0" fontId="34" fillId="0" borderId="69" xfId="0" applyFont="1" applyBorder="1" applyAlignment="1" applyProtection="1">
      <alignment horizontal="center" vertical="center"/>
      <protection hidden="1"/>
    </xf>
    <xf numFmtId="0" fontId="34" fillId="0" borderId="6" xfId="0" applyFont="1" applyBorder="1" applyAlignment="1" applyProtection="1">
      <alignment horizontal="center" vertical="center"/>
      <protection hidden="1"/>
    </xf>
    <xf numFmtId="0" fontId="34" fillId="0" borderId="71" xfId="0" applyFont="1" applyBorder="1" applyAlignment="1" applyProtection="1">
      <alignment horizontal="center" vertical="center"/>
      <protection hidden="1"/>
    </xf>
    <xf numFmtId="0" fontId="34" fillId="0" borderId="26" xfId="0" applyFont="1" applyBorder="1" applyAlignment="1" applyProtection="1">
      <alignment horizontal="center" vertical="center"/>
      <protection hidden="1"/>
    </xf>
    <xf numFmtId="0" fontId="34" fillId="0" borderId="11" xfId="0" applyFont="1" applyBorder="1" applyAlignment="1" applyProtection="1">
      <alignment horizontal="center" vertical="center"/>
      <protection hidden="1"/>
    </xf>
    <xf numFmtId="0" fontId="34" fillId="0" borderId="50" xfId="0" applyFont="1" applyBorder="1" applyAlignment="1" applyProtection="1">
      <alignment horizontal="center" vertical="center"/>
      <protection hidden="1"/>
    </xf>
    <xf numFmtId="0" fontId="34" fillId="0" borderId="70" xfId="0" applyFont="1" applyBorder="1" applyAlignment="1" applyProtection="1">
      <alignment horizontal="center" vertical="center"/>
      <protection hidden="1"/>
    </xf>
    <xf numFmtId="0" fontId="34" fillId="0" borderId="72" xfId="0" applyFont="1" applyBorder="1" applyAlignment="1" applyProtection="1">
      <alignment horizontal="center" vertical="center"/>
      <protection hidden="1"/>
    </xf>
    <xf numFmtId="0" fontId="33" fillId="6" borderId="73" xfId="0" applyFont="1" applyFill="1" applyBorder="1" applyAlignment="1" applyProtection="1">
      <alignment horizontal="center" vertical="center"/>
      <protection hidden="1"/>
    </xf>
    <xf numFmtId="0" fontId="33" fillId="6" borderId="74" xfId="0" applyFont="1" applyFill="1" applyBorder="1" applyAlignment="1" applyProtection="1">
      <alignment horizontal="center" vertical="center"/>
      <protection hidden="1"/>
    </xf>
    <xf numFmtId="0" fontId="33" fillId="6" borderId="48" xfId="0" applyFont="1" applyFill="1" applyBorder="1" applyAlignment="1" applyProtection="1">
      <alignment horizontal="center" vertical="center"/>
      <protection hidden="1"/>
    </xf>
    <xf numFmtId="0" fontId="3" fillId="8" borderId="51" xfId="0" applyFont="1" applyFill="1" applyBorder="1" applyAlignment="1" applyProtection="1">
      <alignment horizontal="center" vertical="center"/>
      <protection hidden="1"/>
    </xf>
    <xf numFmtId="0" fontId="33" fillId="6" borderId="73" xfId="0" applyFont="1" applyFill="1" applyBorder="1" applyAlignment="1" applyProtection="1">
      <alignment horizontal="center" vertical="center" wrapText="1"/>
      <protection hidden="1"/>
    </xf>
    <xf numFmtId="0" fontId="33" fillId="6" borderId="74" xfId="0" applyFont="1" applyFill="1" applyBorder="1" applyAlignment="1" applyProtection="1">
      <alignment horizontal="center" vertical="center" wrapText="1"/>
      <protection hidden="1"/>
    </xf>
    <xf numFmtId="0" fontId="28" fillId="4" borderId="49" xfId="0" applyFont="1" applyFill="1" applyBorder="1" applyAlignment="1" applyProtection="1">
      <alignment horizontal="center" vertical="center"/>
      <protection hidden="1"/>
    </xf>
    <xf numFmtId="0" fontId="33" fillId="6" borderId="52" xfId="0" applyFont="1" applyFill="1" applyBorder="1" applyAlignment="1" applyProtection="1">
      <alignment horizontal="center" vertical="center"/>
      <protection hidden="1"/>
    </xf>
    <xf numFmtId="0" fontId="93" fillId="0" borderId="0" xfId="0" applyFont="1" applyFill="1" applyBorder="1" applyAlignment="1">
      <alignment horizontal="center" vertical="center"/>
    </xf>
    <xf numFmtId="0" fontId="93" fillId="0" borderId="0" xfId="0" applyFont="1" applyFill="1" applyBorder="1" applyAlignment="1" applyProtection="1">
      <alignment horizontal="center"/>
    </xf>
    <xf numFmtId="0" fontId="9" fillId="0" borderId="0" xfId="0" applyFont="1" applyFill="1" applyBorder="1" applyAlignment="1">
      <alignment horizontal="right" vertical="center" readingOrder="2"/>
    </xf>
    <xf numFmtId="0" fontId="39" fillId="0" borderId="0" xfId="0" applyFont="1" applyFill="1" applyBorder="1"/>
    <xf numFmtId="14" fontId="39" fillId="0" borderId="0" xfId="0" applyNumberFormat="1" applyFont="1" applyFill="1" applyBorder="1"/>
    <xf numFmtId="0" fontId="9" fillId="0" borderId="0" xfId="0" applyFont="1" applyFill="1" applyBorder="1" applyAlignment="1">
      <alignment horizontal="right"/>
    </xf>
    <xf numFmtId="164" fontId="94" fillId="0" borderId="0" xfId="0" applyNumberFormat="1" applyFont="1" applyFill="1" applyBorder="1" applyAlignment="1" applyProtection="1">
      <alignment horizontal="center"/>
    </xf>
    <xf numFmtId="0" fontId="9" fillId="0" borderId="144" xfId="0" applyFont="1" applyFill="1" applyBorder="1" applyAlignment="1">
      <alignment horizontal="center" vertical="center" readingOrder="2"/>
    </xf>
    <xf numFmtId="0" fontId="39" fillId="0" borderId="0" xfId="0" applyFont="1" applyFill="1"/>
    <xf numFmtId="0" fontId="9" fillId="0" borderId="144" xfId="0" applyFont="1" applyFill="1" applyBorder="1" applyAlignment="1">
      <alignment horizontal="right" vertical="center" readingOrder="2"/>
    </xf>
    <xf numFmtId="14" fontId="39" fillId="0" borderId="0" xfId="0" applyNumberFormat="1" applyFont="1" applyFill="1"/>
    <xf numFmtId="1" fontId="9" fillId="0" borderId="42" xfId="7" applyNumberFormat="1" applyFont="1" applyFill="1" applyBorder="1" applyAlignment="1" applyProtection="1">
      <alignment horizontal="center" vertical="center"/>
    </xf>
    <xf numFmtId="0" fontId="9" fillId="0" borderId="42" xfId="0" applyFont="1" applyFill="1" applyBorder="1" applyAlignment="1">
      <alignment horizontal="center" vertical="center" shrinkToFit="1" readingOrder="2"/>
    </xf>
    <xf numFmtId="0" fontId="9" fillId="0" borderId="42" xfId="0" applyFont="1" applyFill="1" applyBorder="1" applyAlignment="1">
      <alignment horizontal="center" vertical="center" readingOrder="2"/>
    </xf>
    <xf numFmtId="0" fontId="9" fillId="0" borderId="53" xfId="0" applyFont="1" applyFill="1" applyBorder="1" applyAlignment="1">
      <alignment horizontal="center" vertical="center" readingOrder="2"/>
    </xf>
    <xf numFmtId="0" fontId="9" fillId="0" borderId="42" xfId="0" applyFont="1" applyFill="1" applyBorder="1" applyAlignment="1">
      <alignment horizontal="right"/>
    </xf>
    <xf numFmtId="0" fontId="9" fillId="0" borderId="42" xfId="0" applyFont="1" applyFill="1" applyBorder="1" applyAlignment="1">
      <alignment horizontal="center"/>
    </xf>
    <xf numFmtId="0" fontId="95" fillId="0" borderId="42" xfId="0" applyFont="1" applyFill="1" applyBorder="1" applyAlignment="1">
      <alignment horizontal="center" vertical="center" shrinkToFit="1" readingOrder="2"/>
    </xf>
    <xf numFmtId="0" fontId="95" fillId="0" borderId="42" xfId="0" applyFont="1" applyFill="1" applyBorder="1" applyAlignment="1">
      <alignment horizontal="center" vertical="center" readingOrder="2"/>
    </xf>
    <xf numFmtId="0" fontId="95" fillId="0" borderId="53" xfId="0" applyFont="1" applyFill="1" applyBorder="1" applyAlignment="1">
      <alignment horizontal="center" vertical="center" readingOrder="2"/>
    </xf>
    <xf numFmtId="0" fontId="9" fillId="0" borderId="42" xfId="0" applyFont="1" applyFill="1" applyBorder="1" applyAlignment="1">
      <alignment horizontal="right" vertical="center" readingOrder="2"/>
    </xf>
    <xf numFmtId="0" fontId="96" fillId="0" borderId="42" xfId="5" applyFont="1" applyFill="1" applyBorder="1" applyAlignment="1">
      <alignment horizontal="center" vertical="center" wrapText="1" readingOrder="2"/>
    </xf>
    <xf numFmtId="0" fontId="96" fillId="0" borderId="53" xfId="5" applyFont="1" applyFill="1" applyBorder="1" applyAlignment="1">
      <alignment horizontal="center" vertical="center" wrapText="1" readingOrder="2"/>
    </xf>
    <xf numFmtId="0" fontId="96" fillId="0" borderId="42" xfId="4" applyFont="1" applyFill="1" applyBorder="1" applyAlignment="1">
      <alignment horizontal="center" vertical="center" wrapText="1" readingOrder="2"/>
    </xf>
    <xf numFmtId="0" fontId="96" fillId="0" borderId="53" xfId="4" applyFont="1" applyFill="1" applyBorder="1" applyAlignment="1">
      <alignment horizontal="center" vertical="center" wrapText="1" readingOrder="2"/>
    </xf>
    <xf numFmtId="0" fontId="97" fillId="0" borderId="42" xfId="0" applyFont="1" applyFill="1" applyBorder="1" applyAlignment="1">
      <alignment horizontal="center" vertical="center" readingOrder="2"/>
    </xf>
    <xf numFmtId="1" fontId="9" fillId="0" borderId="42" xfId="2" applyNumberFormat="1" applyFont="1" applyFill="1" applyBorder="1" applyAlignment="1">
      <alignment horizontal="center" vertical="center" readingOrder="2"/>
    </xf>
    <xf numFmtId="1" fontId="97" fillId="0" borderId="42" xfId="2" applyNumberFormat="1" applyFont="1" applyFill="1" applyBorder="1" applyAlignment="1">
      <alignment horizontal="center" vertical="center" readingOrder="2"/>
    </xf>
    <xf numFmtId="1" fontId="95" fillId="0" borderId="42" xfId="2" applyNumberFormat="1" applyFont="1" applyFill="1" applyBorder="1" applyAlignment="1">
      <alignment horizontal="center" vertical="center" readingOrder="2"/>
    </xf>
    <xf numFmtId="1" fontId="97" fillId="0" borderId="42" xfId="2" applyNumberFormat="1" applyFont="1" applyFill="1" applyBorder="1" applyAlignment="1">
      <alignment horizontal="center" vertical="center" shrinkToFit="1" readingOrder="2"/>
    </xf>
    <xf numFmtId="0" fontId="9" fillId="0" borderId="0" xfId="0" applyFont="1" applyFill="1" applyAlignment="1">
      <alignment horizontal="right" vertical="center" readingOrder="2"/>
    </xf>
    <xf numFmtId="1" fontId="95" fillId="0" borderId="42" xfId="2" applyNumberFormat="1" applyFont="1" applyFill="1" applyBorder="1" applyAlignment="1">
      <alignment horizontal="center" readingOrder="2"/>
    </xf>
    <xf numFmtId="1" fontId="9" fillId="0" borderId="42" xfId="2" applyNumberFormat="1" applyFont="1" applyFill="1" applyBorder="1" applyAlignment="1">
      <alignment horizontal="center" readingOrder="2"/>
    </xf>
    <xf numFmtId="1" fontId="9" fillId="0" borderId="42" xfId="7" applyNumberFormat="1" applyFont="1" applyFill="1" applyBorder="1" applyAlignment="1" applyProtection="1">
      <alignment horizontal="center" vertical="center" readingOrder="2"/>
    </xf>
    <xf numFmtId="0" fontId="95" fillId="0" borderId="42" xfId="0" applyFont="1" applyFill="1" applyBorder="1" applyAlignment="1">
      <alignment horizontal="center" readingOrder="2"/>
    </xf>
    <xf numFmtId="0" fontId="95" fillId="0" borderId="53" xfId="0" applyFont="1" applyFill="1" applyBorder="1" applyAlignment="1">
      <alignment horizontal="center" readingOrder="2"/>
    </xf>
    <xf numFmtId="0" fontId="9" fillId="0" borderId="42" xfId="0" applyFont="1" applyFill="1" applyBorder="1" applyAlignment="1">
      <alignment horizontal="center" shrinkToFit="1" readingOrder="2"/>
    </xf>
    <xf numFmtId="0" fontId="9" fillId="0" borderId="42" xfId="0" applyFont="1" applyFill="1" applyBorder="1" applyAlignment="1">
      <alignment horizontal="center" readingOrder="2"/>
    </xf>
    <xf numFmtId="0" fontId="9" fillId="0" borderId="53" xfId="0" applyFont="1" applyFill="1" applyBorder="1" applyAlignment="1">
      <alignment horizontal="center" readingOrder="2"/>
    </xf>
    <xf numFmtId="1" fontId="9" fillId="0" borderId="42" xfId="2" applyNumberFormat="1" applyFont="1" applyFill="1" applyBorder="1" applyAlignment="1">
      <alignment horizontal="center" vertical="center"/>
    </xf>
    <xf numFmtId="1" fontId="9" fillId="0" borderId="42" xfId="2" applyNumberFormat="1" applyFont="1" applyFill="1" applyBorder="1"/>
    <xf numFmtId="1" fontId="39" fillId="0" borderId="42" xfId="2" applyNumberFormat="1" applyFont="1" applyFill="1" applyBorder="1" applyAlignment="1">
      <alignment horizontal="center" vertical="center" readingOrder="2"/>
    </xf>
    <xf numFmtId="0" fontId="9" fillId="0" borderId="42" xfId="0" applyFont="1" applyFill="1" applyBorder="1" applyAlignment="1">
      <alignment horizontal="center" vertical="center" shrinkToFit="1"/>
    </xf>
    <xf numFmtId="0" fontId="96" fillId="0" borderId="42" xfId="4" applyFont="1" applyFill="1" applyBorder="1" applyAlignment="1">
      <alignment horizontal="center" vertical="center" wrapText="1"/>
    </xf>
    <xf numFmtId="0" fontId="96" fillId="0" borderId="53" xfId="4" applyFont="1" applyFill="1" applyBorder="1" applyAlignment="1">
      <alignment horizontal="center" vertical="center" wrapText="1"/>
    </xf>
    <xf numFmtId="0" fontId="9" fillId="0" borderId="42" xfId="0" applyFont="1" applyFill="1" applyBorder="1" applyAlignment="1">
      <alignment horizontal="center" vertical="center"/>
    </xf>
    <xf numFmtId="0" fontId="9" fillId="0" borderId="53" xfId="0" applyFont="1" applyFill="1" applyBorder="1" applyAlignment="1">
      <alignment horizontal="center" vertical="center"/>
    </xf>
    <xf numFmtId="0" fontId="39" fillId="0" borderId="42" xfId="0" applyFont="1" applyFill="1" applyBorder="1"/>
    <xf numFmtId="0" fontId="9" fillId="0" borderId="53" xfId="0" applyFont="1" applyFill="1" applyBorder="1" applyAlignment="1">
      <alignment horizontal="right" vertical="center" readingOrder="2"/>
    </xf>
    <xf numFmtId="0" fontId="9" fillId="0" borderId="53" xfId="0" applyFont="1" applyFill="1" applyBorder="1" applyAlignment="1">
      <alignment horizontal="right"/>
    </xf>
    <xf numFmtId="0" fontId="9" fillId="0" borderId="42" xfId="1" applyFont="1" applyFill="1" applyBorder="1" applyAlignment="1" applyProtection="1">
      <alignment horizontal="center" vertical="center" readingOrder="2"/>
    </xf>
    <xf numFmtId="0" fontId="9" fillId="0" borderId="53" xfId="0" applyFont="1" applyFill="1" applyBorder="1" applyAlignment="1">
      <alignment horizontal="center" vertical="center" shrinkToFit="1"/>
    </xf>
    <xf numFmtId="0" fontId="9" fillId="0" borderId="36" xfId="0" applyFont="1" applyFill="1" applyBorder="1" applyAlignment="1">
      <alignment horizontal="center" vertical="center" readingOrder="2"/>
    </xf>
    <xf numFmtId="0" fontId="96" fillId="0" borderId="42" xfId="6" applyFont="1" applyFill="1" applyBorder="1" applyAlignment="1">
      <alignment horizontal="center" vertical="center" wrapText="1"/>
    </xf>
    <xf numFmtId="0" fontId="96" fillId="0" borderId="53" xfId="6" applyFont="1" applyFill="1" applyBorder="1" applyAlignment="1">
      <alignment horizontal="center" vertical="center" wrapText="1"/>
    </xf>
    <xf numFmtId="0" fontId="9" fillId="0" borderId="42" xfId="1" applyFont="1" applyFill="1" applyBorder="1" applyAlignment="1" applyProtection="1">
      <alignment horizontal="center" vertical="center"/>
    </xf>
    <xf numFmtId="0" fontId="9" fillId="0" borderId="42" xfId="0" applyFont="1" applyFill="1" applyBorder="1"/>
    <xf numFmtId="0" fontId="9" fillId="0" borderId="40" xfId="0" applyFont="1" applyFill="1" applyBorder="1" applyAlignment="1">
      <alignment horizontal="center" vertical="center" readingOrder="2"/>
    </xf>
    <xf numFmtId="0" fontId="9" fillId="0" borderId="40" xfId="0" applyFont="1" applyFill="1" applyBorder="1" applyAlignment="1">
      <alignment horizontal="center" vertical="center" shrinkToFit="1"/>
    </xf>
    <xf numFmtId="0" fontId="9" fillId="0" borderId="40"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40" xfId="0" applyFont="1" applyFill="1" applyBorder="1" applyAlignment="1">
      <alignment horizontal="right" vertical="center" readingOrder="2"/>
    </xf>
    <xf numFmtId="0" fontId="9" fillId="0" borderId="46" xfId="0" applyFont="1" applyFill="1" applyBorder="1" applyAlignment="1">
      <alignment horizontal="right" vertical="center" readingOrder="2"/>
    </xf>
    <xf numFmtId="0" fontId="9" fillId="0" borderId="40" xfId="0" applyFont="1" applyFill="1" applyBorder="1" applyAlignment="1">
      <alignment horizontal="center"/>
    </xf>
    <xf numFmtId="0" fontId="9" fillId="0" borderId="144" xfId="0" applyFont="1" applyFill="1" applyBorder="1" applyAlignment="1">
      <alignment horizontal="center" vertical="center" shrinkToFit="1"/>
    </xf>
    <xf numFmtId="0" fontId="9" fillId="0" borderId="144"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right" vertical="center" readingOrder="2"/>
    </xf>
    <xf numFmtId="0" fontId="9" fillId="0" borderId="144" xfId="0" applyFont="1" applyFill="1" applyBorder="1" applyAlignment="1">
      <alignment horizontal="center"/>
    </xf>
    <xf numFmtId="0" fontId="39" fillId="0" borderId="36" xfId="0" applyFont="1" applyFill="1" applyBorder="1" applyAlignment="1">
      <alignment horizontal="center" vertical="center" readingOrder="2"/>
    </xf>
    <xf numFmtId="0" fontId="39" fillId="0" borderId="42" xfId="0" applyFont="1" applyFill="1" applyBorder="1" applyAlignment="1">
      <alignment horizontal="center" vertical="center" shrinkToFit="1"/>
    </xf>
    <xf numFmtId="0" fontId="39" fillId="0" borderId="42" xfId="0" applyFont="1" applyFill="1" applyBorder="1" applyAlignment="1">
      <alignment horizontal="center" vertical="center"/>
    </xf>
    <xf numFmtId="0" fontId="39" fillId="0" borderId="42" xfId="0" applyFont="1" applyFill="1" applyBorder="1" applyAlignment="1" applyProtection="1">
      <alignment horizontal="center" shrinkToFit="1"/>
    </xf>
    <xf numFmtId="0" fontId="39" fillId="0" borderId="42" xfId="0" applyFont="1" applyFill="1" applyBorder="1" applyAlignment="1" applyProtection="1">
      <alignment horizontal="center"/>
    </xf>
    <xf numFmtId="0" fontId="39" fillId="0" borderId="53" xfId="0" applyFont="1" applyFill="1" applyBorder="1" applyAlignment="1" applyProtection="1">
      <alignment horizontal="center"/>
    </xf>
    <xf numFmtId="0" fontId="9" fillId="0" borderId="63" xfId="0" applyFont="1" applyFill="1" applyBorder="1" applyAlignment="1">
      <alignment horizontal="center" vertical="center" readingOrder="2"/>
    </xf>
    <xf numFmtId="0" fontId="39" fillId="0" borderId="43" xfId="0" applyFont="1" applyFill="1" applyBorder="1" applyAlignment="1" applyProtection="1">
      <alignment horizontal="center" shrinkToFit="1"/>
    </xf>
    <xf numFmtId="0" fontId="39" fillId="0" borderId="43" xfId="0" applyFont="1" applyFill="1" applyBorder="1" applyAlignment="1" applyProtection="1">
      <alignment horizontal="center"/>
    </xf>
    <xf numFmtId="0" fontId="39" fillId="0" borderId="42" xfId="0" applyFont="1" applyFill="1" applyBorder="1" applyAlignment="1">
      <alignment horizontal="center"/>
    </xf>
    <xf numFmtId="0" fontId="39" fillId="0" borderId="42" xfId="0" applyFont="1" applyFill="1" applyBorder="1" applyAlignment="1">
      <alignment horizontal="center" shrinkToFit="1"/>
    </xf>
    <xf numFmtId="0" fontId="97" fillId="0" borderId="42" xfId="3" applyFont="1" applyFill="1" applyBorder="1" applyAlignment="1">
      <alignment horizontal="center" vertical="center" shrinkToFit="1" readingOrder="2"/>
    </xf>
    <xf numFmtId="0" fontId="97" fillId="0" borderId="0" xfId="3" applyFont="1" applyFill="1" applyBorder="1" applyAlignment="1">
      <alignment horizontal="center" vertical="center" shrinkToFit="1" readingOrder="2"/>
    </xf>
    <xf numFmtId="0" fontId="9" fillId="0" borderId="42"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3" fillId="0" borderId="42" xfId="0" applyFont="1" applyFill="1" applyBorder="1" applyAlignment="1" applyProtection="1">
      <alignment horizontal="center"/>
    </xf>
    <xf numFmtId="0" fontId="93" fillId="0" borderId="144" xfId="0" applyFont="1" applyFill="1" applyBorder="1" applyAlignment="1" applyProtection="1">
      <alignment horizontal="center"/>
    </xf>
    <xf numFmtId="0" fontId="93" fillId="0" borderId="53" xfId="0" applyFont="1" applyFill="1" applyBorder="1" applyAlignment="1" applyProtection="1">
      <alignment horizontal="center"/>
    </xf>
    <xf numFmtId="0" fontId="93" fillId="0" borderId="1" xfId="0" applyFont="1" applyFill="1" applyBorder="1" applyAlignment="1" applyProtection="1">
      <alignment horizontal="center"/>
    </xf>
    <xf numFmtId="164" fontId="94" fillId="0" borderId="42" xfId="0" applyNumberFormat="1" applyFont="1" applyFill="1" applyBorder="1" applyAlignment="1" applyProtection="1">
      <alignment horizontal="center"/>
    </xf>
    <xf numFmtId="164" fontId="94" fillId="0" borderId="144" xfId="0" applyNumberFormat="1" applyFont="1" applyFill="1" applyBorder="1" applyAlignment="1" applyProtection="1">
      <alignment horizontal="center"/>
    </xf>
    <xf numFmtId="14" fontId="33" fillId="6" borderId="82" xfId="0" applyNumberFormat="1" applyFont="1" applyFill="1" applyBorder="1" applyAlignment="1" applyProtection="1">
      <alignment vertical="center" shrinkToFit="1"/>
      <protection locked="0" hidden="1"/>
    </xf>
    <xf numFmtId="0" fontId="33" fillId="6" borderId="0" xfId="0" applyNumberFormat="1" applyFont="1" applyFill="1" applyBorder="1" applyAlignment="1" applyProtection="1">
      <alignment horizontal="center" vertical="center" shrinkToFit="1"/>
      <protection locked="0"/>
    </xf>
  </cellXfs>
  <cellStyles count="8">
    <cellStyle name="Hyperlink" xfId="1" builtinId="8"/>
    <cellStyle name="Normal" xfId="0" builtinId="0"/>
    <cellStyle name="Normal 2" xfId="2"/>
    <cellStyle name="Normal 2 2" xfId="3"/>
    <cellStyle name="Normal_مقبولين ادارة المشروعات" xfId="5"/>
    <cellStyle name="Normal_ورقة1" xfId="4"/>
    <cellStyle name="Normal_ورقة1_1" xfId="6"/>
    <cellStyle name="ارتباط تشعبي 2" xfId="7"/>
  </cellStyles>
  <dxfs count="48">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theme="0"/>
      </font>
      <fill>
        <patternFill patternType="none">
          <bgColor auto="1"/>
        </patternFill>
      </fill>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right/>
        <top/>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right/>
        <top/>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patternType="none">
          <bgColor indexed="65"/>
        </patternFill>
      </fill>
      <border>
        <left/>
        <right/>
        <top/>
        <bottom/>
      </border>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33</xdr:col>
      <xdr:colOff>19050</xdr:colOff>
      <xdr:row>7</xdr:row>
      <xdr:rowOff>38100</xdr:rowOff>
    </xdr:from>
    <xdr:to>
      <xdr:col>33</xdr:col>
      <xdr:colOff>19050</xdr:colOff>
      <xdr:row>9</xdr:row>
      <xdr:rowOff>173439</xdr:rowOff>
    </xdr:to>
    <xdr:pic>
      <xdr:nvPicPr>
        <xdr:cNvPr id="1030" name="صورة 1">
          <a:extLst>
            <a:ext uri="{FF2B5EF4-FFF2-40B4-BE49-F238E27FC236}">
              <a16:creationId xmlns="" xmlns:a16="http://schemas.microsoft.com/office/drawing/2014/main" id="{B2858DFB-8EFB-4B83-B44A-C597088A16A9}"/>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3978650" y="1428750"/>
          <a:ext cx="0" cy="8096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33</xdr:col>
      <xdr:colOff>23115</xdr:colOff>
      <xdr:row>7</xdr:row>
      <xdr:rowOff>38879</xdr:rowOff>
    </xdr:from>
    <xdr:to>
      <xdr:col>33</xdr:col>
      <xdr:colOff>23115</xdr:colOff>
      <xdr:row>9</xdr:row>
      <xdr:rowOff>168968</xdr:rowOff>
    </xdr:to>
    <xdr:pic>
      <xdr:nvPicPr>
        <xdr:cNvPr id="3" name="صورة 2"/>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1213692710" y="1591454"/>
          <a:ext cx="0" cy="804375"/>
        </a:xfrm>
        <a:prstGeom prst="rect">
          <a:avLst/>
        </a:prstGeom>
      </xdr:spPr>
    </xdr:pic>
    <xdr:clientData/>
  </xdr:twoCellAnchor>
  <xdr:oneCellAnchor>
    <xdr:from>
      <xdr:col>33</xdr:col>
      <xdr:colOff>23115</xdr:colOff>
      <xdr:row>8</xdr:row>
      <xdr:rowOff>38879</xdr:rowOff>
    </xdr:from>
    <xdr:ext cx="0" cy="804375"/>
    <xdr:pic>
      <xdr:nvPicPr>
        <xdr:cNvPr id="4" name="صورة 3"/>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1213692710" y="1886729"/>
          <a:ext cx="0" cy="804375"/>
        </a:xfrm>
        <a:prstGeom prst="rect">
          <a:avLst/>
        </a:prstGeom>
      </xdr:spPr>
    </xdr:pic>
    <xdr:clientData/>
  </xdr:one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V23"/>
  <sheetViews>
    <sheetView showGridLines="0" rightToLeft="1" tabSelected="1" workbookViewId="0">
      <selection activeCell="K11" sqref="K11:S11"/>
    </sheetView>
  </sheetViews>
  <sheetFormatPr defaultRowHeight="18"/>
  <cols>
    <col min="1" max="1" width="2.25" style="261" customWidth="1"/>
    <col min="2" max="2" width="4.5" style="261" customWidth="1"/>
    <col min="3" max="6" width="9" style="261"/>
    <col min="7" max="7" width="1.5" style="261" customWidth="1"/>
    <col min="8" max="8" width="12.75" style="261" customWidth="1"/>
    <col min="9" max="9" width="16.875" style="261" customWidth="1"/>
    <col min="10" max="10" width="5" style="261" customWidth="1"/>
    <col min="11" max="11" width="9" style="261" customWidth="1"/>
    <col min="12" max="12" width="2.75" style="261" customWidth="1"/>
    <col min="13" max="13" width="9" style="261"/>
    <col min="14" max="14" width="9" style="261" customWidth="1"/>
    <col min="15" max="15" width="3.5" style="261" customWidth="1"/>
    <col min="16" max="17" width="9" style="261"/>
    <col min="18" max="18" width="4.75" style="261" customWidth="1"/>
    <col min="19" max="19" width="2" style="261" customWidth="1"/>
    <col min="20" max="20" width="8.875" style="261" customWidth="1"/>
    <col min="21" max="21" width="15.5" style="261" customWidth="1"/>
    <col min="22" max="16384" width="9" style="261"/>
  </cols>
  <sheetData>
    <row r="1" spans="1:22" ht="28.5" thickBot="1">
      <c r="B1" s="280" t="s">
        <v>2016</v>
      </c>
      <c r="C1" s="280"/>
      <c r="D1" s="280"/>
      <c r="E1" s="280"/>
      <c r="F1" s="280"/>
      <c r="G1" s="280"/>
      <c r="H1" s="280"/>
      <c r="I1" s="280"/>
      <c r="J1" s="280"/>
      <c r="K1" s="280"/>
      <c r="L1" s="280"/>
      <c r="M1" s="280"/>
      <c r="N1" s="280"/>
      <c r="O1" s="280"/>
      <c r="P1" s="280"/>
      <c r="Q1" s="280"/>
      <c r="R1" s="280"/>
      <c r="S1" s="280"/>
      <c r="T1" s="280"/>
      <c r="U1" s="280"/>
    </row>
    <row r="2" spans="1:22" ht="19.5" customHeight="1" thickBot="1">
      <c r="B2" s="281" t="s">
        <v>332</v>
      </c>
      <c r="C2" s="281"/>
      <c r="D2" s="281"/>
      <c r="E2" s="281"/>
      <c r="F2" s="281"/>
      <c r="G2" s="281"/>
      <c r="H2" s="281"/>
      <c r="I2" s="281"/>
      <c r="J2" s="262"/>
      <c r="K2" s="282" t="s">
        <v>2017</v>
      </c>
      <c r="L2" s="283"/>
      <c r="M2" s="283"/>
      <c r="N2" s="283"/>
      <c r="O2" s="283"/>
      <c r="P2" s="283"/>
      <c r="Q2" s="283"/>
      <c r="R2" s="283"/>
      <c r="S2" s="283"/>
      <c r="T2" s="286" t="s">
        <v>2018</v>
      </c>
      <c r="U2" s="287"/>
    </row>
    <row r="3" spans="1:22" ht="22.5" customHeight="1" thickBot="1">
      <c r="A3" s="263">
        <v>1</v>
      </c>
      <c r="B3" s="290" t="s">
        <v>2019</v>
      </c>
      <c r="C3" s="291"/>
      <c r="D3" s="291"/>
      <c r="E3" s="291"/>
      <c r="F3" s="291"/>
      <c r="G3" s="291"/>
      <c r="H3" s="291"/>
      <c r="I3" s="292"/>
      <c r="K3" s="284"/>
      <c r="L3" s="285"/>
      <c r="M3" s="285"/>
      <c r="N3" s="285"/>
      <c r="O3" s="285"/>
      <c r="P3" s="285"/>
      <c r="Q3" s="285"/>
      <c r="R3" s="285"/>
      <c r="S3" s="285"/>
      <c r="T3" s="288"/>
      <c r="U3" s="289"/>
    </row>
    <row r="4" spans="1:22" ht="22.5" customHeight="1" thickBot="1">
      <c r="A4" s="263">
        <v>2</v>
      </c>
      <c r="B4" s="272" t="s">
        <v>2020</v>
      </c>
      <c r="C4" s="273"/>
      <c r="D4" s="273"/>
      <c r="E4" s="273"/>
      <c r="F4" s="273"/>
      <c r="G4" s="273"/>
      <c r="H4" s="273"/>
      <c r="I4" s="274"/>
      <c r="K4" s="275" t="s">
        <v>17</v>
      </c>
      <c r="L4" s="276"/>
      <c r="M4" s="276"/>
      <c r="N4" s="276"/>
      <c r="O4" s="276"/>
      <c r="P4" s="276"/>
      <c r="Q4" s="276"/>
      <c r="R4" s="276"/>
      <c r="S4" s="277"/>
      <c r="T4" s="278">
        <v>1</v>
      </c>
      <c r="U4" s="279"/>
    </row>
    <row r="5" spans="1:22" ht="22.5" customHeight="1" thickBot="1">
      <c r="A5" s="263"/>
      <c r="B5" s="293" t="s">
        <v>2021</v>
      </c>
      <c r="C5" s="294"/>
      <c r="D5" s="294"/>
      <c r="E5" s="294"/>
      <c r="F5" s="294"/>
      <c r="G5" s="294"/>
      <c r="H5" s="294"/>
      <c r="I5" s="264"/>
      <c r="K5" s="295" t="s">
        <v>2022</v>
      </c>
      <c r="L5" s="296"/>
      <c r="M5" s="296"/>
      <c r="N5" s="296"/>
      <c r="O5" s="296"/>
      <c r="P5" s="296"/>
      <c r="Q5" s="296"/>
      <c r="R5" s="296"/>
      <c r="S5" s="296"/>
      <c r="T5" s="278">
        <v>1</v>
      </c>
      <c r="U5" s="279"/>
    </row>
    <row r="6" spans="1:22" ht="22.5" customHeight="1" thickBot="1">
      <c r="A6" s="263"/>
      <c r="B6" s="297" t="s">
        <v>2023</v>
      </c>
      <c r="C6" s="298"/>
      <c r="D6" s="298"/>
      <c r="E6" s="298"/>
      <c r="F6" s="298"/>
      <c r="G6" s="298"/>
      <c r="H6" s="298"/>
      <c r="I6" s="299"/>
      <c r="K6" s="295" t="s">
        <v>2024</v>
      </c>
      <c r="L6" s="296"/>
      <c r="M6" s="296"/>
      <c r="N6" s="296"/>
      <c r="O6" s="296"/>
      <c r="P6" s="296"/>
      <c r="Q6" s="296"/>
      <c r="R6" s="296"/>
      <c r="S6" s="296"/>
      <c r="T6" s="300" t="s">
        <v>2025</v>
      </c>
      <c r="U6" s="301"/>
    </row>
    <row r="7" spans="1:22" ht="22.5" customHeight="1" thickBot="1">
      <c r="A7" s="263">
        <v>3</v>
      </c>
      <c r="B7" s="293" t="s">
        <v>341</v>
      </c>
      <c r="C7" s="294"/>
      <c r="D7" s="294"/>
      <c r="E7" s="294"/>
      <c r="F7" s="294"/>
      <c r="G7" s="294"/>
      <c r="H7" s="302" t="s">
        <v>334</v>
      </c>
      <c r="I7" s="303"/>
      <c r="K7" s="304" t="s">
        <v>2026</v>
      </c>
      <c r="L7" s="305"/>
      <c r="M7" s="305"/>
      <c r="N7" s="305"/>
      <c r="O7" s="305"/>
      <c r="P7" s="305"/>
      <c r="Q7" s="305"/>
      <c r="R7" s="305"/>
      <c r="S7" s="306"/>
      <c r="T7" s="307">
        <v>0.5</v>
      </c>
      <c r="U7" s="308"/>
      <c r="V7" s="265"/>
    </row>
    <row r="8" spans="1:22" ht="22.5" customHeight="1">
      <c r="A8" s="263">
        <v>4</v>
      </c>
      <c r="B8" s="309" t="s">
        <v>2034</v>
      </c>
      <c r="C8" s="309"/>
      <c r="D8" s="309"/>
      <c r="E8" s="309"/>
      <c r="F8" s="309"/>
      <c r="G8" s="309"/>
      <c r="H8" s="309"/>
      <c r="I8" s="309"/>
      <c r="J8" s="265"/>
      <c r="K8" s="312" t="s">
        <v>2027</v>
      </c>
      <c r="L8" s="313"/>
      <c r="M8" s="313"/>
      <c r="N8" s="313"/>
      <c r="O8" s="313"/>
      <c r="P8" s="313"/>
      <c r="Q8" s="313"/>
      <c r="R8" s="313"/>
      <c r="S8" s="313"/>
      <c r="T8" s="314" t="s">
        <v>2028</v>
      </c>
      <c r="U8" s="315"/>
    </row>
    <row r="9" spans="1:22" ht="22.5" customHeight="1">
      <c r="A9" s="263"/>
      <c r="B9" s="310"/>
      <c r="C9" s="310"/>
      <c r="D9" s="310"/>
      <c r="E9" s="310"/>
      <c r="F9" s="310"/>
      <c r="G9" s="310"/>
      <c r="H9" s="310"/>
      <c r="I9" s="310"/>
      <c r="J9" s="266"/>
      <c r="K9" s="312"/>
      <c r="L9" s="313"/>
      <c r="M9" s="313"/>
      <c r="N9" s="313"/>
      <c r="O9" s="313"/>
      <c r="P9" s="313"/>
      <c r="Q9" s="313"/>
      <c r="R9" s="313"/>
      <c r="S9" s="313"/>
      <c r="T9" s="314"/>
      <c r="U9" s="315"/>
    </row>
    <row r="10" spans="1:22" ht="22.5" customHeight="1">
      <c r="A10" s="263"/>
      <c r="B10" s="310"/>
      <c r="C10" s="310"/>
      <c r="D10" s="310"/>
      <c r="E10" s="310"/>
      <c r="F10" s="310"/>
      <c r="G10" s="310"/>
      <c r="H10" s="310"/>
      <c r="I10" s="310"/>
      <c r="K10" s="275" t="s">
        <v>2029</v>
      </c>
      <c r="L10" s="276"/>
      <c r="M10" s="276"/>
      <c r="N10" s="276"/>
      <c r="O10" s="276"/>
      <c r="P10" s="276"/>
      <c r="Q10" s="276"/>
      <c r="R10" s="276"/>
      <c r="S10" s="277"/>
      <c r="T10" s="316">
        <v>0.2</v>
      </c>
      <c r="U10" s="317"/>
    </row>
    <row r="11" spans="1:22" ht="46.5" customHeight="1">
      <c r="A11" s="263"/>
      <c r="B11" s="310"/>
      <c r="C11" s="310"/>
      <c r="D11" s="310"/>
      <c r="E11" s="310"/>
      <c r="F11" s="310"/>
      <c r="G11" s="310"/>
      <c r="H11" s="310"/>
      <c r="I11" s="310"/>
      <c r="K11" s="318" t="s">
        <v>2035</v>
      </c>
      <c r="L11" s="319"/>
      <c r="M11" s="319"/>
      <c r="N11" s="319"/>
      <c r="O11" s="319"/>
      <c r="P11" s="319"/>
      <c r="Q11" s="319"/>
      <c r="R11" s="319"/>
      <c r="S11" s="320"/>
      <c r="T11" s="330" t="s">
        <v>2028</v>
      </c>
      <c r="U11" s="331"/>
    </row>
    <row r="12" spans="1:22" ht="22.5" customHeight="1" thickBot="1">
      <c r="A12" s="263"/>
      <c r="B12" s="311"/>
      <c r="C12" s="311"/>
      <c r="D12" s="311"/>
      <c r="E12" s="311"/>
      <c r="F12" s="311"/>
      <c r="G12" s="311"/>
      <c r="H12" s="311"/>
      <c r="I12" s="311"/>
      <c r="K12" s="332" t="s">
        <v>2030</v>
      </c>
      <c r="L12" s="333"/>
      <c r="M12" s="333"/>
      <c r="N12" s="333"/>
      <c r="O12" s="333"/>
      <c r="P12" s="333"/>
      <c r="Q12" s="333"/>
      <c r="R12" s="333"/>
      <c r="S12" s="334"/>
      <c r="T12" s="335">
        <v>0.5</v>
      </c>
      <c r="U12" s="336"/>
    </row>
    <row r="13" spans="1:22" ht="22.5" customHeight="1" thickBot="1">
      <c r="A13" s="263">
        <v>5</v>
      </c>
      <c r="B13" s="337" t="s">
        <v>2031</v>
      </c>
      <c r="C13" s="338"/>
      <c r="D13" s="338"/>
      <c r="E13" s="338"/>
      <c r="F13" s="338"/>
      <c r="G13" s="338"/>
      <c r="H13" s="338"/>
      <c r="I13" s="339"/>
      <c r="K13" s="340" t="s">
        <v>2032</v>
      </c>
      <c r="L13" s="341"/>
      <c r="M13" s="341"/>
      <c r="N13" s="341"/>
      <c r="O13" s="341"/>
      <c r="P13" s="341"/>
      <c r="Q13" s="341"/>
      <c r="R13" s="341"/>
      <c r="S13" s="341"/>
      <c r="T13" s="341"/>
      <c r="U13" s="341"/>
    </row>
    <row r="14" spans="1:22" ht="22.5" customHeight="1">
      <c r="A14" s="263"/>
      <c r="B14" s="342" t="s">
        <v>2033</v>
      </c>
      <c r="C14" s="342"/>
      <c r="D14" s="342"/>
      <c r="E14" s="342"/>
      <c r="F14" s="342"/>
      <c r="G14" s="342"/>
      <c r="H14" s="342"/>
      <c r="I14" s="342"/>
      <c r="K14" s="341"/>
      <c r="L14" s="341"/>
      <c r="M14" s="341"/>
      <c r="N14" s="341"/>
      <c r="O14" s="341"/>
      <c r="P14" s="341"/>
      <c r="Q14" s="341"/>
      <c r="R14" s="341"/>
      <c r="S14" s="341"/>
      <c r="T14" s="341"/>
      <c r="U14" s="341"/>
    </row>
    <row r="15" spans="1:22" ht="3.75" customHeight="1">
      <c r="A15" s="263"/>
      <c r="B15" s="343"/>
      <c r="C15" s="343"/>
      <c r="D15" s="343"/>
      <c r="E15" s="343"/>
      <c r="F15" s="343"/>
      <c r="G15" s="343"/>
      <c r="H15" s="343"/>
      <c r="I15" s="343"/>
      <c r="K15" s="345"/>
      <c r="L15" s="345"/>
      <c r="M15" s="345"/>
      <c r="N15" s="345"/>
      <c r="O15" s="345"/>
      <c r="P15" s="345"/>
      <c r="Q15" s="345"/>
      <c r="R15" s="345"/>
      <c r="S15" s="345"/>
      <c r="T15" s="345"/>
      <c r="U15" s="345"/>
    </row>
    <row r="16" spans="1:22" ht="26.25" customHeight="1">
      <c r="A16" s="263">
        <v>6</v>
      </c>
      <c r="B16" s="343"/>
      <c r="C16" s="343"/>
      <c r="D16" s="343"/>
      <c r="E16" s="343"/>
      <c r="F16" s="343"/>
      <c r="G16" s="343"/>
      <c r="H16" s="343"/>
      <c r="I16" s="343"/>
      <c r="K16" s="345"/>
      <c r="L16" s="345"/>
      <c r="M16" s="345"/>
      <c r="N16" s="345"/>
      <c r="O16" s="345"/>
      <c r="P16" s="345"/>
      <c r="Q16" s="345"/>
      <c r="R16" s="345"/>
      <c r="S16" s="345"/>
      <c r="T16" s="345"/>
      <c r="U16" s="345"/>
    </row>
    <row r="17" spans="2:22" ht="19.5" customHeight="1">
      <c r="B17" s="343"/>
      <c r="C17" s="343"/>
      <c r="D17" s="343"/>
      <c r="E17" s="343"/>
      <c r="F17" s="343"/>
      <c r="G17" s="343"/>
      <c r="H17" s="343"/>
      <c r="I17" s="343"/>
      <c r="K17" s="345"/>
      <c r="L17" s="345"/>
      <c r="M17" s="345"/>
      <c r="N17" s="345"/>
      <c r="O17" s="345"/>
      <c r="P17" s="345"/>
      <c r="Q17" s="345"/>
      <c r="R17" s="345"/>
      <c r="S17" s="345"/>
      <c r="T17" s="345"/>
      <c r="U17" s="345"/>
    </row>
    <row r="18" spans="2:22" ht="19.5" customHeight="1">
      <c r="B18" s="343"/>
      <c r="C18" s="343"/>
      <c r="D18" s="343"/>
      <c r="E18" s="343"/>
      <c r="F18" s="343"/>
      <c r="G18" s="343"/>
      <c r="H18" s="343"/>
      <c r="I18" s="343"/>
      <c r="K18" s="267"/>
      <c r="L18" s="268"/>
      <c r="M18" s="346"/>
      <c r="N18" s="346"/>
      <c r="O18" s="346"/>
      <c r="P18" s="269"/>
      <c r="Q18" s="347"/>
      <c r="R18" s="347"/>
      <c r="S18" s="267"/>
      <c r="T18" s="267"/>
      <c r="U18" s="267"/>
      <c r="V18" s="268"/>
    </row>
    <row r="19" spans="2:22" ht="21.75" customHeight="1" thickBot="1">
      <c r="B19" s="344"/>
      <c r="C19" s="344"/>
      <c r="D19" s="344"/>
      <c r="E19" s="344"/>
      <c r="F19" s="344"/>
      <c r="G19" s="344"/>
      <c r="H19" s="344"/>
      <c r="I19" s="344"/>
      <c r="Q19" s="270"/>
      <c r="R19" s="270"/>
      <c r="S19" s="270"/>
      <c r="T19" s="270"/>
      <c r="U19" s="270"/>
    </row>
    <row r="20" spans="2:22" ht="3.75" customHeight="1" thickBot="1"/>
    <row r="21" spans="2:22" ht="35.25" customHeight="1">
      <c r="B21" s="321" t="s">
        <v>335</v>
      </c>
      <c r="C21" s="322"/>
      <c r="D21" s="322"/>
      <c r="E21" s="322"/>
      <c r="F21" s="322"/>
      <c r="G21" s="322"/>
      <c r="H21" s="322"/>
      <c r="I21" s="322"/>
      <c r="J21" s="322"/>
      <c r="K21" s="322"/>
      <c r="L21" s="322"/>
      <c r="M21" s="322"/>
      <c r="N21" s="322"/>
      <c r="O21" s="322"/>
      <c r="P21" s="322"/>
      <c r="Q21" s="322"/>
      <c r="R21" s="322"/>
      <c r="S21" s="322"/>
      <c r="T21" s="322"/>
      <c r="U21" s="323"/>
    </row>
    <row r="22" spans="2:22" ht="14.25" customHeight="1">
      <c r="B22" s="324"/>
      <c r="C22" s="325"/>
      <c r="D22" s="325"/>
      <c r="E22" s="325"/>
      <c r="F22" s="325"/>
      <c r="G22" s="325"/>
      <c r="H22" s="325"/>
      <c r="I22" s="325"/>
      <c r="J22" s="325"/>
      <c r="K22" s="325"/>
      <c r="L22" s="325"/>
      <c r="M22" s="325"/>
      <c r="N22" s="325"/>
      <c r="O22" s="325"/>
      <c r="P22" s="325"/>
      <c r="Q22" s="325"/>
      <c r="R22" s="325"/>
      <c r="S22" s="325"/>
      <c r="T22" s="325"/>
      <c r="U22" s="326"/>
    </row>
    <row r="23" spans="2:22" ht="15" customHeight="1" thickBot="1">
      <c r="B23" s="327"/>
      <c r="C23" s="328"/>
      <c r="D23" s="328"/>
      <c r="E23" s="328"/>
      <c r="F23" s="328"/>
      <c r="G23" s="328"/>
      <c r="H23" s="328"/>
      <c r="I23" s="328"/>
      <c r="J23" s="328"/>
      <c r="K23" s="328"/>
      <c r="L23" s="328"/>
      <c r="M23" s="328"/>
      <c r="N23" s="328"/>
      <c r="O23" s="328"/>
      <c r="P23" s="328"/>
      <c r="Q23" s="328"/>
      <c r="R23" s="328"/>
      <c r="S23" s="328"/>
      <c r="T23" s="328"/>
      <c r="U23" s="329"/>
    </row>
  </sheetData>
  <sheetProtection password="BE24" sheet="1" objects="1" scenarios="1"/>
  <mergeCells count="34">
    <mergeCell ref="B21:U23"/>
    <mergeCell ref="T11:U11"/>
    <mergeCell ref="K12:S12"/>
    <mergeCell ref="T12:U12"/>
    <mergeCell ref="B13:I13"/>
    <mergeCell ref="K13:U14"/>
    <mergeCell ref="B14:I19"/>
    <mergeCell ref="K15:U17"/>
    <mergeCell ref="M18:O18"/>
    <mergeCell ref="Q18:R18"/>
    <mergeCell ref="B7:G7"/>
    <mergeCell ref="H7:I7"/>
    <mergeCell ref="K7:S7"/>
    <mergeCell ref="T7:U7"/>
    <mergeCell ref="B8:I12"/>
    <mergeCell ref="K8:S9"/>
    <mergeCell ref="T8:U9"/>
    <mergeCell ref="K10:S10"/>
    <mergeCell ref="T10:U10"/>
    <mergeCell ref="K11:S11"/>
    <mergeCell ref="B5:H5"/>
    <mergeCell ref="K5:S5"/>
    <mergeCell ref="T5:U5"/>
    <mergeCell ref="B6:I6"/>
    <mergeCell ref="K6:S6"/>
    <mergeCell ref="T6:U6"/>
    <mergeCell ref="B4:I4"/>
    <mergeCell ref="K4:S4"/>
    <mergeCell ref="T4:U4"/>
    <mergeCell ref="B1:U1"/>
    <mergeCell ref="B2:I2"/>
    <mergeCell ref="K2:S3"/>
    <mergeCell ref="T2:U3"/>
    <mergeCell ref="B3:I3"/>
  </mergeCells>
  <hyperlinks>
    <hyperlink ref="B3" r:id="rId1" location="'إدخال البيانات'!D2" display="المخصص"/>
    <hyperlink ref="H7" location="الإستمارة!Q1" display="الإستمارة وإطبع منها أربعة نسخ"/>
    <hyperlink ref="B3:C3" location="'إدخال البيانات'!D2" display="اضغط هنا"/>
    <hyperlink ref="B3:I3" location="'إدخال البيانات'!B2" display="تملئ صفحة إدخال البيانات بالمعلومات المطلوبة وبشكل دقيق وصحيح"/>
    <hyperlink ref="B4:I4" location="'اختيار المقررات'!E1" display="الانتقال إلى صفحة اختيار المقررات"/>
    <hyperlink ref="H7:I7" location="الإستمارة!Q1" display="الإستمارة وإطبع منها أربعة نسخ"/>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dimension ref="A1:S30"/>
  <sheetViews>
    <sheetView rightToLeft="1" workbookViewId="0">
      <selection activeCell="A3" sqref="A3"/>
    </sheetView>
  </sheetViews>
  <sheetFormatPr defaultColWidth="9" defaultRowHeight="14.25"/>
  <cols>
    <col min="1" max="1" width="13.875" style="34" bestFit="1" customWidth="1"/>
    <col min="2" max="2" width="22.25" style="34" customWidth="1"/>
    <col min="3" max="3" width="18.875" style="34" customWidth="1"/>
    <col min="4" max="4" width="26" style="34" customWidth="1"/>
    <col min="5" max="5" width="20.625" style="34" customWidth="1"/>
    <col min="6" max="6" width="19.875" style="34" customWidth="1"/>
    <col min="7" max="7" width="3.375" style="34" bestFit="1" customWidth="1"/>
    <col min="8" max="8" width="7.75" style="34" hidden="1" customWidth="1"/>
    <col min="9" max="9" width="7.875" style="34" hidden="1" customWidth="1"/>
    <col min="10" max="10" width="16.25" style="34" customWidth="1"/>
    <col min="11" max="11" width="22.875" style="34" customWidth="1"/>
    <col min="12" max="12" width="18.875" style="34" customWidth="1"/>
    <col min="13" max="15" width="11" style="34" customWidth="1"/>
    <col min="16" max="16" width="15.375" style="34" customWidth="1"/>
    <col min="17" max="17" width="37.125" style="34" customWidth="1"/>
    <col min="18" max="18" width="20" style="94" customWidth="1"/>
    <col min="19" max="19" width="18.375" style="94" customWidth="1"/>
    <col min="20" max="20" width="16.25" style="34" customWidth="1"/>
    <col min="21" max="16384" width="9" style="34"/>
  </cols>
  <sheetData>
    <row r="1" spans="1:10" ht="23.25" customHeight="1">
      <c r="A1" s="76" t="s">
        <v>66</v>
      </c>
      <c r="B1" s="76" t="s">
        <v>67</v>
      </c>
      <c r="C1" s="76" t="s">
        <v>68</v>
      </c>
      <c r="D1" s="237"/>
      <c r="H1" s="34" t="s">
        <v>1332</v>
      </c>
      <c r="I1" s="34" t="s">
        <v>1333</v>
      </c>
    </row>
    <row r="2" spans="1:10" s="259" customFormat="1" ht="33.75" customHeight="1">
      <c r="A2" s="80">
        <f>'اختيار المقررات'!E1</f>
        <v>0</v>
      </c>
      <c r="B2" s="81"/>
      <c r="C2" s="81"/>
      <c r="D2" s="238"/>
      <c r="H2" s="259" t="s">
        <v>1334</v>
      </c>
      <c r="I2" s="259" t="s">
        <v>1335</v>
      </c>
    </row>
    <row r="3" spans="1:10" ht="23.25" customHeight="1">
      <c r="A3" s="76" t="s">
        <v>1336</v>
      </c>
      <c r="B3" s="76" t="s">
        <v>1337</v>
      </c>
      <c r="C3" s="76" t="s">
        <v>1338</v>
      </c>
      <c r="D3" s="76" t="s">
        <v>1339</v>
      </c>
      <c r="E3" s="76" t="s">
        <v>1340</v>
      </c>
      <c r="F3" s="76" t="s">
        <v>1341</v>
      </c>
      <c r="H3" s="245" t="s">
        <v>1342</v>
      </c>
      <c r="I3" s="245" t="s">
        <v>1962</v>
      </c>
    </row>
    <row r="4" spans="1:10" ht="33.75" customHeight="1">
      <c r="A4" s="81"/>
      <c r="B4" s="81"/>
      <c r="C4" s="80" t="str">
        <f>A4&amp;" "&amp;B4</f>
        <v/>
      </c>
      <c r="D4" s="81"/>
      <c r="E4" s="81"/>
      <c r="F4" s="81"/>
      <c r="H4" s="34" t="s">
        <v>1343</v>
      </c>
      <c r="I4" s="260" t="s">
        <v>1961</v>
      </c>
      <c r="J4" s="259"/>
    </row>
    <row r="5" spans="1:10" ht="23.25" customHeight="1">
      <c r="A5" s="77" t="s">
        <v>13</v>
      </c>
      <c r="B5" s="76" t="s">
        <v>69</v>
      </c>
      <c r="C5" s="76" t="s">
        <v>8</v>
      </c>
      <c r="D5" s="76" t="s">
        <v>1329</v>
      </c>
      <c r="E5" s="76" t="s">
        <v>12</v>
      </c>
      <c r="F5" s="76" t="s">
        <v>70</v>
      </c>
      <c r="H5" s="245" t="s">
        <v>1344</v>
      </c>
      <c r="I5" s="245" t="s">
        <v>1776</v>
      </c>
    </row>
    <row r="6" spans="1:10" ht="33.75" customHeight="1">
      <c r="A6" s="81"/>
      <c r="B6" s="89"/>
      <c r="C6" s="81"/>
      <c r="D6" s="81"/>
      <c r="E6" s="81"/>
      <c r="F6" s="90"/>
      <c r="H6" s="34" t="s">
        <v>1346</v>
      </c>
      <c r="I6" s="34" t="s">
        <v>1777</v>
      </c>
      <c r="J6" s="259"/>
    </row>
    <row r="7" spans="1:10" ht="23.25" customHeight="1">
      <c r="A7" s="76" t="s">
        <v>18</v>
      </c>
      <c r="B7" s="79" t="s">
        <v>344</v>
      </c>
      <c r="C7" s="93" t="s">
        <v>75</v>
      </c>
      <c r="D7" s="93" t="s">
        <v>1347</v>
      </c>
      <c r="E7" s="348" t="s">
        <v>74</v>
      </c>
      <c r="F7" s="349"/>
      <c r="H7" s="245" t="s">
        <v>1348</v>
      </c>
      <c r="I7" s="34" t="s">
        <v>1779</v>
      </c>
    </row>
    <row r="8" spans="1:10" ht="33.75" customHeight="1">
      <c r="A8" s="81"/>
      <c r="B8" s="81"/>
      <c r="C8" s="90"/>
      <c r="D8" s="90"/>
      <c r="E8" s="350"/>
      <c r="F8" s="351"/>
      <c r="H8" s="162" t="s">
        <v>1349</v>
      </c>
      <c r="I8" s="34" t="s">
        <v>1778</v>
      </c>
      <c r="J8" s="259"/>
    </row>
    <row r="9" spans="1:10" ht="23.25" customHeight="1">
      <c r="A9" s="78" t="s">
        <v>71</v>
      </c>
      <c r="B9" s="76" t="s">
        <v>1350</v>
      </c>
      <c r="C9" s="76" t="s">
        <v>1351</v>
      </c>
      <c r="H9" s="246" t="s">
        <v>1352</v>
      </c>
      <c r="I9" s="34" t="s">
        <v>1968</v>
      </c>
    </row>
    <row r="10" spans="1:10" ht="33.75" customHeight="1">
      <c r="A10" s="81"/>
      <c r="B10" s="81"/>
      <c r="C10" s="81"/>
      <c r="H10" s="162" t="s">
        <v>1353</v>
      </c>
      <c r="I10" s="162" t="s">
        <v>1780</v>
      </c>
      <c r="J10" s="259"/>
    </row>
    <row r="11" spans="1:10" ht="26.25">
      <c r="A11" s="352" t="s">
        <v>336</v>
      </c>
      <c r="B11" s="353"/>
      <c r="C11" s="353"/>
      <c r="D11" s="353"/>
      <c r="E11" s="353"/>
      <c r="F11" s="353"/>
      <c r="H11" s="246" t="s">
        <v>1354</v>
      </c>
    </row>
    <row r="12" spans="1:10" ht="26.25">
      <c r="A12" s="354" t="s">
        <v>337</v>
      </c>
      <c r="B12" s="354"/>
      <c r="C12" s="239" t="s">
        <v>333</v>
      </c>
      <c r="D12" s="355" t="s">
        <v>338</v>
      </c>
      <c r="E12" s="355"/>
      <c r="F12" s="92" t="s">
        <v>333</v>
      </c>
      <c r="H12" s="162" t="s">
        <v>1355</v>
      </c>
      <c r="J12" s="259"/>
    </row>
    <row r="13" spans="1:10" ht="18.75">
      <c r="H13" s="246" t="s">
        <v>1356</v>
      </c>
    </row>
    <row r="14" spans="1:10">
      <c r="H14" s="162" t="s">
        <v>1357</v>
      </c>
      <c r="J14" s="259"/>
    </row>
    <row r="16" spans="1:10">
      <c r="J16" s="259"/>
    </row>
    <row r="18" spans="7:10">
      <c r="J18" s="259"/>
    </row>
    <row r="20" spans="7:10">
      <c r="G20" s="91" t="s">
        <v>345</v>
      </c>
      <c r="J20" s="259"/>
    </row>
    <row r="21" spans="7:10">
      <c r="G21" s="91" t="s">
        <v>346</v>
      </c>
    </row>
    <row r="22" spans="7:10">
      <c r="J22" s="259"/>
    </row>
    <row r="24" spans="7:10">
      <c r="J24" s="259"/>
    </row>
    <row r="26" spans="7:10">
      <c r="J26" s="259"/>
    </row>
    <row r="28" spans="7:10">
      <c r="J28" s="259"/>
    </row>
    <row r="30" spans="7:10">
      <c r="J30" s="259"/>
    </row>
  </sheetData>
  <mergeCells count="5">
    <mergeCell ref="E7:F7"/>
    <mergeCell ref="E8:F8"/>
    <mergeCell ref="A11:F11"/>
    <mergeCell ref="A12:B12"/>
    <mergeCell ref="D12:E12"/>
  </mergeCells>
  <conditionalFormatting sqref="A1">
    <cfRule type="duplicateValues" dxfId="47" priority="1"/>
  </conditionalFormatting>
  <dataValidations count="6">
    <dataValidation type="textLength" allowBlank="1" showInputMessage="1" showErrorMessage="1" error="رقم الهاتف الثابت خطأ" sqref="D8">
      <formula1>6</formula1>
      <formula2>10</formula2>
    </dataValidation>
    <dataValidation type="textLength" allowBlank="1" showInputMessage="1" showErrorMessage="1" error="رقم الموبايل خطأ" sqref="C8">
      <formula1>10</formula1>
      <formula2>10</formula2>
    </dataValidation>
    <dataValidation type="textLength" allowBlank="1" showInputMessage="1" showErrorMessage="1" error="الرقم الوطني خطأ" sqref="F6">
      <formula1>11</formula1>
      <formula2>11</formula2>
    </dataValidation>
    <dataValidation type="list" allowBlank="1" showInputMessage="1" showErrorMessage="1" sqref="A6">
      <formula1>$G$20:$G$21</formula1>
    </dataValidation>
    <dataValidation type="list" allowBlank="1" showInputMessage="1" showErrorMessage="1" sqref="C10 A8">
      <formula1>$H$1:$H$14</formula1>
    </dataValidation>
    <dataValidation type="list" allowBlank="1" showInputMessage="1" showErrorMessage="1" sqref="A10">
      <formula1>$I$1:$I$10</formula1>
    </dataValidation>
  </dataValidations>
  <hyperlinks>
    <hyperlink ref="C12" location="'إدخال البيانات'!E2" display="اضغط هنا"/>
    <hyperlink ref="F12" location="'تعليمات التسجيل'!A1" display="اضغط هنا"/>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sheetPr codeName="ورقة4"/>
  <dimension ref="A1:BE56"/>
  <sheetViews>
    <sheetView showGridLines="0" rightToLeft="1" topLeftCell="C2" zoomScale="91" zoomScaleNormal="91" workbookViewId="0">
      <selection activeCell="W5" sqref="W5"/>
    </sheetView>
  </sheetViews>
  <sheetFormatPr defaultColWidth="9" defaultRowHeight="14.25" customHeight="1"/>
  <cols>
    <col min="1" max="1" width="1.875" style="34" hidden="1" customWidth="1"/>
    <col min="2" max="2" width="6.75" style="34" hidden="1" customWidth="1"/>
    <col min="3" max="3" width="4.375" style="34" customWidth="1"/>
    <col min="4" max="4" width="9.625" style="34" customWidth="1"/>
    <col min="5" max="5" width="5" style="34" customWidth="1"/>
    <col min="6" max="6" width="3.375" style="34" customWidth="1"/>
    <col min="7" max="7" width="4.375" style="34" customWidth="1"/>
    <col min="8" max="8" width="3.875" style="34" bestFit="1" customWidth="1"/>
    <col min="9" max="9" width="6.5" style="34" customWidth="1"/>
    <col min="10" max="10" width="0.75" style="34" customWidth="1"/>
    <col min="11" max="11" width="6.75" style="34" hidden="1" customWidth="1"/>
    <col min="12" max="12" width="4.375" style="34" customWidth="1"/>
    <col min="13" max="13" width="9.375" style="34" customWidth="1"/>
    <col min="14" max="14" width="6.375" style="34" customWidth="1"/>
    <col min="15" max="15" width="7.375" style="34" customWidth="1"/>
    <col min="16" max="16" width="3.625" style="34" customWidth="1"/>
    <col min="17" max="17" width="3.375" style="34" customWidth="1"/>
    <col min="18" max="18" width="0.625" style="34" customWidth="1"/>
    <col min="19" max="19" width="6.75" style="34" hidden="1" customWidth="1"/>
    <col min="20" max="20" width="7.875" style="34" bestFit="1" customWidth="1"/>
    <col min="21" max="21" width="5.375" style="34" customWidth="1"/>
    <col min="22" max="22" width="5.5" style="34" bestFit="1" customWidth="1"/>
    <col min="23" max="23" width="17.5" style="34" customWidth="1"/>
    <col min="24" max="24" width="3.875" style="34" bestFit="1" customWidth="1"/>
    <col min="25" max="25" width="5" style="34" customWidth="1"/>
    <col min="26" max="26" width="0.625" style="34" customWidth="1"/>
    <col min="27" max="27" width="0.25" style="34" customWidth="1"/>
    <col min="28" max="28" width="3.875" style="34" bestFit="1" customWidth="1"/>
    <col min="29" max="29" width="10" style="34" customWidth="1"/>
    <col min="30" max="30" width="10.125" style="34" customWidth="1"/>
    <col min="31" max="31" width="2.625" style="34" bestFit="1" customWidth="1"/>
    <col min="32" max="32" width="3.875" style="34" bestFit="1" customWidth="1"/>
    <col min="33" max="33" width="5" style="34" bestFit="1" customWidth="1"/>
    <col min="34" max="34" width="9" style="34" customWidth="1"/>
    <col min="35" max="35" width="3.875" style="34" customWidth="1"/>
    <col min="36" max="36" width="10.25" style="34" customWidth="1"/>
    <col min="37" max="37" width="6.75" style="34" customWidth="1"/>
    <col min="38" max="38" width="3.375" style="34" hidden="1" customWidth="1"/>
    <col min="39" max="39" width="2.875" style="34" hidden="1" customWidth="1"/>
    <col min="40" max="40" width="11.25" style="34" bestFit="1" customWidth="1"/>
    <col min="41" max="41" width="32.5" style="34" bestFit="1" customWidth="1"/>
    <col min="42" max="46" width="0" style="34" hidden="1" customWidth="1"/>
    <col min="47" max="47" width="2.875" style="151" bestFit="1" customWidth="1"/>
    <col min="48" max="48" width="3.875" style="151" bestFit="1" customWidth="1"/>
    <col min="49" max="49" width="29.75" style="155" bestFit="1" customWidth="1"/>
    <col min="50" max="50" width="2.25" style="151" bestFit="1" customWidth="1"/>
    <col min="51" max="51" width="3.125" style="151" bestFit="1" customWidth="1"/>
    <col min="52" max="52" width="0" style="151" hidden="1" customWidth="1"/>
    <col min="53" max="54" width="9" style="151"/>
    <col min="55" max="57" width="9" style="162"/>
    <col min="58" max="16384" width="9" style="34"/>
  </cols>
  <sheetData>
    <row r="1" spans="1:57" s="228" customFormat="1" ht="21" customHeight="1" thickTop="1" thickBot="1">
      <c r="B1" s="253"/>
      <c r="C1" s="384" t="s">
        <v>4</v>
      </c>
      <c r="D1" s="384"/>
      <c r="E1" s="385"/>
      <c r="F1" s="385"/>
      <c r="G1" s="385"/>
      <c r="H1" s="384" t="s">
        <v>5</v>
      </c>
      <c r="I1" s="384"/>
      <c r="J1" s="384"/>
      <c r="K1" s="224"/>
      <c r="L1" s="386" t="e">
        <f>VLOOKUP($E$1,ورقة2!$A$1:$U$11850,2,0)</f>
        <v>#N/A</v>
      </c>
      <c r="M1" s="386"/>
      <c r="N1" s="386"/>
      <c r="O1" s="384" t="s">
        <v>6</v>
      </c>
      <c r="P1" s="384"/>
      <c r="Q1" s="392" t="b">
        <f>IF('إدخال البيانات'!A2&gt;0,IF('إدخال البيانات'!B2&lt;&gt;"",'إدخال البيانات'!B2,VLOOKUP($E$1,ورقة2!$A$1:$U$11850,3,0)))</f>
        <v>0</v>
      </c>
      <c r="R1" s="392"/>
      <c r="S1" s="392"/>
      <c r="T1" s="392"/>
      <c r="U1" s="387" t="s">
        <v>7</v>
      </c>
      <c r="V1" s="387"/>
      <c r="W1" s="225" t="b">
        <f>IF('إدخال البيانات'!A2&gt;0,IF('إدخال البيانات'!C2&lt;&gt;"",'إدخال البيانات'!C2,VLOOKUP($E$1,ورقة2!A1:U11850,4,0)))</f>
        <v>0</v>
      </c>
      <c r="X1" s="391" t="s">
        <v>69</v>
      </c>
      <c r="Y1" s="391"/>
      <c r="Z1" s="226"/>
      <c r="AA1" s="226"/>
      <c r="AB1" s="363" t="b">
        <f>IF('إدخال البيانات'!A2&gt;0,IF('إدخال البيانات'!B6&lt;&gt;"",'إدخال البيانات'!B6,VLOOKUP($E$1,ورقة2!A1:U11850,6,0)))</f>
        <v>0</v>
      </c>
      <c r="AC1" s="363"/>
      <c r="AD1" s="227" t="s">
        <v>8</v>
      </c>
      <c r="AE1" s="388" t="b">
        <f>IF('إدخال البيانات'!A2&gt;0,IF('إدخال البيانات'!C6&lt;&gt;"",'إدخال البيانات'!C6,VLOOKUP($E$1,ورقة2!A1:U11850,7,0)))</f>
        <v>0</v>
      </c>
      <c r="AF1" s="388"/>
      <c r="AG1" s="388"/>
      <c r="AL1" s="251"/>
      <c r="AO1" s="228" t="s">
        <v>352</v>
      </c>
      <c r="AV1" s="235"/>
      <c r="AW1" s="235"/>
      <c r="AX1" s="235"/>
      <c r="AY1" s="235"/>
      <c r="AZ1" s="235"/>
      <c r="BA1" s="235"/>
      <c r="BB1" s="235"/>
      <c r="BC1" s="235"/>
    </row>
    <row r="2" spans="1:57" s="190" customFormat="1" ht="21" customHeight="1" thickTop="1" thickBot="1">
      <c r="B2" s="254"/>
      <c r="C2" s="387" t="s">
        <v>11</v>
      </c>
      <c r="D2" s="387"/>
      <c r="E2" s="393" t="e">
        <f>VLOOKUP($E$1,ورقة2!A1:U11850,9,0)</f>
        <v>#N/A</v>
      </c>
      <c r="F2" s="393"/>
      <c r="G2" s="393"/>
      <c r="H2" s="394"/>
      <c r="I2" s="394"/>
      <c r="J2" s="394"/>
      <c r="K2" s="229"/>
      <c r="L2" s="366">
        <f>'إدخال البيانات'!F4</f>
        <v>0</v>
      </c>
      <c r="M2" s="366"/>
      <c r="N2" s="366"/>
      <c r="O2" s="395" t="s">
        <v>1325</v>
      </c>
      <c r="P2" s="395"/>
      <c r="Q2" s="397">
        <f>'إدخال البيانات'!E4</f>
        <v>0</v>
      </c>
      <c r="R2" s="397"/>
      <c r="S2" s="397"/>
      <c r="T2" s="397"/>
      <c r="U2" s="396" t="s">
        <v>1326</v>
      </c>
      <c r="V2" s="396"/>
      <c r="W2" s="225">
        <f>'إدخال البيانات'!D4</f>
        <v>0</v>
      </c>
      <c r="X2" s="367" t="s">
        <v>1327</v>
      </c>
      <c r="Y2" s="367"/>
      <c r="Z2" s="367"/>
      <c r="AA2" s="367"/>
      <c r="AB2" s="366" t="str">
        <f>'إدخال البيانات'!C4</f>
        <v/>
      </c>
      <c r="AC2" s="366"/>
      <c r="AD2" s="366"/>
      <c r="AE2" s="389" t="s">
        <v>1328</v>
      </c>
      <c r="AF2" s="389"/>
      <c r="AG2" s="389"/>
      <c r="AO2" s="190" t="s">
        <v>353</v>
      </c>
      <c r="AV2" s="235"/>
      <c r="AW2" s="235"/>
      <c r="AX2" s="235"/>
      <c r="AY2" s="235"/>
      <c r="AZ2" s="235"/>
      <c r="BA2" s="235"/>
      <c r="BB2" s="235"/>
      <c r="BC2" s="235"/>
    </row>
    <row r="3" spans="1:57" s="190" customFormat="1" ht="21" customHeight="1" thickTop="1" thickBot="1">
      <c r="B3" s="370" t="s">
        <v>13</v>
      </c>
      <c r="C3" s="370"/>
      <c r="D3" s="370"/>
      <c r="E3" s="392" t="b">
        <f>IF('إدخال البيانات'!A2&gt;0,IF('إدخال البيانات'!A6&lt;&gt;"",'إدخال البيانات'!A6,VLOOKUP($E$1,ورقة2!A1:U11850,5,0)))</f>
        <v>0</v>
      </c>
      <c r="F3" s="392"/>
      <c r="G3" s="392"/>
      <c r="H3" s="384" t="s">
        <v>12</v>
      </c>
      <c r="I3" s="384"/>
      <c r="J3" s="384"/>
      <c r="K3" s="230"/>
      <c r="L3" s="386" t="b">
        <f>IF('إدخال البيانات'!A2&gt;0,IF('إدخال البيانات'!E6&lt;&gt;"",'إدخال البيانات'!E6,VLOOKUP($E$1,ورقة2!A1:U11850,8,0)))</f>
        <v>0</v>
      </c>
      <c r="M3" s="386"/>
      <c r="N3" s="386"/>
      <c r="O3" s="387" t="s">
        <v>70</v>
      </c>
      <c r="P3" s="387"/>
      <c r="Q3" s="382">
        <f>'إدخال البيانات'!F6</f>
        <v>0</v>
      </c>
      <c r="R3" s="382"/>
      <c r="S3" s="382"/>
      <c r="T3" s="382"/>
      <c r="U3" s="383" t="s">
        <v>18</v>
      </c>
      <c r="V3" s="383"/>
      <c r="W3" s="225" t="b">
        <f>IF('إدخال البيانات'!A2&gt;0,IF('إدخال البيانات'!A8&lt;&gt;"",'إدخال البيانات'!A8,VLOOKUP($E$1,ورقة2!A1:U11850,13,0)))</f>
        <v>0</v>
      </c>
      <c r="X3" s="368" t="s">
        <v>1329</v>
      </c>
      <c r="Y3" s="368"/>
      <c r="Z3" s="368"/>
      <c r="AA3" s="368"/>
      <c r="AB3" s="366">
        <f>'إدخال البيانات'!D6</f>
        <v>0</v>
      </c>
      <c r="AC3" s="366"/>
      <c r="AD3" s="220" t="s">
        <v>344</v>
      </c>
      <c r="AE3" s="390">
        <f>'إدخال البيانات'!B8</f>
        <v>0</v>
      </c>
      <c r="AF3" s="390"/>
      <c r="AG3" s="390"/>
      <c r="AL3" s="251"/>
      <c r="AO3" s="190" t="s">
        <v>62</v>
      </c>
      <c r="AV3" s="235"/>
      <c r="AW3" s="235"/>
      <c r="AX3" s="235"/>
      <c r="AY3" s="235"/>
      <c r="AZ3" s="235"/>
      <c r="BA3" s="235"/>
      <c r="BB3" s="235"/>
      <c r="BC3" s="235"/>
    </row>
    <row r="4" spans="1:57" s="190" customFormat="1" ht="21" customHeight="1" thickTop="1" thickBot="1">
      <c r="B4" s="231"/>
      <c r="C4" s="398" t="s">
        <v>14</v>
      </c>
      <c r="D4" s="398"/>
      <c r="E4" s="399" t="b">
        <f>IF('إدخال البيانات'!A2&gt;0,IF('إدخال البيانات'!A10&lt;&gt;"",'إدخال البيانات'!A10,VLOOKUP($E$1,ورقة2!A1:U11850,10,0)))</f>
        <v>0</v>
      </c>
      <c r="F4" s="399"/>
      <c r="G4" s="399"/>
      <c r="H4" s="398" t="s">
        <v>15</v>
      </c>
      <c r="I4" s="398"/>
      <c r="J4" s="398"/>
      <c r="K4" s="232"/>
      <c r="L4" s="399" t="b">
        <f>IF('إدخال البيانات'!A2&gt;0,IF('إدخال البيانات'!B10&lt;&gt;"",'إدخال البيانات'!B10,VLOOKUP($E$1,ورقة2!A1:U11850,11,0)))</f>
        <v>0</v>
      </c>
      <c r="M4" s="399"/>
      <c r="N4" s="399"/>
      <c r="O4" s="403" t="s">
        <v>16</v>
      </c>
      <c r="P4" s="403"/>
      <c r="Q4" s="404" t="b">
        <f>IF('إدخال البيانات'!A2&gt;0,IF('إدخال البيانات'!C10&lt;&gt;"",'إدخال البيانات'!C10,VLOOKUP($E$1,ورقة2!A1:U11850,12,0)))</f>
        <v>0</v>
      </c>
      <c r="R4" s="404"/>
      <c r="S4" s="404"/>
      <c r="T4" s="404"/>
      <c r="U4" s="405" t="s">
        <v>342</v>
      </c>
      <c r="V4" s="405"/>
      <c r="W4" s="233">
        <f>'إدخال البيانات'!C8</f>
        <v>0</v>
      </c>
      <c r="X4" s="369" t="s">
        <v>343</v>
      </c>
      <c r="Y4" s="369"/>
      <c r="Z4" s="369"/>
      <c r="AA4" s="369"/>
      <c r="AB4" s="365">
        <f>'إدخال البيانات'!D8</f>
        <v>0</v>
      </c>
      <c r="AC4" s="366"/>
      <c r="AD4" s="234" t="s">
        <v>74</v>
      </c>
      <c r="AE4" s="371">
        <f>'إدخال البيانات'!E8</f>
        <v>0</v>
      </c>
      <c r="AF4" s="371"/>
      <c r="AG4" s="371"/>
      <c r="AH4" s="371"/>
      <c r="AI4" s="371"/>
      <c r="AJ4" s="371"/>
      <c r="AM4" s="228"/>
      <c r="AO4" s="95" t="s">
        <v>76</v>
      </c>
      <c r="AV4" s="235"/>
      <c r="AW4" s="235"/>
      <c r="AX4" s="235"/>
      <c r="AY4" s="235"/>
      <c r="AZ4" s="235"/>
      <c r="BA4" s="235"/>
      <c r="BB4" s="235"/>
      <c r="BC4" s="235" t="s">
        <v>1330</v>
      </c>
    </row>
    <row r="5" spans="1:57" s="190" customFormat="1" ht="21" customHeight="1" thickTop="1" thickBot="1">
      <c r="B5" s="252"/>
      <c r="C5" s="426" t="s">
        <v>17</v>
      </c>
      <c r="D5" s="426"/>
      <c r="E5" s="364" t="e">
        <f>VLOOKUP($E$1,ورقة2!A1:U11850,16,0)</f>
        <v>#N/A</v>
      </c>
      <c r="F5" s="364"/>
      <c r="G5" s="364"/>
      <c r="H5" s="400" t="s">
        <v>351</v>
      </c>
      <c r="I5" s="400"/>
      <c r="J5" s="400"/>
      <c r="K5" s="229"/>
      <c r="L5" s="401"/>
      <c r="M5" s="401"/>
      <c r="N5" s="401"/>
      <c r="O5" s="391" t="s">
        <v>0</v>
      </c>
      <c r="P5" s="391"/>
      <c r="Q5" s="708"/>
      <c r="R5" s="708"/>
      <c r="S5" s="708"/>
      <c r="T5" s="708"/>
      <c r="U5" s="402" t="s">
        <v>1</v>
      </c>
      <c r="V5" s="402"/>
      <c r="W5" s="707"/>
      <c r="X5" s="370" t="s">
        <v>2</v>
      </c>
      <c r="Y5" s="370"/>
      <c r="Z5" s="370"/>
      <c r="AA5" s="370"/>
      <c r="AB5" s="366" t="e">
        <f>VLOOKUP($E$1,ورقة2!A1:U11850,19,0)</f>
        <v>#N/A</v>
      </c>
      <c r="AC5" s="366"/>
      <c r="AD5" s="255" t="s">
        <v>1</v>
      </c>
      <c r="AE5" s="363" t="e">
        <f>VLOOKUP($E$1,ورقة2!A1:U11850,20,0)</f>
        <v>#N/A</v>
      </c>
      <c r="AF5" s="363"/>
      <c r="AG5" s="363"/>
      <c r="AH5" s="255" t="s">
        <v>3</v>
      </c>
      <c r="AI5" s="364">
        <f>IFERROR(VLOOKUP($E$1,ورقة2!A1:U11850,21,0),0)</f>
        <v>0</v>
      </c>
      <c r="AJ5" s="364"/>
      <c r="AL5" s="236"/>
      <c r="AO5" s="190" t="s">
        <v>354</v>
      </c>
      <c r="AU5" s="190">
        <v>1</v>
      </c>
      <c r="AV5" s="152">
        <v>610</v>
      </c>
      <c r="AW5" s="243" t="s">
        <v>2036</v>
      </c>
      <c r="AX5" s="150">
        <f>H8</f>
        <v>0</v>
      </c>
      <c r="AY5" s="150" t="e">
        <f>I8</f>
        <v>#N/A</v>
      </c>
      <c r="AZ5" s="244"/>
      <c r="BA5" s="153"/>
      <c r="BC5" s="190" t="s">
        <v>1331</v>
      </c>
    </row>
    <row r="6" spans="1:57" ht="43.5" customHeight="1" thickTop="1" thickBot="1">
      <c r="B6" s="427" t="e">
        <f>IF(E2&lt;&gt;"","مقررات السنة الأولى","أدخل الرقم الامتحاني في الحقل المخصص واملأ جميع الحقول بالبيانات الصحيحة")</f>
        <v>#N/A</v>
      </c>
      <c r="C6" s="428"/>
      <c r="D6" s="428"/>
      <c r="E6" s="428"/>
      <c r="F6" s="428"/>
      <c r="G6" s="428"/>
      <c r="H6" s="428"/>
      <c r="I6" s="428"/>
      <c r="J6" s="428"/>
      <c r="K6" s="428"/>
      <c r="L6" s="428"/>
      <c r="M6" s="428"/>
      <c r="N6" s="428"/>
      <c r="O6" s="428"/>
      <c r="P6" s="428"/>
      <c r="Q6" s="429"/>
      <c r="R6" s="88"/>
      <c r="S6" s="256"/>
      <c r="T6" s="406" t="e">
        <f>IF(E2&lt;&gt;"","مقررات السنة الثالثة","لايحق لك تعديل الاستمارة بعد تثبيت التسجيل تحت طائلة إلغاء التسجيل")</f>
        <v>#N/A</v>
      </c>
      <c r="U6" s="407"/>
      <c r="V6" s="407"/>
      <c r="W6" s="407"/>
      <c r="X6" s="407"/>
      <c r="Y6" s="407"/>
      <c r="Z6" s="407"/>
      <c r="AA6" s="407"/>
      <c r="AB6" s="407"/>
      <c r="AC6" s="407"/>
      <c r="AD6" s="407"/>
      <c r="AE6" s="407"/>
      <c r="AF6" s="407"/>
      <c r="AG6" s="407"/>
      <c r="AH6" s="158"/>
      <c r="AI6" s="158"/>
      <c r="AJ6" s="158"/>
      <c r="AK6" s="57"/>
      <c r="AL6" s="51"/>
      <c r="AN6" s="52"/>
      <c r="AO6" s="52" t="s">
        <v>355</v>
      </c>
      <c r="AU6" s="152">
        <v>2</v>
      </c>
      <c r="AV6" s="152">
        <v>611</v>
      </c>
      <c r="AW6" s="152" t="s">
        <v>369</v>
      </c>
      <c r="AX6" s="150">
        <f t="shared" ref="AX6:AY10" si="0">H9</f>
        <v>0</v>
      </c>
      <c r="AY6" s="150" t="e">
        <f t="shared" si="0"/>
        <v>#N/A</v>
      </c>
      <c r="AZ6" s="153"/>
      <c r="BC6" s="152"/>
      <c r="BD6" s="152"/>
      <c r="BE6" s="152"/>
    </row>
    <row r="7" spans="1:57" ht="23.25" customHeight="1" thickBot="1">
      <c r="B7" s="417" t="s">
        <v>19</v>
      </c>
      <c r="C7" s="417"/>
      <c r="D7" s="417"/>
      <c r="E7" s="417"/>
      <c r="F7" s="417"/>
      <c r="G7" s="418"/>
      <c r="H7" s="35" t="s">
        <v>20</v>
      </c>
      <c r="I7" s="35" t="s">
        <v>21</v>
      </c>
      <c r="J7" s="60"/>
      <c r="K7" s="258"/>
      <c r="L7" s="419" t="s">
        <v>22</v>
      </c>
      <c r="M7" s="417"/>
      <c r="N7" s="417"/>
      <c r="O7" s="418"/>
      <c r="P7" s="35" t="s">
        <v>23</v>
      </c>
      <c r="Q7" s="35" t="s">
        <v>24</v>
      </c>
      <c r="R7" s="65"/>
      <c r="S7" s="36"/>
      <c r="T7" s="379" t="s">
        <v>25</v>
      </c>
      <c r="U7" s="380"/>
      <c r="V7" s="380"/>
      <c r="W7" s="381"/>
      <c r="X7" s="35" t="s">
        <v>20</v>
      </c>
      <c r="Y7" s="35" t="s">
        <v>21</v>
      </c>
      <c r="Z7" s="101"/>
      <c r="AA7" s="37"/>
      <c r="AB7" s="379" t="s">
        <v>22</v>
      </c>
      <c r="AC7" s="380"/>
      <c r="AD7" s="380"/>
      <c r="AE7" s="381"/>
      <c r="AF7" s="35" t="s">
        <v>20</v>
      </c>
      <c r="AG7" s="35" t="s">
        <v>21</v>
      </c>
      <c r="AH7" s="158"/>
      <c r="AI7" s="158"/>
      <c r="AJ7" s="158"/>
      <c r="AK7" s="57"/>
      <c r="AL7" s="52"/>
      <c r="AN7" s="52"/>
      <c r="AO7" s="52" t="s">
        <v>10</v>
      </c>
      <c r="AU7" s="152">
        <v>3</v>
      </c>
      <c r="AV7" s="152">
        <v>612</v>
      </c>
      <c r="AW7" s="161" t="s">
        <v>370</v>
      </c>
      <c r="AX7" s="150">
        <f t="shared" si="0"/>
        <v>0</v>
      </c>
      <c r="AY7" s="150" t="e">
        <f t="shared" si="0"/>
        <v>#N/A</v>
      </c>
      <c r="AZ7" s="154"/>
      <c r="BC7" s="161"/>
      <c r="BD7" s="161"/>
      <c r="BE7" s="161"/>
    </row>
    <row r="8" spans="1:57" ht="26.25" customHeight="1" thickBot="1">
      <c r="A8" s="34" t="e">
        <f>IF(AND(I8&lt;&gt;"",H8=1),1,"")</f>
        <v>#N/A</v>
      </c>
      <c r="B8" s="38" t="e">
        <f>IF(OR(I8="ج",I8="ر1",I8="ر2"),IF(H8=1,IF($L$5=$AO$7,0,IF($L$5=$AO$2,IF(I8="ج",4000,IF(I8="ر1",5200,IF(I8="ر2",6000,""))),IF(OR($L$5=$AO$3,$L$5=$AO$6),IF(I8="ج",2500,IF(I8="ر1",3250,IF(I8="ر2",3750,""))),IF($L$5=$AO$4,500,IF(OR($L$5=$AO$1,$L$5=$AO$5),IF(I8="ج",4000,IF(I8="ر1",5500,IF(I8="ر2",6500,""))),IF(I8="ج",5000,IF(I8="ر1",6500,IF(I8="ر2",7500,""))))))))))</f>
        <v>#N/A</v>
      </c>
      <c r="C8" s="63">
        <v>610</v>
      </c>
      <c r="D8" s="433" t="s">
        <v>368</v>
      </c>
      <c r="E8" s="433"/>
      <c r="F8" s="433"/>
      <c r="G8" s="434"/>
      <c r="H8" s="49"/>
      <c r="I8" s="217" t="e">
        <f>IF(VLOOKUP($E$1,ورقة4!$A$2:$BA$7714,3,0)=0,"",(VLOOKUP($E$1,ورقة4!$A$2:$BA$7714,3,0)))</f>
        <v>#N/A</v>
      </c>
      <c r="J8" s="156" t="e">
        <f>IF(AND(Q8&lt;&gt;"",P8=1),7,"")</f>
        <v>#N/A</v>
      </c>
      <c r="K8" s="38" t="e">
        <f>IF(OR(Q8="ج",Q8="ر1",Q8="ر2"),IF(P8=1,IF($L$5=$AO$7,0,IF($L$5=$AO$2,IF(Q8="ج",4000,IF(Q8="ر1",5200,IF(Q8="ر2",6000,""))),IF(OR($L$5=$AO$3,$L$5=$AO$6),IF(Q8="ج",2500,IF(Q8="ر1",3250,IF(Q8="ر2",3750,""))),IF($L$5=$AO$4,500,IF(OR($L$5=$AO$1,$L$5=$AO$5),IF(Q8="ج",4000,IF(Q8="ر1",5500,IF(Q8="ر2",6500,""))),IF(Q8="ج",5000,IF(Q8="ر1",6500,IF(Q8="ر2",7500,""))))))))))</f>
        <v>#N/A</v>
      </c>
      <c r="L8" s="63">
        <v>616</v>
      </c>
      <c r="M8" s="442" t="s">
        <v>374</v>
      </c>
      <c r="N8" s="443"/>
      <c r="O8" s="444"/>
      <c r="P8" s="49"/>
      <c r="Q8" s="217" t="e">
        <f>IF(VLOOKUP($E$1,ورقة4!$A$2:$BA$7714,9,0)=0,"",(VLOOKUP($E$1,ورقة4!$A$2:$BA$7714,9,0)))</f>
        <v>#N/A</v>
      </c>
      <c r="R8" s="157" t="e">
        <f>IF(AND(Y8&lt;&gt;"",X8=1),25,"")</f>
        <v>#N/A</v>
      </c>
      <c r="S8" s="38" t="e">
        <f>IF(OR(Y8="ج",Y8="ر1",Y8="ر2"),IF(X8=1,IF($L$5=$AO$7,0,IF($L$5=$AO$2,IF(Y8="ج",4000,IF(Y8="ر1",5200,IF(Y8="ر2",6000,""))),IF(OR($L$5=$AO$3,$L$5=$AO$6),IF(Y8="ج",2500,IF(Y8="ر1",3250,IF(Y8="ر2",3750,""))),IF($L$5=$AO$4,500,IF(OR($L$5=$AO$1,$L$5=$AO$5),IF(Y8="ج",4000,IF(Y8="ر1",5500,IF(Y8="ر2",6500,""))),IF(Y8="ج",5000,IF(Y8="ر1",6500,IF(Y8="ر2",7500,""))))))))))</f>
        <v>#N/A</v>
      </c>
      <c r="T8" s="62">
        <v>640</v>
      </c>
      <c r="U8" s="411" t="s">
        <v>380</v>
      </c>
      <c r="V8" s="412"/>
      <c r="W8" s="413"/>
      <c r="X8" s="50"/>
      <c r="Y8" s="84" t="e">
        <f>IF(VLOOKUP($E$1,ورقة4!$A$2:$BA$7714,27,0)=0,"",(VLOOKUP($E$1,ورقة4!$A$2:$BA$7714,27,0)))</f>
        <v>#N/A</v>
      </c>
      <c r="Z8" s="156" t="e">
        <f>IF(AND(AG8&lt;&gt;"",AF8=1),31,"")</f>
        <v>#N/A</v>
      </c>
      <c r="AA8" s="38" t="e">
        <f>IF(OR(AG8="ج",AG8="ر1",AG8="ر2"),IF(AF8=1,IF($L$5=$AO$7,0,IF($L$5=$AO$2,IF(AG8="ج",4000,IF(AG8="ر1",5200,IF(AG8="ر2",6000,""))),IF(OR($L$5=$AO$3,$L$5=$AO$6),IF(AG8="ج",2500,IF(AG8="ر1",3250,IF(AG8="ر2",3750,""))),IF($L$5=$AO$4,500,IF(OR($L$5=$AO$1,$L$5=$AO$5),IF(AG8="ج",4000,IF(AG8="ر1",5500,IF(AG8="ر2",6500,""))),IF(AG8="ج",5000,IF(AG8="ر1",6500,IF(AG8="ر2",7500,""))))))))))</f>
        <v>#N/A</v>
      </c>
      <c r="AB8" s="62">
        <v>646</v>
      </c>
      <c r="AC8" s="411" t="s">
        <v>386</v>
      </c>
      <c r="AD8" s="412"/>
      <c r="AE8" s="413"/>
      <c r="AF8" s="50"/>
      <c r="AG8" s="84" t="e">
        <f>IF(VLOOKUP($E$1,ورقة4!$A$2:$BA$7714,33,0)=0,"",(VLOOKUP($E$1,ورقة4!$A$2:$BA$7714,33,0)))</f>
        <v>#N/A</v>
      </c>
      <c r="AH8" s="53"/>
      <c r="AI8" s="53"/>
      <c r="AJ8" s="53"/>
      <c r="AK8" s="57"/>
      <c r="AL8" s="51" t="e">
        <f t="shared" ref="AL8:AL13" si="1">IF(A8&lt;&gt;"",A8,"")</f>
        <v>#N/A</v>
      </c>
      <c r="AM8" s="34">
        <v>1</v>
      </c>
      <c r="AN8" s="52"/>
      <c r="AU8" s="152">
        <v>4</v>
      </c>
      <c r="AV8" s="152">
        <v>613</v>
      </c>
      <c r="AW8" s="161" t="s">
        <v>371</v>
      </c>
      <c r="AX8" s="150">
        <f t="shared" si="0"/>
        <v>0</v>
      </c>
      <c r="AY8" s="150" t="e">
        <f t="shared" si="0"/>
        <v>#N/A</v>
      </c>
      <c r="AZ8" s="154"/>
      <c r="BC8" s="161"/>
      <c r="BD8" s="161"/>
      <c r="BE8" s="161"/>
    </row>
    <row r="9" spans="1:57" ht="26.25" customHeight="1" thickTop="1" thickBot="1">
      <c r="A9" s="34" t="e">
        <f>IF(AND(I9&lt;&gt;"",H9=1),2,"")</f>
        <v>#N/A</v>
      </c>
      <c r="B9" s="38" t="e">
        <f t="shared" ref="B9:B13" si="2">IF(OR(I9="ج",I9="ر1",I9="ر2"),IF(H9=1,IF($L$5=$AO$7,0,IF($L$5=$AO$2,IF(I9="ج",4000,IF(I9="ر1",5200,IF(I9="ر2",6000,""))),IF(OR($L$5=$AO$3,$L$5=$AO$6),IF(I9="ج",2500,IF(I9="ر1",3250,IF(I9="ر2",3750,""))),IF($L$5=$AO$4,500,IF(OR($L$5=$AO$1,$L$5=$AO$5),IF(I9="ج",4000,IF(I9="ر1",5500,IF(I9="ر2",6500,""))),IF(I9="ج",5000,IF(I9="ر1",6500,IF(I9="ر2",7500,""))))))))))</f>
        <v>#N/A</v>
      </c>
      <c r="C9" s="64">
        <v>611</v>
      </c>
      <c r="D9" s="435" t="s">
        <v>369</v>
      </c>
      <c r="E9" s="435"/>
      <c r="F9" s="435"/>
      <c r="G9" s="436"/>
      <c r="H9" s="50"/>
      <c r="I9" s="84" t="e">
        <f>IF(VLOOKUP($E$1,ورقة4!$A$2:$BA$7714,4,0)=0,"",(VLOOKUP($E$1,ورقة4!$A$2:$BA$7714,4,0)))</f>
        <v>#N/A</v>
      </c>
      <c r="J9" s="156" t="e">
        <f>IF(AND(Q9&lt;&gt;"",P9=1),8,"")</f>
        <v>#N/A</v>
      </c>
      <c r="K9" s="38" t="e">
        <f t="shared" ref="K9:K13" si="3">IF(OR(Q9="ج",Q9="ر1",Q9="ر2"),IF(P9=1,IF($L$5=$AO$7,0,IF($L$5=$AO$2,IF(Q9="ج",4000,IF(Q9="ر1",5200,IF(Q9="ر2",6000,""))),IF(OR($L$5=$AO$3,$L$5=$AO$6),IF(Q9="ج",2500,IF(Q9="ر1",3250,IF(Q9="ر2",3750,""))),IF($L$5=$AO$4,500,IF(OR($L$5=$AO$1,$L$5=$AO$5),IF(Q9="ج",4000,IF(Q9="ر1",5500,IF(Q9="ر2",6500,""))),IF(Q9="ج",5000,IF(Q9="ر1",6500,IF(Q9="ر2",7500,""))))))))))</f>
        <v>#N/A</v>
      </c>
      <c r="L9" s="64">
        <v>617</v>
      </c>
      <c r="M9" s="420" t="s">
        <v>375</v>
      </c>
      <c r="N9" s="420"/>
      <c r="O9" s="421"/>
      <c r="P9" s="50"/>
      <c r="Q9" s="84" t="e">
        <f>IF(VLOOKUP($E$1,ورقة4!$A$2:$BA$7714,10,0)=0,"",(VLOOKUP($E$1,ورقة4!$A$2:$BA$7714,10,0)))</f>
        <v>#N/A</v>
      </c>
      <c r="R9" s="157" t="e">
        <f>IF(AND(Y9&lt;&gt;"",X9=1),26,"")</f>
        <v>#N/A</v>
      </c>
      <c r="S9" s="38" t="e">
        <f t="shared" ref="S9:S13" si="4">IF(OR(Y9="ج",Y9="ر1",Y9="ر2"),IF(X9=1,IF($L$5=$AO$7,0,IF($L$5=$AO$2,IF(Y9="ج",4000,IF(Y9="ر1",5200,IF(Y9="ر2",6000,""))),IF(OR($L$5=$AO$3,$L$5=$AO$6),IF(Y9="ج",2500,IF(Y9="ر1",3250,IF(Y9="ر2",3750,""))),IF($L$5=$AO$4,500,IF(OR($L$5=$AO$1,$L$5=$AO$5),IF(Y9="ج",4000,IF(Y9="ر1",5500,IF(Y9="ر2",6500,""))),IF(Y9="ج",5000,IF(Y9="ر1",6500,IF(Y9="ر2",7500,""))))))))))</f>
        <v>#N/A</v>
      </c>
      <c r="T9" s="61">
        <v>641</v>
      </c>
      <c r="U9" s="375" t="s">
        <v>381</v>
      </c>
      <c r="V9" s="376"/>
      <c r="W9" s="377"/>
      <c r="X9" s="50"/>
      <c r="Y9" s="84" t="e">
        <f>IF(VLOOKUP($E$1,ورقة4!$A$2:$BA$7714,28,0)=0,"",(VLOOKUP($E$1,ورقة4!$A$2:$BA$7714,28,0)))</f>
        <v>#N/A</v>
      </c>
      <c r="Z9" s="156" t="e">
        <f>IF(AND(AG9&lt;&gt;"",AF9=1),32,"")</f>
        <v>#N/A</v>
      </c>
      <c r="AA9" s="38" t="e">
        <f t="shared" ref="AA9:AA13" si="5">IF(OR(AG9="ج",AG9="ر1",AG9="ر2"),IF(AF9=1,IF($L$5=$AO$7,0,IF($L$5=$AO$2,IF(AG9="ج",4000,IF(AG9="ر1",5200,IF(AG9="ر2",6000,""))),IF(OR($L$5=$AO$3,$L$5=$AO$6),IF(AG9="ج",2500,IF(AG9="ر1",3250,IF(AG9="ر2",3750,""))),IF($L$5=$AO$4,500,IF(OR($L$5=$AO$1,$L$5=$AO$5),IF(AG9="ج",4000,IF(AG9="ر1",5500,IF(AG9="ر2",6500,""))),IF(AG9="ج",5000,IF(AG9="ر1",6500,IF(AG9="ر2",7500,""))))))))))</f>
        <v>#N/A</v>
      </c>
      <c r="AB9" s="61">
        <v>647</v>
      </c>
      <c r="AC9" s="375" t="s">
        <v>387</v>
      </c>
      <c r="AD9" s="376"/>
      <c r="AE9" s="377"/>
      <c r="AF9" s="50"/>
      <c r="AG9" s="84" t="e">
        <f>IF(VLOOKUP($E$1,ورقة4!$A$2:$BA$7714,34,0)=0,"",(VLOOKUP($E$1,ورقة4!$A$2:$BA$7714,34,0)))</f>
        <v>#N/A</v>
      </c>
      <c r="AH9" s="422" t="s">
        <v>339</v>
      </c>
      <c r="AI9" s="423"/>
      <c r="AJ9" s="423"/>
      <c r="AK9" s="57"/>
      <c r="AL9" s="51" t="e">
        <f t="shared" si="1"/>
        <v>#N/A</v>
      </c>
      <c r="AM9" s="34">
        <v>2</v>
      </c>
      <c r="AU9" s="152">
        <v>5</v>
      </c>
      <c r="AV9" s="152">
        <v>614</v>
      </c>
      <c r="AW9" s="152" t="s">
        <v>372</v>
      </c>
      <c r="AX9" s="150">
        <f t="shared" si="0"/>
        <v>0</v>
      </c>
      <c r="AY9" s="150" t="e">
        <f t="shared" si="0"/>
        <v>#N/A</v>
      </c>
      <c r="AZ9" s="153"/>
      <c r="BC9" s="152"/>
      <c r="BD9" s="152"/>
      <c r="BE9" s="152"/>
    </row>
    <row r="10" spans="1:57" ht="26.25" customHeight="1" thickTop="1" thickBot="1">
      <c r="A10" s="34" t="e">
        <f>IF(AND(I10&lt;&gt;"",H10=1),3,"")</f>
        <v>#N/A</v>
      </c>
      <c r="B10" s="38" t="e">
        <f t="shared" si="2"/>
        <v>#N/A</v>
      </c>
      <c r="C10" s="64">
        <v>612</v>
      </c>
      <c r="D10" s="415" t="s">
        <v>370</v>
      </c>
      <c r="E10" s="415"/>
      <c r="F10" s="415"/>
      <c r="G10" s="437"/>
      <c r="H10" s="50"/>
      <c r="I10" s="84" t="e">
        <f>IF(VLOOKUP($E$1,ورقة4!$A$2:$BA$7714,5,0)=0,"",(VLOOKUP($E$1,ورقة4!$A$2:$BA$7714,5,0)))</f>
        <v>#N/A</v>
      </c>
      <c r="J10" s="156" t="e">
        <f>IF(AND(Q10&lt;&gt;"",P10=1),9,"")</f>
        <v>#N/A</v>
      </c>
      <c r="K10" s="38" t="e">
        <f t="shared" si="3"/>
        <v>#N/A</v>
      </c>
      <c r="L10" s="64">
        <v>618</v>
      </c>
      <c r="M10" s="420" t="s">
        <v>376</v>
      </c>
      <c r="N10" s="420"/>
      <c r="O10" s="421"/>
      <c r="P10" s="50"/>
      <c r="Q10" s="84" t="e">
        <f>IF(VLOOKUP($E$1,ورقة4!$A$2:$BA$7714,11,0)=0,"",(VLOOKUP($E$1,ورقة4!$A$2:$BA$7714,11,0)))</f>
        <v>#N/A</v>
      </c>
      <c r="R10" s="157" t="e">
        <f>IF(AND(Y10&lt;&gt;"",X10=1),27,"")</f>
        <v>#N/A</v>
      </c>
      <c r="S10" s="38" t="e">
        <f t="shared" si="4"/>
        <v>#N/A</v>
      </c>
      <c r="T10" s="61">
        <v>642</v>
      </c>
      <c r="U10" s="430" t="s">
        <v>382</v>
      </c>
      <c r="V10" s="431"/>
      <c r="W10" s="432"/>
      <c r="X10" s="50"/>
      <c r="Y10" s="84" t="e">
        <f>IF(VLOOKUP($E$1,ورقة4!$A$2:$BA$7714,29,0)=0,"",(VLOOKUP($E$1,ورقة4!$A$2:$BA$7714,29,0)))</f>
        <v>#N/A</v>
      </c>
      <c r="Z10" s="156" t="e">
        <f>IF(AND(AG10&lt;&gt;"",AF10=1),33,"")</f>
        <v>#N/A</v>
      </c>
      <c r="AA10" s="38" t="e">
        <f t="shared" si="5"/>
        <v>#N/A</v>
      </c>
      <c r="AB10" s="61">
        <v>648</v>
      </c>
      <c r="AC10" s="430" t="s">
        <v>388</v>
      </c>
      <c r="AD10" s="431"/>
      <c r="AE10" s="432"/>
      <c r="AF10" s="50"/>
      <c r="AG10" s="84" t="e">
        <f>IF(VLOOKUP($E$1,ورقة4!$A$2:$BA$7714,35,0)=0,"",(VLOOKUP($E$1,ورقة4!$A$2:$BA$7714,35,0)))</f>
        <v>#N/A</v>
      </c>
      <c r="AH10" s="424" t="s">
        <v>340</v>
      </c>
      <c r="AI10" s="425"/>
      <c r="AJ10" s="425"/>
      <c r="AK10" s="57"/>
      <c r="AL10" s="51" t="e">
        <f t="shared" si="1"/>
        <v>#N/A</v>
      </c>
      <c r="AM10" s="34">
        <v>3</v>
      </c>
      <c r="AU10" s="152">
        <v>6</v>
      </c>
      <c r="AV10" s="152">
        <v>615</v>
      </c>
      <c r="AW10" s="152" t="s">
        <v>373</v>
      </c>
      <c r="AX10" s="150">
        <f t="shared" si="0"/>
        <v>0</v>
      </c>
      <c r="AY10" s="150" t="e">
        <f t="shared" si="0"/>
        <v>#N/A</v>
      </c>
      <c r="AZ10" s="153"/>
      <c r="BC10" s="152"/>
      <c r="BD10" s="152"/>
      <c r="BE10" s="152"/>
    </row>
    <row r="11" spans="1:57" ht="26.25" customHeight="1" thickTop="1" thickBot="1">
      <c r="A11" s="34" t="e">
        <f>IF(AND(I11&lt;&gt;"",H11=1),4,"")</f>
        <v>#N/A</v>
      </c>
      <c r="B11" s="38" t="e">
        <f t="shared" si="2"/>
        <v>#N/A</v>
      </c>
      <c r="C11" s="64">
        <v>613</v>
      </c>
      <c r="D11" s="415" t="s">
        <v>371</v>
      </c>
      <c r="E11" s="415"/>
      <c r="F11" s="415"/>
      <c r="G11" s="437"/>
      <c r="H11" s="50"/>
      <c r="I11" s="84" t="e">
        <f>IF(VLOOKUP($E$1,ورقة4!$A$2:$BA$7714,6,0)=0,"",(VLOOKUP($E$1,ورقة4!$A$2:$BA$7714,6,0)))</f>
        <v>#N/A</v>
      </c>
      <c r="J11" s="156" t="e">
        <f>IF(AND(Q11&lt;&gt;"",P11=1),10,"")</f>
        <v>#N/A</v>
      </c>
      <c r="K11" s="38" t="e">
        <f t="shared" si="3"/>
        <v>#N/A</v>
      </c>
      <c r="L11" s="64">
        <v>619</v>
      </c>
      <c r="M11" s="420" t="s">
        <v>377</v>
      </c>
      <c r="N11" s="420"/>
      <c r="O11" s="421"/>
      <c r="P11" s="50"/>
      <c r="Q11" s="84" t="e">
        <f>IF(VLOOKUP($E$1,ورقة4!$A$2:$BA$7714,12,0)=0,"",(VLOOKUP($E$1,ورقة4!$A$2:$BA$7714,12,0)))</f>
        <v>#N/A</v>
      </c>
      <c r="R11" s="157" t="e">
        <f>IF(AND(Y11&lt;&gt;"",X11=1),28,"")</f>
        <v>#N/A</v>
      </c>
      <c r="S11" s="38" t="e">
        <f t="shared" si="4"/>
        <v>#N/A</v>
      </c>
      <c r="T11" s="61">
        <v>643</v>
      </c>
      <c r="U11" s="375" t="s">
        <v>383</v>
      </c>
      <c r="V11" s="376"/>
      <c r="W11" s="377"/>
      <c r="X11" s="50"/>
      <c r="Y11" s="84" t="e">
        <f>IF(VLOOKUP($E$1,ورقة4!$A$2:$BA$7714,30,0)=0,"",(VLOOKUP($E$1,ورقة4!$A$2:$BA$7714,30,0)))</f>
        <v>#N/A</v>
      </c>
      <c r="Z11" s="156" t="e">
        <f>IF(AND(AG11&lt;&gt;"",AF11=1),34,"")</f>
        <v>#N/A</v>
      </c>
      <c r="AA11" s="38" t="e">
        <f t="shared" si="5"/>
        <v>#N/A</v>
      </c>
      <c r="AB11" s="61">
        <v>649</v>
      </c>
      <c r="AC11" s="375" t="s">
        <v>389</v>
      </c>
      <c r="AD11" s="376"/>
      <c r="AE11" s="377"/>
      <c r="AF11" s="50"/>
      <c r="AG11" s="84" t="e">
        <f>IF(VLOOKUP($E$1,ورقة4!$A$2:$BA$7714,36,0)=0,"",(VLOOKUP($E$1,ورقة4!$A$2:$BA$7714,36,0)))</f>
        <v>#N/A</v>
      </c>
      <c r="AH11" s="424"/>
      <c r="AI11" s="425"/>
      <c r="AJ11" s="425"/>
      <c r="AK11" s="57"/>
      <c r="AL11" s="51" t="e">
        <f t="shared" si="1"/>
        <v>#N/A</v>
      </c>
      <c r="AM11" s="34">
        <v>4</v>
      </c>
      <c r="AU11" s="152">
        <v>7</v>
      </c>
      <c r="AV11" s="152">
        <v>616</v>
      </c>
      <c r="AW11" s="154" t="s">
        <v>374</v>
      </c>
      <c r="AX11" s="150">
        <f t="shared" ref="AX11:AY16" si="6">P8</f>
        <v>0</v>
      </c>
      <c r="AY11" s="150" t="e">
        <f t="shared" si="6"/>
        <v>#N/A</v>
      </c>
      <c r="AZ11" s="153"/>
      <c r="BC11" s="154"/>
      <c r="BD11" s="154"/>
    </row>
    <row r="12" spans="1:57" ht="26.25" customHeight="1" thickTop="1" thickBot="1">
      <c r="A12" s="34" t="e">
        <f>IF(AND(I12&lt;&gt;"",H12=1),5,"")</f>
        <v>#N/A</v>
      </c>
      <c r="B12" s="38" t="e">
        <f t="shared" si="2"/>
        <v>#N/A</v>
      </c>
      <c r="C12" s="64">
        <v>614</v>
      </c>
      <c r="D12" s="435" t="s">
        <v>372</v>
      </c>
      <c r="E12" s="435"/>
      <c r="F12" s="435"/>
      <c r="G12" s="436"/>
      <c r="H12" s="50"/>
      <c r="I12" s="84" t="e">
        <f>IF(VLOOKUP($E$1,ورقة4!$A$2:$BA$7714,7,0)=0,"",(VLOOKUP($E$1,ورقة4!$A$2:$BA$7714,7,0)))</f>
        <v>#N/A</v>
      </c>
      <c r="J12" s="156" t="e">
        <f>IF(AND(Q12&lt;&gt;"",P12=1),11,"")</f>
        <v>#N/A</v>
      </c>
      <c r="K12" s="38" t="e">
        <f t="shared" si="3"/>
        <v>#N/A</v>
      </c>
      <c r="L12" s="64">
        <v>620</v>
      </c>
      <c r="M12" s="420" t="s">
        <v>378</v>
      </c>
      <c r="N12" s="420"/>
      <c r="O12" s="421"/>
      <c r="P12" s="50"/>
      <c r="Q12" s="84" t="e">
        <f>IF(VLOOKUP($E$1,ورقة4!$A$2:$BA$7714,13,0)=0,"",(VLOOKUP($E$1,ورقة4!$A$2:$BA$7714,13,0)))</f>
        <v>#N/A</v>
      </c>
      <c r="R12" s="157" t="e">
        <f>IF(AND(Y12&lt;&gt;"",X12=1),29,"")</f>
        <v>#N/A</v>
      </c>
      <c r="S12" s="38" t="e">
        <f t="shared" si="4"/>
        <v>#N/A</v>
      </c>
      <c r="T12" s="61">
        <v>644</v>
      </c>
      <c r="U12" s="375" t="s">
        <v>384</v>
      </c>
      <c r="V12" s="376"/>
      <c r="W12" s="377"/>
      <c r="X12" s="50"/>
      <c r="Y12" s="84" t="e">
        <f>IF(VLOOKUP($E$1,ورقة4!$A$2:$BA$7714,31,0)=0,"",(VLOOKUP($E$1,ورقة4!$A$2:$BA$7714,31,0)))</f>
        <v>#N/A</v>
      </c>
      <c r="Z12" s="156" t="e">
        <f>IF(AND(AG12&lt;&gt;"",AF12=1),35,"")</f>
        <v>#N/A</v>
      </c>
      <c r="AA12" s="38" t="e">
        <f t="shared" si="5"/>
        <v>#N/A</v>
      </c>
      <c r="AB12" s="61">
        <v>650</v>
      </c>
      <c r="AC12" s="375" t="s">
        <v>390</v>
      </c>
      <c r="AD12" s="376"/>
      <c r="AE12" s="377"/>
      <c r="AF12" s="50"/>
      <c r="AG12" s="84" t="e">
        <f>IF(VLOOKUP($E$1,ورقة4!$A$2:$BA$7714,37,0)=0,"",(VLOOKUP($E$1,ورقة4!$A$2:$BA$7714,37,0)))</f>
        <v>#N/A</v>
      </c>
      <c r="AH12" s="408" t="s">
        <v>27</v>
      </c>
      <c r="AI12" s="408"/>
      <c r="AJ12" s="408"/>
      <c r="AK12" s="57"/>
      <c r="AL12" s="51" t="e">
        <f t="shared" si="1"/>
        <v>#N/A</v>
      </c>
      <c r="AM12" s="34">
        <v>5</v>
      </c>
      <c r="AU12" s="152">
        <v>8</v>
      </c>
      <c r="AV12" s="152">
        <v>617</v>
      </c>
      <c r="AW12" s="153" t="s">
        <v>375</v>
      </c>
      <c r="AX12" s="150">
        <f t="shared" si="6"/>
        <v>0</v>
      </c>
      <c r="AY12" s="150" t="e">
        <f t="shared" si="6"/>
        <v>#N/A</v>
      </c>
      <c r="AZ12" s="153"/>
      <c r="BC12" s="153"/>
      <c r="BD12" s="153"/>
    </row>
    <row r="13" spans="1:57" ht="26.25" customHeight="1" thickTop="1" thickBot="1">
      <c r="A13" s="34" t="e">
        <f>IF(AND(I13&lt;&gt;"",H13=1),6,"")</f>
        <v>#N/A</v>
      </c>
      <c r="B13" s="38" t="e">
        <f t="shared" si="2"/>
        <v>#N/A</v>
      </c>
      <c r="C13" s="68">
        <v>615</v>
      </c>
      <c r="D13" s="438" t="s">
        <v>373</v>
      </c>
      <c r="E13" s="439"/>
      <c r="F13" s="439"/>
      <c r="G13" s="440"/>
      <c r="H13" s="50"/>
      <c r="I13" s="84" t="e">
        <f>IF(VLOOKUP($E$1,ورقة4!$A$2:$BA$7714,8,0)=0,"",(VLOOKUP($E$1,ورقة4!$A$2:$BA$7714,8,0)))</f>
        <v>#N/A</v>
      </c>
      <c r="J13" s="156" t="e">
        <f>IF(AND(Q13&lt;&gt;"",P13=1),12,"")</f>
        <v>#N/A</v>
      </c>
      <c r="K13" s="38" t="e">
        <f t="shared" si="3"/>
        <v>#N/A</v>
      </c>
      <c r="L13" s="64">
        <v>621</v>
      </c>
      <c r="M13" s="415" t="s">
        <v>379</v>
      </c>
      <c r="N13" s="415"/>
      <c r="O13" s="416"/>
      <c r="P13" s="50"/>
      <c r="Q13" s="84" t="e">
        <f>IF(VLOOKUP($E$1,ورقة4!$A$2:$BA$7714,14,0)=0,"",(VLOOKUP($E$1,ورقة4!$A$2:$BA$7714,14,0)))</f>
        <v>#N/A</v>
      </c>
      <c r="R13" s="157" t="e">
        <f>IF(AND(Y13&lt;&gt;"",X13=1),30,"")</f>
        <v>#N/A</v>
      </c>
      <c r="S13" s="38" t="e">
        <f t="shared" si="4"/>
        <v>#N/A</v>
      </c>
      <c r="T13" s="61">
        <v>645</v>
      </c>
      <c r="U13" s="375" t="s">
        <v>385</v>
      </c>
      <c r="V13" s="376"/>
      <c r="W13" s="377"/>
      <c r="X13" s="66"/>
      <c r="Y13" s="84" t="e">
        <f>IF(VLOOKUP($E$1,ورقة4!$A$2:$BA$7714,32,0)=0,"",(VLOOKUP($E$1,ورقة4!$A$2:$BA$7714,32,0)))</f>
        <v>#N/A</v>
      </c>
      <c r="Z13" s="156" t="e">
        <f>IF(AND(AG13&lt;&gt;"",AF13=1),36,"")</f>
        <v>#N/A</v>
      </c>
      <c r="AA13" s="38" t="e">
        <f t="shared" si="5"/>
        <v>#N/A</v>
      </c>
      <c r="AB13" s="61">
        <v>651</v>
      </c>
      <c r="AC13" s="372" t="s">
        <v>391</v>
      </c>
      <c r="AD13" s="373"/>
      <c r="AE13" s="374"/>
      <c r="AF13" s="66"/>
      <c r="AG13" s="84" t="e">
        <f>IF(VLOOKUP($E$1,ورقة4!$A$2:$BA$7714,38,0)=0,"",(VLOOKUP($E$1,ورقة4!$A$2:$BA$7714,38,0)))</f>
        <v>#N/A</v>
      </c>
      <c r="AH13" s="408"/>
      <c r="AI13" s="408"/>
      <c r="AJ13" s="408"/>
      <c r="AK13" s="57"/>
      <c r="AL13" s="51" t="e">
        <f t="shared" si="1"/>
        <v>#N/A</v>
      </c>
      <c r="AM13" s="34">
        <v>6</v>
      </c>
      <c r="AU13" s="152">
        <v>9</v>
      </c>
      <c r="AV13" s="152">
        <v>618</v>
      </c>
      <c r="AW13" s="154" t="s">
        <v>376</v>
      </c>
      <c r="AX13" s="150">
        <f t="shared" si="6"/>
        <v>0</v>
      </c>
      <c r="AY13" s="150" t="e">
        <f t="shared" si="6"/>
        <v>#N/A</v>
      </c>
      <c r="AZ13" s="153"/>
      <c r="BC13" s="154"/>
      <c r="BD13" s="154"/>
    </row>
    <row r="14" spans="1:57" ht="23.25" hidden="1" customHeight="1" thickTop="1" thickBot="1">
      <c r="A14" s="34" t="str">
        <f>IF(AND(I14&lt;&gt;"",H14=1),7,"")</f>
        <v/>
      </c>
      <c r="B14" s="38" t="e">
        <f>SUM(B8:B13)</f>
        <v>#N/A</v>
      </c>
      <c r="C14" s="39"/>
      <c r="D14" s="54"/>
      <c r="E14" s="54"/>
      <c r="F14" s="54"/>
      <c r="G14" s="54">
        <f>COUNTIFS(I8:I13,$C$25,H8:H13,1)</f>
        <v>0</v>
      </c>
      <c r="H14" s="83">
        <f>COUNTIFS(I8:I13,$C$26,H8:H13,1)</f>
        <v>0</v>
      </c>
      <c r="I14" s="84">
        <f>COUNTIFS(I8:I13,$C$27,H8:H13,1)</f>
        <v>0</v>
      </c>
      <c r="J14" s="156"/>
      <c r="K14" s="32" t="e">
        <f>SUM(K8:K13)</f>
        <v>#N/A</v>
      </c>
      <c r="L14" s="33"/>
      <c r="M14" s="58"/>
      <c r="N14" s="58"/>
      <c r="O14" s="54">
        <f>COUNTIFS(Q8:Q13,$C$25,P8:P13,1)</f>
        <v>0</v>
      </c>
      <c r="P14" s="83">
        <f>COUNTIFS(Q8:Q13,$C$26,P8:P13,1)</f>
        <v>0</v>
      </c>
      <c r="Q14" s="84">
        <f>COUNTIFS(Q8:Q13,$C$27,P8:P13,1)</f>
        <v>0</v>
      </c>
      <c r="R14" s="65"/>
      <c r="S14" s="38" t="e">
        <f>SUM(S8:S13)</f>
        <v>#N/A</v>
      </c>
      <c r="T14" s="42"/>
      <c r="U14" s="43"/>
      <c r="V14" s="43"/>
      <c r="W14" s="54">
        <f>COUNTIFS(Y8:Y13,$C$25,X8:X13,1)</f>
        <v>0</v>
      </c>
      <c r="X14" s="83">
        <f>COUNTIFS(Y8:Y13,$C$26,X8:X13,1)</f>
        <v>0</v>
      </c>
      <c r="Y14" s="84">
        <f>COUNTIFS(Y8:Y13,$C$27,X8:X13,1)</f>
        <v>0</v>
      </c>
      <c r="Z14" s="44"/>
      <c r="AA14" s="45" t="e">
        <f>SUM(AA8:AA13)</f>
        <v>#N/A</v>
      </c>
      <c r="AB14" s="43"/>
      <c r="AC14" s="43"/>
      <c r="AD14" s="43"/>
      <c r="AE14" s="54">
        <f>COUNTIFS(AG8:AG13,$C$25,AF8:AF13,1)</f>
        <v>0</v>
      </c>
      <c r="AF14" s="83">
        <f>COUNTIFS(AG8:AG13,$C$26,AF8:AF13,1)</f>
        <v>0</v>
      </c>
      <c r="AG14" s="84">
        <f>COUNTIFS(AG8:AG13,$C$27,AF8:AF13,1)</f>
        <v>0</v>
      </c>
      <c r="AH14" s="408"/>
      <c r="AI14" s="408"/>
      <c r="AJ14" s="408"/>
      <c r="AK14" s="57"/>
      <c r="AL14" s="51" t="e">
        <f t="shared" ref="AL14:AL19" si="7">IF(J8&lt;&gt;"",J8,"")</f>
        <v>#N/A</v>
      </c>
      <c r="AM14" s="34">
        <v>7</v>
      </c>
      <c r="AU14" s="152">
        <v>10</v>
      </c>
      <c r="AV14" s="152">
        <v>619</v>
      </c>
      <c r="AW14" s="154" t="s">
        <v>377</v>
      </c>
      <c r="AX14" s="150">
        <f t="shared" si="6"/>
        <v>0</v>
      </c>
      <c r="AY14" s="150" t="e">
        <f t="shared" si="6"/>
        <v>#N/A</v>
      </c>
      <c r="AZ14" s="153"/>
      <c r="BC14" s="154"/>
      <c r="BD14" s="154"/>
    </row>
    <row r="15" spans="1:57" ht="26.25" customHeight="1" thickTop="1" thickBot="1">
      <c r="B15" s="410" t="s">
        <v>28</v>
      </c>
      <c r="C15" s="410"/>
      <c r="D15" s="410"/>
      <c r="E15" s="410"/>
      <c r="F15" s="410"/>
      <c r="G15" s="410"/>
      <c r="H15" s="410"/>
      <c r="I15" s="410"/>
      <c r="J15" s="410"/>
      <c r="K15" s="410"/>
      <c r="L15" s="410"/>
      <c r="M15" s="410"/>
      <c r="N15" s="410"/>
      <c r="O15" s="410"/>
      <c r="P15" s="410"/>
      <c r="Q15" s="414"/>
      <c r="R15" s="65"/>
      <c r="S15" s="257"/>
      <c r="T15" s="409" t="s">
        <v>29</v>
      </c>
      <c r="U15" s="410"/>
      <c r="V15" s="410"/>
      <c r="W15" s="410"/>
      <c r="X15" s="410"/>
      <c r="Y15" s="410"/>
      <c r="Z15" s="410"/>
      <c r="AA15" s="410"/>
      <c r="AB15" s="410"/>
      <c r="AC15" s="410"/>
      <c r="AD15" s="410"/>
      <c r="AE15" s="410"/>
      <c r="AF15" s="410"/>
      <c r="AG15" s="410"/>
      <c r="AH15" s="408"/>
      <c r="AI15" s="408"/>
      <c r="AJ15" s="408"/>
      <c r="AK15" s="57"/>
      <c r="AL15" s="51" t="e">
        <f t="shared" si="7"/>
        <v>#N/A</v>
      </c>
      <c r="AM15" s="34">
        <v>8</v>
      </c>
      <c r="AU15" s="152">
        <v>11</v>
      </c>
      <c r="AV15" s="152">
        <v>620</v>
      </c>
      <c r="AW15" s="154" t="s">
        <v>378</v>
      </c>
      <c r="AX15" s="150">
        <f t="shared" si="6"/>
        <v>0</v>
      </c>
      <c r="AY15" s="150" t="e">
        <f t="shared" si="6"/>
        <v>#N/A</v>
      </c>
      <c r="AZ15" s="153"/>
      <c r="BC15" s="154"/>
      <c r="BD15" s="154"/>
    </row>
    <row r="16" spans="1:57" ht="26.25" customHeight="1" thickBot="1">
      <c r="A16" s="34" t="e">
        <f>IF(AND(I16&lt;&gt;"",H16=1),13,"")</f>
        <v>#N/A</v>
      </c>
      <c r="B16" s="38" t="e">
        <f t="shared" ref="B16:B21" si="8">IF(OR(I16="ج",I16="ر1",I16="ر2"),IF(H16=1,IF($L$5=$AO$7,0,IF($L$5=$AO$2,IF(I16="ج",4000,IF(I16="ر1",5200,IF(I16="ر2",6000,""))),IF(OR($L$5=$AO$3,$L$5=$AO$6),IF(I16="ج",2500,IF(I16="ر1",3250,IF(I16="ر2",3750,""))),IF($L$5=$AO$4,500,IF(OR($L$5=$AO$1,$L$5=$AO$5),IF(I16="ج",4000,IF(I16="ر1",5500,IF(I16="ر2",6500,""))),IF(I16="ج",5000,IF(I16="ر1",6500,IF(I16="ر2",7500,""))))))))))</f>
        <v>#N/A</v>
      </c>
      <c r="C16" s="63">
        <v>622</v>
      </c>
      <c r="D16" s="433" t="s">
        <v>392</v>
      </c>
      <c r="E16" s="433"/>
      <c r="F16" s="433"/>
      <c r="G16" s="434"/>
      <c r="H16" s="69"/>
      <c r="I16" s="218" t="e">
        <f>IF(VLOOKUP($E$1,ورقة4!$A$2:$BA$7714,15,0)=0,"",(VLOOKUP($E$1,ورقة4!$A$2:$BA$7714,15,0)))</f>
        <v>#N/A</v>
      </c>
      <c r="J16" s="156" t="e">
        <f>IF(AND(Q16&lt;&gt;"",P16=1),19,"")</f>
        <v>#N/A</v>
      </c>
      <c r="K16" s="38" t="e">
        <f>IF(OR(Q16="ج",Q16="ر1",Q16="ر2"),IF(P16=1,IF($L$5=$AO$7,0,IF($L$5=$AO$2,IF(Q16="ج",4000,IF(Q16="ر1",5200,IF(Q16="ر2",6000,""))),IF(OR($L$5=$AO$3,$L$5=$AO$6),IF(Q16="ج",2500,IF(Q16="ر1",3250,IF(Q16="ر2",3750,""))),IF($L$5=$AO$4,500,IF(OR($L$5=$AO$1,$L$5=$AO$5),IF(Q16="ج",4000,IF(Q16="ر1",5500,IF(Q16="ر2",6500,""))),IF(Q16="ج",5000,IF(Q16="ر1",6500,IF(Q16="ر2",7500,""))))))))))</f>
        <v>#N/A</v>
      </c>
      <c r="L16" s="63">
        <v>628</v>
      </c>
      <c r="M16" s="433" t="s">
        <v>398</v>
      </c>
      <c r="N16" s="433"/>
      <c r="O16" s="441"/>
      <c r="P16" s="70"/>
      <c r="Q16" s="218" t="e">
        <f>IF(VLOOKUP($E$1,ورقة4!$A$2:$BA$7714,21,0)=0,"",(VLOOKUP($E$1,ورقة4!$A$2:$BA$7714,21,0)))</f>
        <v>#N/A</v>
      </c>
      <c r="R16" s="157" t="e">
        <f>IF(AND(Y16&lt;&gt;"",X16=1),37,"")</f>
        <v>#N/A</v>
      </c>
      <c r="S16" s="38" t="e">
        <f>IF(OR(Y16="ج",Y16="ر1",Y16="ر2"),IF(X16=1,IF($L$5=$AO$7,0,IF($L$5=$AO$2,IF(Y16="ج",4000,IF(Y16="ر1",5200,IF(Y16="ر2",6000,""))),IF(OR($L$5=$AO$3,$L$5=$AO$6),IF(Y16="ج",2500,IF(Y16="ر1",3250,IF(Y16="ر2",3750,""))),IF($L$5=$AO$4,500,IF(OR($L$5=$AO$1,$L$5=$AO$5),IF(Y16="ج",4000,IF(Y16="ر1",5500,IF(Y16="ر2",6500,""))),IF(Y16="ج",5000,IF(Y16="ر1",6500,IF(Y16="ر2",7500,""))))))))))</f>
        <v>#N/A</v>
      </c>
      <c r="T16" s="62">
        <v>660</v>
      </c>
      <c r="U16" s="411" t="s">
        <v>404</v>
      </c>
      <c r="V16" s="412"/>
      <c r="W16" s="413"/>
      <c r="X16" s="70"/>
      <c r="Y16" s="218" t="e">
        <f>IF(VLOOKUP($E$1,ورقة4!$A$2:$BA$7714,39,0)=0,"",(VLOOKUP($E$1,ورقة4!$A$2:$BA$7714,39,0)))</f>
        <v>#N/A</v>
      </c>
      <c r="Z16" s="156" t="e">
        <f>IF(AND(AG16&lt;&gt;"",AF16=1),43,"")</f>
        <v>#N/A</v>
      </c>
      <c r="AA16" s="38" t="e">
        <f>IF(OR(AG16="ج",AG16="ر1",AG16="ر2"),IF(AF16=1,IF($L$5=$AO$7,0,IF($L$5=$AO$2,IF(AG16="ج",4000,IF(AG16="ر1",5200,IF(AG16="ر2",6000,""))),IF(OR($L$5=$AO$3,$L$5=$AO$6),IF(AG16="ج",2500,IF(AG16="ر1",3250,IF(AG16="ر2",3750,""))),IF($L$5=$AO$4,500,IF(OR($L$5=$AO$1,$L$5=$AO$5),IF(AG16="ج",4000,IF(AG16="ر1",5500,IF(AG16="ر2",6500,""))),IF(AG16="ج",5000,IF(AG16="ر1",6500,IF(AG16="ر2",7500,""))))))))))</f>
        <v>#N/A</v>
      </c>
      <c r="AB16" s="62">
        <v>666</v>
      </c>
      <c r="AC16" s="445" t="s">
        <v>410</v>
      </c>
      <c r="AD16" s="446"/>
      <c r="AE16" s="447"/>
      <c r="AF16" s="49"/>
      <c r="AG16" s="217" t="e">
        <f>IF(VLOOKUP($E$1,ورقة4!$A$2:$BA$7714,45,0)=0,"",(VLOOKUP($E$1,ورقة4!$A$2:$BA$7714,45,0)))</f>
        <v>#N/A</v>
      </c>
      <c r="AH16" s="408"/>
      <c r="AI16" s="408"/>
      <c r="AJ16" s="408"/>
      <c r="AK16" s="57"/>
      <c r="AL16" s="51" t="e">
        <f t="shared" si="7"/>
        <v>#N/A</v>
      </c>
      <c r="AM16" s="34">
        <v>9</v>
      </c>
      <c r="AU16" s="152">
        <v>12</v>
      </c>
      <c r="AV16" s="152">
        <v>621</v>
      </c>
      <c r="AW16" s="154" t="s">
        <v>379</v>
      </c>
      <c r="AX16" s="150">
        <f t="shared" si="6"/>
        <v>0</v>
      </c>
      <c r="AY16" s="150" t="e">
        <f t="shared" si="6"/>
        <v>#N/A</v>
      </c>
      <c r="AZ16" s="153"/>
      <c r="BC16" s="154"/>
      <c r="BD16" s="154"/>
    </row>
    <row r="17" spans="1:57" ht="26.25" customHeight="1" thickTop="1" thickBot="1">
      <c r="A17" s="34" t="e">
        <f>IF(AND(I17&lt;&gt;"",H17=1),14,"")</f>
        <v>#N/A</v>
      </c>
      <c r="B17" s="38" t="e">
        <f t="shared" si="8"/>
        <v>#N/A</v>
      </c>
      <c r="C17" s="64">
        <v>623</v>
      </c>
      <c r="D17" s="435" t="s">
        <v>393</v>
      </c>
      <c r="E17" s="435"/>
      <c r="F17" s="435"/>
      <c r="G17" s="436"/>
      <c r="H17" s="71"/>
      <c r="I17" s="219" t="e">
        <f>IF(VLOOKUP($E$1,ورقة4!$A$2:$BA$7714,16,0)=0,"",(VLOOKUP($E$1,ورقة4!$A$2:$BA$7714,16,0)))</f>
        <v>#N/A</v>
      </c>
      <c r="J17" s="156" t="e">
        <f>IF(AND(Q17&lt;&gt;"",P17=1),20,"")</f>
        <v>#N/A</v>
      </c>
      <c r="K17" s="38" t="e">
        <f t="shared" ref="K17:K21" si="9">IF(OR(Q17="ج",Q17="ر1",Q17="ر2"),IF(P17=1,IF($L$5=$AO$7,0,IF($L$5=$AO$2,IF(Q17="ج",4000,IF(Q17="ر1",5200,IF(Q17="ر2",6000,""))),IF(OR($L$5=$AO$3,$L$5=$AO$6),IF(Q17="ج",2500,IF(Q17="ر1",3250,IF(Q17="ر2",3750,""))),IF($L$5=$AO$4,500,IF(OR($L$5=$AO$1,$L$5=$AO$5),IF(Q17="ج",4000,IF(Q17="ر1",5500,IF(Q17="ر2",6500,""))),IF(Q17="ج",5000,IF(Q17="ر1",6500,IF(Q17="ر2",7500,""))))))))))</f>
        <v>#N/A</v>
      </c>
      <c r="L17" s="64">
        <v>629</v>
      </c>
      <c r="M17" s="435" t="s">
        <v>399</v>
      </c>
      <c r="N17" s="435"/>
      <c r="O17" s="448"/>
      <c r="P17" s="72"/>
      <c r="Q17" s="219" t="e">
        <f>IF(VLOOKUP($E$1,ورقة4!$A$2:$BA$7714,22,0)=0,"",(VLOOKUP($E$1,ورقة4!$A$2:$BA$7714,22,0)))</f>
        <v>#N/A</v>
      </c>
      <c r="R17" s="157" t="e">
        <f>IF(AND(Y17&lt;&gt;"",X17=1),38,"")</f>
        <v>#N/A</v>
      </c>
      <c r="S17" s="38" t="e">
        <f t="shared" ref="S17:S21" si="10">IF(OR(Y17="ج",Y17="ر1",Y17="ر2"),IF(X17=1,IF($L$5=$AO$7,0,IF($L$5=$AO$2,IF(Y17="ج",4000,IF(Y17="ر1",5200,IF(Y17="ر2",6000,""))),IF(OR($L$5=$AO$3,$L$5=$AO$6),IF(Y17="ج",2500,IF(Y17="ر1",3250,IF(Y17="ر2",3750,""))),IF($L$5=$AO$4,500,IF(OR($L$5=$AO$1,$L$5=$AO$5),IF(Y17="ج",4000,IF(Y17="ر1",5500,IF(Y17="ر2",6500,""))),IF(Y17="ج",5000,IF(Y17="ر1",6500,IF(Y17="ر2",7500,""))))))))))</f>
        <v>#N/A</v>
      </c>
      <c r="T17" s="61">
        <v>661</v>
      </c>
      <c r="U17" s="375" t="s">
        <v>405</v>
      </c>
      <c r="V17" s="376"/>
      <c r="W17" s="377"/>
      <c r="X17" s="72"/>
      <c r="Y17" s="219" t="e">
        <f>IF(VLOOKUP($E$1,ورقة4!$A$2:$BA$7714,40,0)=0,"",(VLOOKUP($E$1,ورقة4!$A$2:$BA$7714,40,0)))</f>
        <v>#N/A</v>
      </c>
      <c r="Z17" s="156" t="e">
        <f>IF(AND(AG17&lt;&gt;"",AF17=1),44,"")</f>
        <v>#N/A</v>
      </c>
      <c r="AA17" s="38" t="e">
        <f t="shared" ref="AA17:AA21" si="11">IF(OR(AG17="ج",AG17="ر1",AG17="ر2"),IF(AF17=1,IF($L$5=$AO$7,0,IF($L$5=$AO$2,IF(AG17="ج",4000,IF(AG17="ر1",5200,IF(AG17="ر2",6000,""))),IF(OR($L$5=$AO$3,$L$5=$AO$6),IF(AG17="ج",2500,IF(AG17="ر1",3250,IF(AG17="ر2",3750,""))),IF($L$5=$AO$4,500,IF(OR($L$5=$AO$1,$L$5=$AO$5),IF(AG17="ج",4000,IF(AG17="ر1",5500,IF(AG17="ر2",6500,""))),IF(AG17="ج",5000,IF(AG17="ر1",6500,IF(AG17="ر2",7500,""))))))))))</f>
        <v>#N/A</v>
      </c>
      <c r="AB17" s="61">
        <v>667</v>
      </c>
      <c r="AC17" s="375" t="s">
        <v>411</v>
      </c>
      <c r="AD17" s="376"/>
      <c r="AE17" s="377"/>
      <c r="AF17" s="50"/>
      <c r="AG17" s="84" t="e">
        <f>IF(VLOOKUP($E$1,ورقة4!$A$2:$BA$7714,46,0)=0,"",(VLOOKUP($E$1,ورقة4!$A$2:$BA$7714,46,0)))</f>
        <v>#N/A</v>
      </c>
      <c r="AH17" s="408"/>
      <c r="AI17" s="408"/>
      <c r="AJ17" s="408"/>
      <c r="AK17" s="57"/>
      <c r="AL17" s="51" t="e">
        <f t="shared" si="7"/>
        <v>#N/A</v>
      </c>
      <c r="AM17" s="34">
        <v>10</v>
      </c>
      <c r="AU17" s="152">
        <v>13</v>
      </c>
      <c r="AV17" s="152">
        <v>622</v>
      </c>
      <c r="AW17" s="152" t="s">
        <v>392</v>
      </c>
      <c r="AX17" s="150">
        <f t="shared" ref="AX17:AY22" si="12">H16</f>
        <v>0</v>
      </c>
      <c r="AY17" s="150" t="e">
        <f t="shared" si="12"/>
        <v>#N/A</v>
      </c>
      <c r="AZ17" s="153"/>
      <c r="BC17" s="152"/>
      <c r="BD17" s="152"/>
      <c r="BE17" s="152"/>
    </row>
    <row r="18" spans="1:57" ht="26.25" customHeight="1" thickTop="1" thickBot="1">
      <c r="A18" s="34" t="e">
        <f>IF(AND(I18&lt;&gt;"",H18=1),15,"")</f>
        <v>#N/A</v>
      </c>
      <c r="B18" s="38" t="e">
        <f t="shared" si="8"/>
        <v>#N/A</v>
      </c>
      <c r="C18" s="64">
        <v>624</v>
      </c>
      <c r="D18" s="415" t="s">
        <v>394</v>
      </c>
      <c r="E18" s="415"/>
      <c r="F18" s="415"/>
      <c r="G18" s="437"/>
      <c r="H18" s="71"/>
      <c r="I18" s="219" t="e">
        <f>IF(VLOOKUP($E$1,ورقة4!$A$2:$BA$7714,17,0)=0,"",(VLOOKUP($E$1,ورقة4!$A$2:$BA$7714,17,0)))</f>
        <v>#N/A</v>
      </c>
      <c r="J18" s="156" t="e">
        <f>IF(AND(Q18&lt;&gt;"",P18=1),21,"")</f>
        <v>#N/A</v>
      </c>
      <c r="K18" s="38" t="e">
        <f t="shared" si="9"/>
        <v>#N/A</v>
      </c>
      <c r="L18" s="64">
        <v>630</v>
      </c>
      <c r="M18" s="415" t="s">
        <v>400</v>
      </c>
      <c r="N18" s="415"/>
      <c r="O18" s="416"/>
      <c r="P18" s="72"/>
      <c r="Q18" s="219" t="e">
        <f>IF(VLOOKUP($E$1,ورقة4!$A$2:$BA$7714,23,0)=0,"",(VLOOKUP($E$1,ورقة4!$A$2:$BA$7714,23,0)))</f>
        <v>#N/A</v>
      </c>
      <c r="R18" s="157" t="e">
        <f>IF(AND(Y18&lt;&gt;"",X18=1),39,"")</f>
        <v>#N/A</v>
      </c>
      <c r="S18" s="38" t="e">
        <f t="shared" si="10"/>
        <v>#N/A</v>
      </c>
      <c r="T18" s="61">
        <v>662</v>
      </c>
      <c r="U18" s="430" t="s">
        <v>406</v>
      </c>
      <c r="V18" s="431"/>
      <c r="W18" s="432"/>
      <c r="X18" s="72"/>
      <c r="Y18" s="219" t="e">
        <f>IF(VLOOKUP($E$1,ورقة4!$A$2:$BA$7714,41,0)=0,"",(VLOOKUP($E$1,ورقة4!$A$2:$BA$7714,41,0)))</f>
        <v>#N/A</v>
      </c>
      <c r="Z18" s="156" t="e">
        <f>IF(AND(AG18&lt;&gt;"",AF18=1),45,"")</f>
        <v>#N/A</v>
      </c>
      <c r="AA18" s="38" t="e">
        <f t="shared" si="11"/>
        <v>#N/A</v>
      </c>
      <c r="AB18" s="61">
        <v>668</v>
      </c>
      <c r="AC18" s="430" t="s">
        <v>412</v>
      </c>
      <c r="AD18" s="431"/>
      <c r="AE18" s="432"/>
      <c r="AF18" s="50"/>
      <c r="AG18" s="84" t="e">
        <f>IF(VLOOKUP($E$1,ورقة4!$A$2:$BA$7714,47,0)=0,"",(VLOOKUP($E$1,ورقة4!$A$2:$BA$7714,47,0)))</f>
        <v>#N/A</v>
      </c>
      <c r="AH18" s="408"/>
      <c r="AI18" s="408"/>
      <c r="AJ18" s="408"/>
      <c r="AK18" s="57"/>
      <c r="AL18" s="51" t="e">
        <f t="shared" si="7"/>
        <v>#N/A</v>
      </c>
      <c r="AM18" s="34">
        <v>11</v>
      </c>
      <c r="AU18" s="152">
        <v>14</v>
      </c>
      <c r="AV18" s="152">
        <v>623</v>
      </c>
      <c r="AW18" s="152" t="s">
        <v>393</v>
      </c>
      <c r="AX18" s="150">
        <f t="shared" si="12"/>
        <v>0</v>
      </c>
      <c r="AY18" s="150" t="e">
        <f t="shared" si="12"/>
        <v>#N/A</v>
      </c>
      <c r="AZ18" s="153"/>
      <c r="BC18" s="152"/>
      <c r="BD18" s="152"/>
      <c r="BE18" s="152"/>
    </row>
    <row r="19" spans="1:57" ht="26.25" customHeight="1" thickTop="1" thickBot="1">
      <c r="A19" s="34" t="e">
        <f>IF(AND(I19&lt;&gt;"",H19=1),16,"")</f>
        <v>#N/A</v>
      </c>
      <c r="B19" s="38" t="e">
        <f t="shared" si="8"/>
        <v>#N/A</v>
      </c>
      <c r="C19" s="64">
        <v>625</v>
      </c>
      <c r="D19" s="415" t="s">
        <v>395</v>
      </c>
      <c r="E19" s="415"/>
      <c r="F19" s="415"/>
      <c r="G19" s="437"/>
      <c r="H19" s="71"/>
      <c r="I19" s="219" t="e">
        <f>IF(VLOOKUP($E$1,ورقة4!$A$2:$BA$7714,18,0)=0,"",(VLOOKUP($E$1,ورقة4!$A$2:$BA$7714,18,0)))</f>
        <v>#N/A</v>
      </c>
      <c r="J19" s="156" t="e">
        <f>IF(AND(Q19&lt;&gt;"",P19=1),22,"")</f>
        <v>#N/A</v>
      </c>
      <c r="K19" s="38" t="e">
        <f t="shared" si="9"/>
        <v>#N/A</v>
      </c>
      <c r="L19" s="64">
        <v>631</v>
      </c>
      <c r="M19" s="415" t="s">
        <v>401</v>
      </c>
      <c r="N19" s="415"/>
      <c r="O19" s="416"/>
      <c r="P19" s="72"/>
      <c r="Q19" s="219" t="e">
        <f>IF(VLOOKUP($E$1,ورقة4!$A$2:$BA$7714,24,0)=0,"",(VLOOKUP($E$1,ورقة4!$A$2:$BA$7714,24,0)))</f>
        <v>#N/A</v>
      </c>
      <c r="R19" s="157" t="e">
        <f>IF(AND(Y19&lt;&gt;"",X19=1),40,"")</f>
        <v>#N/A</v>
      </c>
      <c r="S19" s="38" t="e">
        <f t="shared" si="10"/>
        <v>#N/A</v>
      </c>
      <c r="T19" s="61">
        <v>663</v>
      </c>
      <c r="U19" s="375" t="s">
        <v>407</v>
      </c>
      <c r="V19" s="376"/>
      <c r="W19" s="377"/>
      <c r="X19" s="72"/>
      <c r="Y19" s="219" t="e">
        <f>IF(VLOOKUP($E$1,ورقة4!$A$2:$BA$7714,42,0)=0,"",(VLOOKUP($E$1,ورقة4!$A$2:$BA$7714,42,0)))</f>
        <v>#N/A</v>
      </c>
      <c r="Z19" s="156" t="e">
        <f>IF(AND(AG19&lt;&gt;"",AF19=1),46,"")</f>
        <v>#N/A</v>
      </c>
      <c r="AA19" s="38" t="e">
        <f t="shared" si="11"/>
        <v>#N/A</v>
      </c>
      <c r="AB19" s="61">
        <v>669</v>
      </c>
      <c r="AC19" s="375" t="s">
        <v>413</v>
      </c>
      <c r="AD19" s="376"/>
      <c r="AE19" s="377"/>
      <c r="AF19" s="50"/>
      <c r="AG19" s="84" t="e">
        <f>IF(VLOOKUP($E$1,ورقة4!$A$2:$BA$7714,48,0)=0,"",(VLOOKUP($E$1,ورقة4!$A$2:$BA$7714,48,0)))</f>
        <v>#N/A</v>
      </c>
      <c r="AH19" s="53"/>
      <c r="AI19" s="53"/>
      <c r="AJ19" s="53"/>
      <c r="AK19" s="57"/>
      <c r="AL19" s="51" t="e">
        <f t="shared" si="7"/>
        <v>#N/A</v>
      </c>
      <c r="AM19" s="34">
        <v>12</v>
      </c>
      <c r="AU19" s="152">
        <v>15</v>
      </c>
      <c r="AV19" s="152">
        <v>624</v>
      </c>
      <c r="AW19" s="161" t="s">
        <v>394</v>
      </c>
      <c r="AX19" s="150">
        <f t="shared" si="12"/>
        <v>0</v>
      </c>
      <c r="AY19" s="150" t="e">
        <f t="shared" si="12"/>
        <v>#N/A</v>
      </c>
      <c r="AZ19" s="154"/>
      <c r="BC19" s="161"/>
      <c r="BD19" s="161"/>
      <c r="BE19" s="161"/>
    </row>
    <row r="20" spans="1:57" ht="26.25" customHeight="1" thickTop="1" thickBot="1">
      <c r="A20" s="34" t="e">
        <f>IF(AND(I20&lt;&gt;"",H20=1),17,"")</f>
        <v>#N/A</v>
      </c>
      <c r="B20" s="38" t="e">
        <f t="shared" si="8"/>
        <v>#N/A</v>
      </c>
      <c r="C20" s="64">
        <v>626</v>
      </c>
      <c r="D20" s="435" t="s">
        <v>396</v>
      </c>
      <c r="E20" s="435"/>
      <c r="F20" s="435"/>
      <c r="G20" s="436"/>
      <c r="H20" s="71"/>
      <c r="I20" s="219" t="e">
        <f>IF(VLOOKUP($E$1,ورقة4!$A$2:$BA$7714,19,0)=0,"",(VLOOKUP($E$1,ورقة4!$A$2:$BA$7714,19,0)))</f>
        <v>#N/A</v>
      </c>
      <c r="J20" s="156" t="e">
        <f>IF(AND(Q20&lt;&gt;"",P20=1),23,"")</f>
        <v>#N/A</v>
      </c>
      <c r="K20" s="38" t="e">
        <f t="shared" si="9"/>
        <v>#N/A</v>
      </c>
      <c r="L20" s="64">
        <v>632</v>
      </c>
      <c r="M20" s="415" t="s">
        <v>402</v>
      </c>
      <c r="N20" s="415"/>
      <c r="O20" s="416"/>
      <c r="P20" s="72"/>
      <c r="Q20" s="219" t="e">
        <f>IF(VLOOKUP($E$1,ورقة4!$A$2:$BA$7714,25,0)=0,"",(VLOOKUP($E$1,ورقة4!$A$2:$BA$7714,25,0)))</f>
        <v>#N/A</v>
      </c>
      <c r="R20" s="157" t="e">
        <f>IF(AND(Y20&lt;&gt;"",X20=1),41,"")</f>
        <v>#N/A</v>
      </c>
      <c r="S20" s="38" t="e">
        <f t="shared" si="10"/>
        <v>#N/A</v>
      </c>
      <c r="T20" s="61">
        <v>664</v>
      </c>
      <c r="U20" s="375" t="s">
        <v>408</v>
      </c>
      <c r="V20" s="376"/>
      <c r="W20" s="377"/>
      <c r="X20" s="72"/>
      <c r="Y20" s="219" t="e">
        <f>IF(VLOOKUP($E$1,ورقة4!$A$2:$BA$7714,43,0)=0,"",(VLOOKUP($E$1,ورقة4!$A$2:$BA$7714,43,0)))</f>
        <v>#N/A</v>
      </c>
      <c r="Z20" s="156" t="e">
        <f>IF(AND(AG20&lt;&gt;"",AF20=1),47,"")</f>
        <v>#N/A</v>
      </c>
      <c r="AA20" s="38" t="e">
        <f t="shared" si="11"/>
        <v>#N/A</v>
      </c>
      <c r="AB20" s="61">
        <v>670</v>
      </c>
      <c r="AC20" s="372" t="s">
        <v>414</v>
      </c>
      <c r="AD20" s="373"/>
      <c r="AE20" s="374"/>
      <c r="AF20" s="50"/>
      <c r="AG20" s="84" t="e">
        <f>IF(VLOOKUP($E$1,ورقة4!$A$2:$BA$7714,49,0)=0,"",(VLOOKUP($E$1,ورقة4!$A$2:$BA$7714,49,0)))</f>
        <v>#N/A</v>
      </c>
      <c r="AH20" s="53"/>
      <c r="AI20" s="53"/>
      <c r="AJ20" s="53"/>
      <c r="AK20" s="57"/>
      <c r="AL20" s="51" t="e">
        <f t="shared" ref="AL20:AL25" si="13">IF(A16&lt;&gt;"",A16,"")</f>
        <v>#N/A</v>
      </c>
      <c r="AM20" s="34">
        <v>13</v>
      </c>
      <c r="AU20" s="152">
        <v>16</v>
      </c>
      <c r="AV20" s="152">
        <v>625</v>
      </c>
      <c r="AW20" s="161" t="s">
        <v>395</v>
      </c>
      <c r="AX20" s="150">
        <f t="shared" si="12"/>
        <v>0</v>
      </c>
      <c r="AY20" s="150" t="e">
        <f t="shared" si="12"/>
        <v>#N/A</v>
      </c>
      <c r="AZ20" s="154"/>
      <c r="BC20" s="161"/>
      <c r="BD20" s="161"/>
      <c r="BE20" s="161"/>
    </row>
    <row r="21" spans="1:57" ht="20.25" customHeight="1" thickTop="1" thickBot="1">
      <c r="A21" s="34" t="e">
        <f>IF(AND(I21&lt;&gt;"",H21=1),18,"")</f>
        <v>#N/A</v>
      </c>
      <c r="B21" s="38" t="e">
        <f t="shared" si="8"/>
        <v>#N/A</v>
      </c>
      <c r="C21" s="64">
        <v>627</v>
      </c>
      <c r="D21" s="436" t="s">
        <v>397</v>
      </c>
      <c r="E21" s="449"/>
      <c r="F21" s="449"/>
      <c r="G21" s="450"/>
      <c r="H21" s="72"/>
      <c r="I21" s="219" t="e">
        <f>IF(VLOOKUP($E$1,ورقة4!$A$2:$BA$7714,20,0)=0,"",(VLOOKUP($E$1,ورقة4!$A$2:$BA$7714,20,0)))</f>
        <v>#N/A</v>
      </c>
      <c r="J21" s="156" t="e">
        <f>IF(AND(Q21&lt;&gt;"",P21=1),24,"")</f>
        <v>#N/A</v>
      </c>
      <c r="K21" s="38" t="e">
        <f t="shared" si="9"/>
        <v>#N/A</v>
      </c>
      <c r="L21" s="64">
        <v>633</v>
      </c>
      <c r="M21" s="415" t="s">
        <v>403</v>
      </c>
      <c r="N21" s="415"/>
      <c r="O21" s="416"/>
      <c r="P21" s="72"/>
      <c r="Q21" s="219" t="e">
        <f>IF(VLOOKUP($E$1,ورقة4!$A$2:$BA$7714,26,0)=0,"",(VLOOKUP($E$1,ورقة4!$A$2:$BA$7714,26,0)))</f>
        <v>#N/A</v>
      </c>
      <c r="R21" s="157" t="e">
        <f>IF(AND(Y21&lt;&gt;"",X21=1),42,"")</f>
        <v>#N/A</v>
      </c>
      <c r="S21" s="38" t="e">
        <f t="shared" si="10"/>
        <v>#N/A</v>
      </c>
      <c r="T21" s="61">
        <v>665</v>
      </c>
      <c r="U21" s="375" t="s">
        <v>409</v>
      </c>
      <c r="V21" s="376"/>
      <c r="W21" s="377"/>
      <c r="X21" s="72"/>
      <c r="Y21" s="219" t="e">
        <f>IF(VLOOKUP($E$1,ورقة4!$A$2:$BA$7714,44,0)=0,"",(VLOOKUP($E$1,ورقة4!$A$2:$BA$7714,44,0)))</f>
        <v>#N/A</v>
      </c>
      <c r="Z21" s="156" t="e">
        <f>IF(AND(AG21&lt;&gt;"",AF21=1),48,"")</f>
        <v>#N/A</v>
      </c>
      <c r="AA21" s="38" t="e">
        <f t="shared" si="11"/>
        <v>#N/A</v>
      </c>
      <c r="AB21" s="61">
        <v>671</v>
      </c>
      <c r="AC21" s="372" t="s">
        <v>415</v>
      </c>
      <c r="AD21" s="373"/>
      <c r="AE21" s="374"/>
      <c r="AF21" s="50"/>
      <c r="AG21" s="84" t="e">
        <f>IF(VLOOKUP($E$1,ورقة4!$A$2:$BA$7714,50,0)=0,"",(VLOOKUP($E$1,ورقة4!$A$2:$BA$7714,50,0)))</f>
        <v>#N/A</v>
      </c>
      <c r="AH21" s="53"/>
      <c r="AI21" s="53"/>
      <c r="AJ21" s="53"/>
      <c r="AK21" s="57"/>
      <c r="AL21" s="51" t="e">
        <f t="shared" si="13"/>
        <v>#N/A</v>
      </c>
      <c r="AM21" s="34">
        <v>14</v>
      </c>
      <c r="AU21" s="152">
        <v>17</v>
      </c>
      <c r="AV21" s="152">
        <v>626</v>
      </c>
      <c r="AW21" s="152" t="s">
        <v>396</v>
      </c>
      <c r="AX21" s="150">
        <f t="shared" si="12"/>
        <v>0</v>
      </c>
      <c r="AY21" s="150" t="e">
        <f t="shared" si="12"/>
        <v>#N/A</v>
      </c>
      <c r="AZ21" s="153"/>
      <c r="BC21" s="152"/>
      <c r="BD21" s="152"/>
      <c r="BE21" s="152"/>
    </row>
    <row r="22" spans="1:57" ht="17.25" hidden="1" thickTop="1" thickBot="1">
      <c r="B22" s="38" t="e">
        <f>SUM(B16:B21)</f>
        <v>#N/A</v>
      </c>
      <c r="C22" s="96"/>
      <c r="D22" s="97"/>
      <c r="E22" s="97"/>
      <c r="F22" s="97"/>
      <c r="G22" s="54">
        <f>COUNTIFS(I16:I21,$C$25,H16:H21,1)</f>
        <v>0</v>
      </c>
      <c r="H22" s="83">
        <f>COUNTIFS(I16:I21,$C$26,H16:H21,1)</f>
        <v>0</v>
      </c>
      <c r="I22" s="84">
        <f>COUNTIFS(I16:I21,$C$27,H16:H21,1)</f>
        <v>0</v>
      </c>
      <c r="J22" s="156" t="str">
        <f>IF(AND(Q22&lt;&gt;"",P22=1),19,"")</f>
        <v/>
      </c>
      <c r="K22" s="38" t="e">
        <f>SUM(K16:K21)</f>
        <v>#N/A</v>
      </c>
      <c r="L22" s="96"/>
      <c r="M22" s="97"/>
      <c r="N22" s="97"/>
      <c r="O22" s="54">
        <f>COUNTIFS(Q16:Q21,$C$25,P16:P21,1)</f>
        <v>0</v>
      </c>
      <c r="P22" s="83">
        <f>COUNTIFS(Q16:Q21,$C$26,P16:P21,1)</f>
        <v>0</v>
      </c>
      <c r="Q22" s="84">
        <f>COUNTIFS(Q16:Q21,$C$27,P16:P21,1)</f>
        <v>0</v>
      </c>
      <c r="R22" s="73"/>
      <c r="S22" s="74" t="e">
        <f>SUM(S16:S21)</f>
        <v>#N/A</v>
      </c>
      <c r="T22" s="67"/>
      <c r="U22" s="87"/>
      <c r="V22" s="87"/>
      <c r="W22" s="54">
        <f>COUNTIFS(Y16:Y21,$C$25,X16:X21,1)</f>
        <v>0</v>
      </c>
      <c r="X22" s="83">
        <f>COUNTIFS(Y16:Y21,$C$26,X16:X21,1)</f>
        <v>0</v>
      </c>
      <c r="Y22" s="84">
        <f>COUNTIFS(Y16:Y21,$C$27,X16:X21,1)</f>
        <v>0</v>
      </c>
      <c r="Z22" s="75"/>
      <c r="AA22" s="74" t="e">
        <f>SUM(AA16:AA21)</f>
        <v>#N/A</v>
      </c>
      <c r="AB22" s="87"/>
      <c r="AC22" s="87"/>
      <c r="AD22" s="87"/>
      <c r="AE22" s="54">
        <f>COUNTIFS(AG16:AG21,$C$25,AF16:AF21,1)</f>
        <v>0</v>
      </c>
      <c r="AF22" s="83">
        <f>COUNTIFS(AG16:AG21,$C$26,AF16:AF21,1)</f>
        <v>0</v>
      </c>
      <c r="AG22" s="84">
        <f>COUNTIFS(AG16:AG21,$C$27,AF16:AF21,1)</f>
        <v>0</v>
      </c>
      <c r="AH22" s="53"/>
      <c r="AI22" s="53"/>
      <c r="AJ22" s="53"/>
      <c r="AK22" s="57"/>
      <c r="AL22" s="51" t="e">
        <f t="shared" si="13"/>
        <v>#N/A</v>
      </c>
      <c r="AM22" s="34">
        <v>15</v>
      </c>
      <c r="AU22" s="152">
        <v>18</v>
      </c>
      <c r="AV22" s="152">
        <v>627</v>
      </c>
      <c r="AW22" s="152" t="s">
        <v>397</v>
      </c>
      <c r="AX22" s="150">
        <f t="shared" si="12"/>
        <v>0</v>
      </c>
      <c r="AY22" s="150" t="e">
        <f t="shared" si="12"/>
        <v>#N/A</v>
      </c>
      <c r="AZ22" s="153"/>
      <c r="BC22" s="152"/>
      <c r="BD22" s="152"/>
      <c r="BE22" s="152"/>
    </row>
    <row r="23" spans="1:57" ht="17.25" hidden="1" thickTop="1" thickBot="1">
      <c r="B23" s="24"/>
      <c r="D23" s="59"/>
      <c r="E23" s="59"/>
      <c r="F23" s="59"/>
      <c r="G23" s="59"/>
      <c r="H23" s="24"/>
      <c r="I23" s="24"/>
      <c r="J23" s="24"/>
      <c r="K23" s="38"/>
      <c r="P23" s="83"/>
      <c r="Q23" s="84"/>
      <c r="R23" s="55"/>
      <c r="S23" s="38"/>
      <c r="T23" s="46" t="e">
        <f>B14+B22+K14+K22+S14+S22+AA14+AA22</f>
        <v>#N/A</v>
      </c>
      <c r="U23" s="47"/>
      <c r="V23" s="47"/>
      <c r="W23" s="47"/>
      <c r="X23" s="85"/>
      <c r="Y23" s="86"/>
      <c r="Z23" s="48"/>
      <c r="AA23" s="41"/>
      <c r="AB23" s="47"/>
      <c r="AC23" s="47"/>
      <c r="AD23" s="47"/>
      <c r="AE23" s="47"/>
      <c r="AF23" s="85"/>
      <c r="AG23" s="86"/>
      <c r="AH23" s="53"/>
      <c r="AI23" s="53"/>
      <c r="AJ23" s="53"/>
      <c r="AK23" s="57"/>
      <c r="AL23" s="51" t="e">
        <f t="shared" si="13"/>
        <v>#N/A</v>
      </c>
      <c r="AM23" s="34">
        <v>16</v>
      </c>
      <c r="AU23" s="152">
        <v>19</v>
      </c>
      <c r="AV23" s="152">
        <v>628</v>
      </c>
      <c r="AW23" s="153" t="s">
        <v>398</v>
      </c>
      <c r="AX23" s="150">
        <f t="shared" ref="AX23:AY28" si="14">P16</f>
        <v>0</v>
      </c>
      <c r="AY23" s="150" t="e">
        <f t="shared" si="14"/>
        <v>#N/A</v>
      </c>
      <c r="AZ23" s="153"/>
      <c r="BC23" s="153"/>
      <c r="BD23" s="153"/>
    </row>
    <row r="24" spans="1:57" s="98" customFormat="1" ht="17.25" thickTop="1" thickBot="1">
      <c r="S24" s="38"/>
      <c r="AL24" s="51" t="e">
        <f t="shared" si="13"/>
        <v>#N/A</v>
      </c>
      <c r="AM24" s="34">
        <v>17</v>
      </c>
      <c r="AU24" s="152">
        <v>20</v>
      </c>
      <c r="AV24" s="152">
        <v>629</v>
      </c>
      <c r="AW24" s="153" t="s">
        <v>399</v>
      </c>
      <c r="AX24" s="150">
        <f t="shared" si="14"/>
        <v>0</v>
      </c>
      <c r="AY24" s="150" t="e">
        <f t="shared" si="14"/>
        <v>#N/A</v>
      </c>
      <c r="AZ24" s="153"/>
      <c r="BC24" s="153"/>
      <c r="BD24" s="153"/>
      <c r="BE24" s="163"/>
    </row>
    <row r="25" spans="1:57" s="98" customFormat="1" ht="24" customHeight="1" thickTop="1" thickBot="1">
      <c r="C25" s="59" t="s">
        <v>349</v>
      </c>
      <c r="L25" s="360" t="s">
        <v>32</v>
      </c>
      <c r="M25" s="360"/>
      <c r="N25" s="361" t="e">
        <f>IF(E2="الرابعة حديث",5000,0)</f>
        <v>#N/A</v>
      </c>
      <c r="O25" s="361"/>
      <c r="P25" s="361"/>
      <c r="Q25" s="361"/>
      <c r="R25" s="250"/>
      <c r="S25" s="250"/>
      <c r="T25" s="360" t="s">
        <v>356</v>
      </c>
      <c r="U25" s="360"/>
      <c r="V25" s="360"/>
      <c r="W25" s="378">
        <f>IF(Q5&lt;&gt;0,1000,0)</f>
        <v>0</v>
      </c>
      <c r="X25" s="378"/>
      <c r="Y25" s="378"/>
      <c r="Z25" s="360" t="s">
        <v>357</v>
      </c>
      <c r="AA25" s="360"/>
      <c r="AB25" s="360"/>
      <c r="AC25" s="360"/>
      <c r="AD25" s="360"/>
      <c r="AE25" s="362">
        <v>900</v>
      </c>
      <c r="AF25" s="362"/>
      <c r="AG25" s="362"/>
      <c r="AL25" s="51" t="e">
        <f t="shared" si="13"/>
        <v>#N/A</v>
      </c>
      <c r="AM25" s="34">
        <v>18</v>
      </c>
      <c r="AU25" s="152">
        <v>21</v>
      </c>
      <c r="AV25" s="152">
        <v>630</v>
      </c>
      <c r="AW25" s="154" t="s">
        <v>400</v>
      </c>
      <c r="AX25" s="150">
        <f t="shared" si="14"/>
        <v>0</v>
      </c>
      <c r="AY25" s="150" t="e">
        <f t="shared" si="14"/>
        <v>#N/A</v>
      </c>
      <c r="AZ25" s="153"/>
      <c r="BC25" s="154"/>
      <c r="BD25" s="154"/>
      <c r="BE25" s="163"/>
    </row>
    <row r="26" spans="1:57" s="98" customFormat="1" ht="23.25" customHeight="1" thickTop="1" thickBot="1">
      <c r="C26" s="98" t="s">
        <v>350</v>
      </c>
      <c r="L26" s="100" t="s">
        <v>30</v>
      </c>
      <c r="M26" s="100"/>
      <c r="N26" s="361" t="e">
        <f>IF(E5=1,N25+W25+AE25-AI5,T23+N25+W25+AE25-AI5)</f>
        <v>#N/A</v>
      </c>
      <c r="O26" s="361"/>
      <c r="P26" s="361"/>
      <c r="Q26" s="361"/>
      <c r="R26" s="250"/>
      <c r="S26" s="250"/>
      <c r="T26" s="360" t="s">
        <v>31</v>
      </c>
      <c r="U26" s="360"/>
      <c r="V26" s="360"/>
      <c r="W26" s="378" t="e">
        <f>IF(N27="نعم",IF(N27="نعم",IF(OR(L5=AO1,L5=AO5),N25+W25+AE25+10700+(((Q28-2)*4000)+(Y28*5500)+(AE28*6500))/2,IF(OR(L5=AO3,L5=AO6),N25+W25+AE25+6400+(((Q28-2)*2500)+(Y28*3250)+(AE28*3750))/2,IF(L5=AO2,N25+W25+AE25+8000+(((Q28-2)*4000)+(Y28*5200)+(AE28*6000))/2,N25+W25+AE25+10000+((Q28+Y28+AE28-2)*6500)/2)))),N26)</f>
        <v>#N/A</v>
      </c>
      <c r="X26" s="378"/>
      <c r="Y26" s="378"/>
      <c r="Z26" s="360" t="s">
        <v>33</v>
      </c>
      <c r="AA26" s="360"/>
      <c r="AB26" s="360"/>
      <c r="AC26" s="360"/>
      <c r="AD26" s="360"/>
      <c r="AE26" s="362" t="e">
        <f>N26-W26</f>
        <v>#N/A</v>
      </c>
      <c r="AF26" s="362"/>
      <c r="AG26" s="362"/>
      <c r="AL26" s="51" t="e">
        <f t="shared" ref="AL26:AL31" si="15">IF(J16&lt;&gt;"",J16,"")</f>
        <v>#N/A</v>
      </c>
      <c r="AM26" s="34">
        <v>19</v>
      </c>
      <c r="AU26" s="152">
        <v>22</v>
      </c>
      <c r="AV26" s="152">
        <v>631</v>
      </c>
      <c r="AW26" s="154" t="s">
        <v>401</v>
      </c>
      <c r="AX26" s="150">
        <f t="shared" si="14"/>
        <v>0</v>
      </c>
      <c r="AY26" s="150" t="e">
        <f t="shared" si="14"/>
        <v>#N/A</v>
      </c>
      <c r="AZ26" s="153"/>
      <c r="BC26" s="154"/>
      <c r="BD26" s="154"/>
      <c r="BE26" s="163"/>
    </row>
    <row r="27" spans="1:57" s="98" customFormat="1" ht="14.25" customHeight="1" thickTop="1" thickBot="1">
      <c r="C27" s="98" t="s">
        <v>348</v>
      </c>
      <c r="L27" s="356" t="s">
        <v>26</v>
      </c>
      <c r="M27" s="356"/>
      <c r="N27" s="357" t="s">
        <v>1331</v>
      </c>
      <c r="O27" s="357"/>
      <c r="P27" s="357"/>
      <c r="Q27" s="357"/>
      <c r="R27" s="250"/>
      <c r="S27" s="250"/>
      <c r="T27" s="250"/>
      <c r="U27" s="250"/>
      <c r="V27" s="250"/>
      <c r="W27" s="250"/>
      <c r="X27" s="250"/>
      <c r="Y27" s="250"/>
      <c r="Z27" s="250"/>
      <c r="AA27" s="250"/>
      <c r="AB27" s="250"/>
      <c r="AC27" s="250"/>
      <c r="AD27" s="250"/>
      <c r="AE27" s="250"/>
      <c r="AF27" s="250"/>
      <c r="AL27" s="51" t="e">
        <f t="shared" si="15"/>
        <v>#N/A</v>
      </c>
      <c r="AM27" s="34">
        <v>20</v>
      </c>
      <c r="AU27" s="152">
        <v>23</v>
      </c>
      <c r="AV27" s="152">
        <v>632</v>
      </c>
      <c r="AW27" s="154" t="s">
        <v>402</v>
      </c>
      <c r="AX27" s="150">
        <f t="shared" si="14"/>
        <v>0</v>
      </c>
      <c r="AY27" s="150" t="e">
        <f t="shared" si="14"/>
        <v>#N/A</v>
      </c>
      <c r="AZ27" s="153"/>
      <c r="BC27" s="154"/>
      <c r="BD27" s="154"/>
      <c r="BE27" s="163"/>
    </row>
    <row r="28" spans="1:57" s="98" customFormat="1" ht="23.25" customHeight="1" thickTop="1" thickBot="1">
      <c r="L28" s="358" t="s">
        <v>358</v>
      </c>
      <c r="M28" s="358"/>
      <c r="N28" s="358"/>
      <c r="O28" s="358"/>
      <c r="P28" s="358"/>
      <c r="Q28" s="99">
        <f>G14+O14+W14+AE14+G22+O22+W22+AE22</f>
        <v>0</v>
      </c>
      <c r="T28" s="359" t="s">
        <v>359</v>
      </c>
      <c r="U28" s="359"/>
      <c r="V28" s="359"/>
      <c r="W28" s="359"/>
      <c r="X28" s="359"/>
      <c r="Y28" s="99">
        <f>H22+P22+X22+AF22+AF14+X14+P14+H14</f>
        <v>0</v>
      </c>
      <c r="Z28" s="358" t="s">
        <v>360</v>
      </c>
      <c r="AA28" s="358"/>
      <c r="AB28" s="358"/>
      <c r="AC28" s="358"/>
      <c r="AD28" s="358"/>
      <c r="AE28" s="99">
        <f>I22+Q22+Y22+AG22+AG14+Y14+Q14+I14</f>
        <v>0</v>
      </c>
      <c r="AL28" s="51" t="e">
        <f t="shared" si="15"/>
        <v>#N/A</v>
      </c>
      <c r="AM28" s="34">
        <v>21</v>
      </c>
      <c r="AU28" s="152">
        <v>24</v>
      </c>
      <c r="AV28" s="152">
        <v>633</v>
      </c>
      <c r="AW28" s="154" t="s">
        <v>403</v>
      </c>
      <c r="AX28" s="150">
        <f t="shared" si="14"/>
        <v>0</v>
      </c>
      <c r="AY28" s="150" t="e">
        <f t="shared" si="14"/>
        <v>#N/A</v>
      </c>
      <c r="AZ28" s="153"/>
      <c r="BC28" s="154"/>
      <c r="BD28" s="154"/>
      <c r="BE28" s="163"/>
    </row>
    <row r="29" spans="1:57" s="40" customFormat="1" ht="17.25" thickTop="1" thickBot="1">
      <c r="B29" s="3"/>
      <c r="C29" s="4"/>
      <c r="D29" s="26"/>
      <c r="E29" s="26"/>
      <c r="F29" s="26"/>
      <c r="G29" s="26"/>
      <c r="H29" s="3"/>
      <c r="I29" s="3"/>
      <c r="J29" s="25"/>
      <c r="K29" s="3"/>
      <c r="AL29" s="51" t="e">
        <f t="shared" si="15"/>
        <v>#N/A</v>
      </c>
      <c r="AM29" s="34">
        <v>22</v>
      </c>
      <c r="AU29" s="152">
        <v>25</v>
      </c>
      <c r="AV29" s="152">
        <v>640</v>
      </c>
      <c r="AW29" s="95" t="s">
        <v>380</v>
      </c>
      <c r="AX29" s="151">
        <f t="shared" ref="AX29:AY34" si="16">X8</f>
        <v>0</v>
      </c>
      <c r="AY29" s="151" t="e">
        <f t="shared" si="16"/>
        <v>#N/A</v>
      </c>
      <c r="AZ29" s="153"/>
      <c r="BC29" s="95"/>
      <c r="BD29" s="95"/>
    </row>
    <row r="30" spans="1:57" s="40" customFormat="1" ht="17.25" thickTop="1" thickBot="1">
      <c r="B30" s="3"/>
      <c r="C30" s="4"/>
      <c r="D30" s="26"/>
      <c r="E30" s="26"/>
      <c r="F30" s="26"/>
      <c r="G30" s="26"/>
      <c r="H30" s="3"/>
      <c r="I30" s="3"/>
      <c r="J30" s="25"/>
      <c r="K30" s="3"/>
      <c r="AL30" s="51" t="e">
        <f t="shared" si="15"/>
        <v>#N/A</v>
      </c>
      <c r="AM30" s="34">
        <v>23</v>
      </c>
      <c r="AU30" s="152">
        <v>26</v>
      </c>
      <c r="AV30" s="152">
        <v>641</v>
      </c>
      <c r="AW30" s="95" t="s">
        <v>381</v>
      </c>
      <c r="AX30" s="151">
        <f t="shared" si="16"/>
        <v>0</v>
      </c>
      <c r="AY30" s="151" t="e">
        <f t="shared" si="16"/>
        <v>#N/A</v>
      </c>
      <c r="AZ30" s="153"/>
      <c r="BC30" s="95"/>
      <c r="BD30" s="95"/>
    </row>
    <row r="31" spans="1:57" s="40" customFormat="1" ht="17.25" customHeight="1" thickTop="1" thickBot="1">
      <c r="B31" s="3"/>
      <c r="C31" s="4"/>
      <c r="D31" s="26"/>
      <c r="E31" s="26"/>
      <c r="F31" s="26"/>
      <c r="G31" s="26"/>
      <c r="H31" s="3"/>
      <c r="I31" s="3"/>
      <c r="J31" s="25"/>
      <c r="K31" s="3"/>
      <c r="L31" s="4"/>
      <c r="M31" s="26"/>
      <c r="N31" s="26"/>
      <c r="O31" s="26"/>
      <c r="P31" s="3"/>
      <c r="Q31" s="3"/>
      <c r="AL31" s="51" t="e">
        <f t="shared" si="15"/>
        <v>#N/A</v>
      </c>
      <c r="AM31" s="34">
        <v>24</v>
      </c>
      <c r="AU31" s="152">
        <v>27</v>
      </c>
      <c r="AV31" s="152">
        <v>642</v>
      </c>
      <c r="AW31" s="154" t="s">
        <v>382</v>
      </c>
      <c r="AX31" s="151">
        <f t="shared" si="16"/>
        <v>0</v>
      </c>
      <c r="AY31" s="151" t="e">
        <f t="shared" si="16"/>
        <v>#N/A</v>
      </c>
      <c r="AZ31" s="153"/>
      <c r="BC31" s="154"/>
      <c r="BD31" s="154"/>
    </row>
    <row r="32" spans="1:57" s="40" customFormat="1" ht="17.25" customHeight="1" thickTop="1" thickBot="1">
      <c r="B32" s="3"/>
      <c r="C32" s="5"/>
      <c r="D32" s="26"/>
      <c r="E32" s="26"/>
      <c r="F32" s="26"/>
      <c r="G32" s="26"/>
      <c r="H32" s="3"/>
      <c r="I32" s="3"/>
      <c r="J32" s="25"/>
      <c r="K32" s="3"/>
      <c r="L32" s="4"/>
      <c r="M32" s="26"/>
      <c r="N32" s="26"/>
      <c r="O32" s="26"/>
      <c r="P32" s="3"/>
      <c r="Q32" s="3"/>
      <c r="AL32" s="51" t="e">
        <f t="shared" ref="AL32:AL37" si="17">IF(R8&lt;&gt;"",R8,"")</f>
        <v>#N/A</v>
      </c>
      <c r="AM32" s="34">
        <v>25</v>
      </c>
      <c r="AU32" s="152">
        <v>28</v>
      </c>
      <c r="AV32" s="152">
        <v>643</v>
      </c>
      <c r="AW32" s="95" t="s">
        <v>383</v>
      </c>
      <c r="AX32" s="151">
        <f t="shared" si="16"/>
        <v>0</v>
      </c>
      <c r="AY32" s="151" t="e">
        <f t="shared" si="16"/>
        <v>#N/A</v>
      </c>
      <c r="AZ32" s="153"/>
      <c r="BC32" s="95"/>
      <c r="BD32" s="95"/>
    </row>
    <row r="33" spans="2:56" s="40" customFormat="1" ht="17.25" thickTop="1" thickBot="1">
      <c r="B33" s="24"/>
      <c r="C33" s="24"/>
      <c r="D33" s="24"/>
      <c r="E33" s="24"/>
      <c r="F33" s="24"/>
      <c r="G33" s="24"/>
      <c r="H33" s="24"/>
      <c r="I33" s="24"/>
      <c r="J33" s="24"/>
      <c r="K33" s="24"/>
      <c r="L33" s="24"/>
      <c r="M33" s="24"/>
      <c r="N33" s="24"/>
      <c r="O33" s="24"/>
      <c r="P33" s="24"/>
      <c r="Q33" s="24"/>
      <c r="AL33" s="51" t="e">
        <f t="shared" si="17"/>
        <v>#N/A</v>
      </c>
      <c r="AM33" s="34">
        <v>26</v>
      </c>
      <c r="AU33" s="152">
        <v>29</v>
      </c>
      <c r="AV33" s="152">
        <v>644</v>
      </c>
      <c r="AW33" s="95" t="s">
        <v>384</v>
      </c>
      <c r="AX33" s="151">
        <f t="shared" si="16"/>
        <v>0</v>
      </c>
      <c r="AY33" s="151" t="e">
        <f t="shared" si="16"/>
        <v>#N/A</v>
      </c>
      <c r="AZ33" s="153"/>
      <c r="BC33" s="95"/>
      <c r="BD33" s="95"/>
    </row>
    <row r="34" spans="2:56" s="40" customFormat="1" ht="17.25" thickTop="1" thickBot="1">
      <c r="B34" s="3"/>
      <c r="C34" s="4"/>
      <c r="D34" s="26"/>
      <c r="E34" s="26"/>
      <c r="F34" s="26"/>
      <c r="G34" s="26"/>
      <c r="H34" s="3"/>
      <c r="I34" s="3"/>
      <c r="J34" s="25"/>
      <c r="K34" s="3"/>
      <c r="L34" s="4"/>
      <c r="M34" s="26"/>
      <c r="N34" s="26"/>
      <c r="O34" s="26"/>
      <c r="P34" s="3"/>
      <c r="Q34" s="3"/>
      <c r="AL34" s="51" t="e">
        <f t="shared" si="17"/>
        <v>#N/A</v>
      </c>
      <c r="AM34" s="34">
        <v>27</v>
      </c>
      <c r="AU34" s="152">
        <v>30</v>
      </c>
      <c r="AV34" s="152">
        <v>645</v>
      </c>
      <c r="AW34" s="95" t="s">
        <v>385</v>
      </c>
      <c r="AX34" s="151">
        <f t="shared" si="16"/>
        <v>0</v>
      </c>
      <c r="AY34" s="151" t="e">
        <f t="shared" si="16"/>
        <v>#N/A</v>
      </c>
      <c r="AZ34" s="153"/>
      <c r="BC34" s="95"/>
      <c r="BD34" s="95"/>
    </row>
    <row r="35" spans="2:56" s="40" customFormat="1" ht="17.25" thickTop="1" thickBot="1">
      <c r="B35" s="3"/>
      <c r="C35" s="4"/>
      <c r="D35" s="26"/>
      <c r="E35" s="26"/>
      <c r="F35" s="26"/>
      <c r="G35" s="26"/>
      <c r="H35" s="3"/>
      <c r="I35" s="3"/>
      <c r="J35" s="25"/>
      <c r="K35" s="3"/>
      <c r="L35" s="4"/>
      <c r="M35" s="26"/>
      <c r="N35" s="26"/>
      <c r="O35" s="26"/>
      <c r="P35" s="3"/>
      <c r="Q35" s="3"/>
      <c r="AL35" s="51" t="e">
        <f t="shared" si="17"/>
        <v>#N/A</v>
      </c>
      <c r="AM35" s="34">
        <v>28</v>
      </c>
      <c r="AU35" s="152">
        <v>31</v>
      </c>
      <c r="AV35" s="152">
        <v>646</v>
      </c>
      <c r="AW35" s="95" t="s">
        <v>386</v>
      </c>
      <c r="AX35" s="151">
        <f t="shared" ref="AX35:AY40" si="18">AF8</f>
        <v>0</v>
      </c>
      <c r="AY35" s="151" t="e">
        <f t="shared" si="18"/>
        <v>#N/A</v>
      </c>
      <c r="AZ35" s="153"/>
      <c r="BC35" s="95"/>
      <c r="BD35" s="95"/>
    </row>
    <row r="36" spans="2:56" s="40" customFormat="1" ht="17.25" thickTop="1" thickBot="1">
      <c r="B36" s="3"/>
      <c r="C36" s="4"/>
      <c r="D36" s="26"/>
      <c r="E36" s="26"/>
      <c r="F36" s="26"/>
      <c r="G36" s="26"/>
      <c r="H36" s="3"/>
      <c r="I36" s="3"/>
      <c r="J36" s="25"/>
      <c r="K36" s="3"/>
      <c r="L36" s="4"/>
      <c r="M36" s="26"/>
      <c r="N36" s="26"/>
      <c r="O36" s="26"/>
      <c r="P36" s="3"/>
      <c r="Q36" s="3"/>
      <c r="AL36" s="51" t="e">
        <f t="shared" si="17"/>
        <v>#N/A</v>
      </c>
      <c r="AM36" s="34">
        <v>29</v>
      </c>
      <c r="AU36" s="152">
        <v>32</v>
      </c>
      <c r="AV36" s="152">
        <v>647</v>
      </c>
      <c r="AW36" s="95" t="s">
        <v>387</v>
      </c>
      <c r="AX36" s="151">
        <f t="shared" si="18"/>
        <v>0</v>
      </c>
      <c r="AY36" s="151" t="e">
        <f t="shared" si="18"/>
        <v>#N/A</v>
      </c>
      <c r="AZ36" s="153"/>
      <c r="BC36" s="95"/>
      <c r="BD36" s="95"/>
    </row>
    <row r="37" spans="2:56" s="40" customFormat="1" ht="17.25" customHeight="1" thickTop="1" thickBot="1">
      <c r="B37" s="3"/>
      <c r="C37" s="4"/>
      <c r="D37" s="26"/>
      <c r="E37" s="26"/>
      <c r="F37" s="26"/>
      <c r="G37" s="26"/>
      <c r="H37" s="3"/>
      <c r="I37" s="3"/>
      <c r="J37" s="25"/>
      <c r="K37" s="3"/>
      <c r="L37" s="4"/>
      <c r="M37" s="26"/>
      <c r="N37" s="26"/>
      <c r="O37" s="26"/>
      <c r="P37" s="3"/>
      <c r="Q37" s="3"/>
      <c r="AL37" s="51" t="e">
        <f t="shared" si="17"/>
        <v>#N/A</v>
      </c>
      <c r="AM37" s="34">
        <v>30</v>
      </c>
      <c r="AU37" s="152">
        <v>33</v>
      </c>
      <c r="AV37" s="152">
        <v>648</v>
      </c>
      <c r="AW37" s="154" t="s">
        <v>388</v>
      </c>
      <c r="AX37" s="151">
        <f t="shared" si="18"/>
        <v>0</v>
      </c>
      <c r="AY37" s="151" t="e">
        <f t="shared" si="18"/>
        <v>#N/A</v>
      </c>
      <c r="AZ37" s="153"/>
      <c r="BC37" s="154"/>
      <c r="BD37" s="154"/>
    </row>
    <row r="38" spans="2:56" s="40" customFormat="1" ht="17.25" thickTop="1" thickBot="1">
      <c r="B38" s="3"/>
      <c r="C38" s="4"/>
      <c r="D38" s="26"/>
      <c r="E38" s="26"/>
      <c r="F38" s="26"/>
      <c r="G38" s="26"/>
      <c r="H38" s="3"/>
      <c r="I38" s="3"/>
      <c r="J38" s="25"/>
      <c r="K38" s="3"/>
      <c r="L38" s="4"/>
      <c r="M38" s="26"/>
      <c r="N38" s="26"/>
      <c r="O38" s="26"/>
      <c r="P38" s="3"/>
      <c r="Q38" s="3"/>
      <c r="AL38" s="51" t="e">
        <f t="shared" ref="AL38:AL43" si="19">IF(Z8&lt;&gt;"",Z8,"")</f>
        <v>#N/A</v>
      </c>
      <c r="AM38" s="34">
        <v>31</v>
      </c>
      <c r="AU38" s="152">
        <v>34</v>
      </c>
      <c r="AV38" s="152">
        <v>649</v>
      </c>
      <c r="AW38" s="95" t="s">
        <v>389</v>
      </c>
      <c r="AX38" s="151">
        <f t="shared" si="18"/>
        <v>0</v>
      </c>
      <c r="AY38" s="151" t="e">
        <f t="shared" si="18"/>
        <v>#N/A</v>
      </c>
      <c r="AZ38" s="153"/>
      <c r="BC38" s="95"/>
      <c r="BD38" s="95"/>
    </row>
    <row r="39" spans="2:56" s="40" customFormat="1" ht="17.25" thickTop="1" thickBot="1">
      <c r="B39" s="3"/>
      <c r="C39" s="4"/>
      <c r="D39" s="26"/>
      <c r="E39" s="26"/>
      <c r="F39" s="26"/>
      <c r="G39" s="26"/>
      <c r="H39" s="3"/>
      <c r="I39" s="3"/>
      <c r="J39" s="25"/>
      <c r="K39" s="3"/>
      <c r="L39" s="4"/>
      <c r="M39" s="26"/>
      <c r="N39" s="26"/>
      <c r="O39" s="26"/>
      <c r="P39" s="3"/>
      <c r="Q39" s="3"/>
      <c r="AL39" s="51" t="e">
        <f t="shared" si="19"/>
        <v>#N/A</v>
      </c>
      <c r="AM39" s="34">
        <v>32</v>
      </c>
      <c r="AU39" s="152">
        <v>35</v>
      </c>
      <c r="AV39" s="152">
        <v>650</v>
      </c>
      <c r="AW39" s="95" t="s">
        <v>390</v>
      </c>
      <c r="AX39" s="151">
        <f t="shared" si="18"/>
        <v>0</v>
      </c>
      <c r="AY39" s="151" t="e">
        <f t="shared" si="18"/>
        <v>#N/A</v>
      </c>
      <c r="AZ39" s="153"/>
      <c r="BC39" s="95"/>
      <c r="BD39" s="95"/>
    </row>
    <row r="40" spans="2:56" s="40" customFormat="1" ht="17.25" customHeight="1" thickTop="1" thickBot="1">
      <c r="B40" s="5"/>
      <c r="C40" s="5"/>
      <c r="D40" s="5"/>
      <c r="E40" s="6"/>
      <c r="F40" s="7"/>
      <c r="G40" s="3"/>
      <c r="H40" s="27"/>
      <c r="I40" s="27"/>
      <c r="J40" s="27"/>
      <c r="K40" s="27"/>
      <c r="L40" s="8"/>
      <c r="M40" s="8"/>
      <c r="N40" s="28"/>
      <c r="O40" s="28"/>
      <c r="P40" s="28"/>
      <c r="Q40" s="28"/>
      <c r="AL40" s="51" t="e">
        <f t="shared" si="19"/>
        <v>#N/A</v>
      </c>
      <c r="AM40" s="34">
        <v>33</v>
      </c>
      <c r="AU40" s="152">
        <v>36</v>
      </c>
      <c r="AV40" s="152">
        <v>651</v>
      </c>
      <c r="AW40" s="164" t="s">
        <v>391</v>
      </c>
      <c r="AX40" s="151">
        <f t="shared" si="18"/>
        <v>0</v>
      </c>
      <c r="AY40" s="151" t="e">
        <f t="shared" si="18"/>
        <v>#N/A</v>
      </c>
      <c r="AZ40" s="153"/>
      <c r="BC40" s="164"/>
      <c r="BD40" s="164"/>
    </row>
    <row r="41" spans="2:56" s="40" customFormat="1" ht="19.5" thickTop="1" thickBot="1">
      <c r="B41" s="9"/>
      <c r="C41" s="9"/>
      <c r="D41" s="5"/>
      <c r="E41" s="5"/>
      <c r="F41" s="5"/>
      <c r="G41" s="7"/>
      <c r="H41" s="27"/>
      <c r="I41" s="27"/>
      <c r="J41" s="27"/>
      <c r="K41" s="27"/>
      <c r="L41" s="8"/>
      <c r="M41" s="8"/>
      <c r="N41" s="28"/>
      <c r="O41" s="28"/>
      <c r="P41" s="28"/>
      <c r="Q41" s="28"/>
      <c r="AL41" s="51" t="e">
        <f t="shared" si="19"/>
        <v>#N/A</v>
      </c>
      <c r="AM41" s="34">
        <v>34</v>
      </c>
      <c r="AU41" s="152">
        <v>37</v>
      </c>
      <c r="AV41" s="152">
        <v>660</v>
      </c>
      <c r="AW41" s="95" t="s">
        <v>404</v>
      </c>
      <c r="AX41" s="151">
        <f t="shared" ref="AX41:AY46" si="20">X16</f>
        <v>0</v>
      </c>
      <c r="AY41" s="151" t="e">
        <f t="shared" si="20"/>
        <v>#N/A</v>
      </c>
      <c r="AZ41" s="153"/>
      <c r="BC41" s="95"/>
      <c r="BD41" s="95"/>
    </row>
    <row r="42" spans="2:56" s="40" customFormat="1" ht="19.5" thickTop="1" thickBot="1">
      <c r="B42" s="10"/>
      <c r="C42" s="10"/>
      <c r="D42" s="10"/>
      <c r="E42" s="10"/>
      <c r="F42" s="10"/>
      <c r="G42" s="11"/>
      <c r="H42" s="9"/>
      <c r="I42" s="9"/>
      <c r="J42" s="9"/>
      <c r="K42" s="9"/>
      <c r="L42" s="26"/>
      <c r="M42" s="26"/>
      <c r="N42" s="28"/>
      <c r="O42" s="28"/>
      <c r="P42" s="28"/>
      <c r="Q42" s="28"/>
      <c r="AL42" s="51" t="e">
        <f t="shared" si="19"/>
        <v>#N/A</v>
      </c>
      <c r="AM42" s="34">
        <v>35</v>
      </c>
      <c r="AU42" s="152">
        <v>38</v>
      </c>
      <c r="AV42" s="152">
        <v>661</v>
      </c>
      <c r="AW42" s="95" t="s">
        <v>405</v>
      </c>
      <c r="AX42" s="151">
        <f t="shared" si="20"/>
        <v>0</v>
      </c>
      <c r="AY42" s="151" t="e">
        <f t="shared" si="20"/>
        <v>#N/A</v>
      </c>
      <c r="AZ42" s="153"/>
      <c r="BC42" s="95"/>
      <c r="BD42" s="95"/>
    </row>
    <row r="43" spans="2:56" s="40" customFormat="1" ht="17.25" customHeight="1" thickTop="1" thickBot="1">
      <c r="B43" s="26"/>
      <c r="C43" s="26"/>
      <c r="D43" s="26"/>
      <c r="E43" s="3"/>
      <c r="F43" s="3"/>
      <c r="G43" s="26"/>
      <c r="H43" s="26"/>
      <c r="I43" s="26"/>
      <c r="J43" s="26"/>
      <c r="K43" s="26"/>
      <c r="L43" s="26"/>
      <c r="M43" s="12"/>
      <c r="N43" s="28"/>
      <c r="O43" s="28"/>
      <c r="P43" s="28"/>
      <c r="Q43" s="28"/>
      <c r="AL43" s="51" t="e">
        <f t="shared" si="19"/>
        <v>#N/A</v>
      </c>
      <c r="AM43" s="34">
        <v>36</v>
      </c>
      <c r="AU43" s="152">
        <v>39</v>
      </c>
      <c r="AV43" s="152">
        <v>662</v>
      </c>
      <c r="AW43" s="154" t="s">
        <v>406</v>
      </c>
      <c r="AX43" s="151">
        <f t="shared" si="20"/>
        <v>0</v>
      </c>
      <c r="AY43" s="151" t="e">
        <f t="shared" si="20"/>
        <v>#N/A</v>
      </c>
      <c r="AZ43" s="153"/>
      <c r="BC43" s="154"/>
      <c r="BD43" s="154"/>
    </row>
    <row r="44" spans="2:56" s="40" customFormat="1" ht="19.5" customHeight="1" thickTop="1" thickBot="1">
      <c r="B44" s="9"/>
      <c r="C44" s="11"/>
      <c r="D44" s="11"/>
      <c r="E44" s="11"/>
      <c r="F44" s="11"/>
      <c r="G44" s="26"/>
      <c r="H44" s="26"/>
      <c r="I44" s="26"/>
      <c r="J44" s="26"/>
      <c r="K44" s="26"/>
      <c r="L44" s="26"/>
      <c r="M44" s="8"/>
      <c r="N44" s="8"/>
      <c r="O44" s="13"/>
      <c r="P44" s="13"/>
      <c r="Q44" s="13"/>
      <c r="AL44" s="51" t="e">
        <f t="shared" ref="AL44:AL49" si="21">IF(R16&lt;&gt;"",R16,"")</f>
        <v>#N/A</v>
      </c>
      <c r="AM44" s="34">
        <v>37</v>
      </c>
      <c r="AU44" s="152">
        <v>40</v>
      </c>
      <c r="AV44" s="152">
        <v>663</v>
      </c>
      <c r="AW44" s="95" t="s">
        <v>407</v>
      </c>
      <c r="AX44" s="151">
        <f t="shared" si="20"/>
        <v>0</v>
      </c>
      <c r="AY44" s="151" t="e">
        <f t="shared" si="20"/>
        <v>#N/A</v>
      </c>
      <c r="AZ44" s="153"/>
      <c r="BC44" s="95"/>
      <c r="BD44" s="95"/>
    </row>
    <row r="45" spans="2:56" s="40" customFormat="1" ht="17.25" thickTop="1" thickBot="1">
      <c r="AL45" s="51" t="e">
        <f t="shared" si="21"/>
        <v>#N/A</v>
      </c>
      <c r="AM45" s="34">
        <v>38</v>
      </c>
      <c r="AU45" s="152">
        <v>41</v>
      </c>
      <c r="AV45" s="152">
        <v>664</v>
      </c>
      <c r="AW45" s="95" t="s">
        <v>408</v>
      </c>
      <c r="AX45" s="151">
        <f t="shared" si="20"/>
        <v>0</v>
      </c>
      <c r="AY45" s="151" t="e">
        <f t="shared" si="20"/>
        <v>#N/A</v>
      </c>
      <c r="AZ45" s="153"/>
      <c r="BC45" s="95"/>
      <c r="BD45" s="95"/>
    </row>
    <row r="46" spans="2:56" s="40" customFormat="1" ht="17.25" thickTop="1" thickBot="1">
      <c r="B46" s="29"/>
      <c r="C46" s="29"/>
      <c r="D46" s="29"/>
      <c r="E46" s="29"/>
      <c r="F46" s="29"/>
      <c r="G46" s="29"/>
      <c r="H46" s="29"/>
      <c r="I46" s="29"/>
      <c r="J46" s="29"/>
      <c r="K46" s="29"/>
      <c r="L46" s="29"/>
      <c r="M46" s="29"/>
      <c r="N46" s="29"/>
      <c r="O46" s="29"/>
      <c r="P46" s="29"/>
      <c r="Q46" s="29"/>
      <c r="AL46" s="51" t="e">
        <f t="shared" si="21"/>
        <v>#N/A</v>
      </c>
      <c r="AM46" s="34">
        <v>39</v>
      </c>
      <c r="AU46" s="152">
        <v>42</v>
      </c>
      <c r="AV46" s="152">
        <v>665</v>
      </c>
      <c r="AW46" s="95" t="s">
        <v>409</v>
      </c>
      <c r="AX46" s="151">
        <f t="shared" si="20"/>
        <v>0</v>
      </c>
      <c r="AY46" s="151" t="e">
        <f t="shared" si="20"/>
        <v>#N/A</v>
      </c>
      <c r="AZ46" s="153"/>
      <c r="BC46" s="95"/>
      <c r="BD46" s="95"/>
    </row>
    <row r="47" spans="2:56" s="40" customFormat="1" ht="17.25" customHeight="1" thickTop="1" thickBot="1">
      <c r="B47" s="29"/>
      <c r="C47" s="29"/>
      <c r="D47" s="29"/>
      <c r="E47" s="29"/>
      <c r="F47" s="29"/>
      <c r="G47" s="29"/>
      <c r="H47" s="29"/>
      <c r="I47" s="29"/>
      <c r="J47" s="29"/>
      <c r="K47" s="29"/>
      <c r="L47" s="29"/>
      <c r="M47" s="29"/>
      <c r="N47" s="29"/>
      <c r="O47" s="29"/>
      <c r="P47" s="29"/>
      <c r="Q47" s="29"/>
      <c r="AL47" s="51" t="e">
        <f t="shared" si="21"/>
        <v>#N/A</v>
      </c>
      <c r="AM47" s="34">
        <v>40</v>
      </c>
      <c r="AU47" s="152">
        <v>43</v>
      </c>
      <c r="AV47" s="152">
        <v>666</v>
      </c>
      <c r="AW47" s="164" t="s">
        <v>410</v>
      </c>
      <c r="AX47" s="151">
        <f t="shared" ref="AX47:AY52" si="22">AF16</f>
        <v>0</v>
      </c>
      <c r="AY47" s="151" t="e">
        <f t="shared" si="22"/>
        <v>#N/A</v>
      </c>
      <c r="AZ47" s="153"/>
      <c r="BC47" s="164"/>
      <c r="BD47" s="164"/>
    </row>
    <row r="48" spans="2:56" s="40" customFormat="1" ht="19.5" thickTop="1" thickBot="1">
      <c r="B48" s="14"/>
      <c r="C48" s="14"/>
      <c r="D48" s="14"/>
      <c r="E48" s="14"/>
      <c r="F48" s="14"/>
      <c r="G48" s="14"/>
      <c r="H48" s="15"/>
      <c r="I48" s="15"/>
      <c r="J48" s="15"/>
      <c r="K48" s="9"/>
      <c r="L48" s="9"/>
      <c r="M48" s="15"/>
      <c r="N48" s="15"/>
      <c r="O48" s="14"/>
      <c r="P48" s="14"/>
      <c r="Q48" s="14"/>
      <c r="AL48" s="51" t="e">
        <f t="shared" si="21"/>
        <v>#N/A</v>
      </c>
      <c r="AM48" s="34">
        <v>41</v>
      </c>
      <c r="AU48" s="152">
        <v>44</v>
      </c>
      <c r="AV48" s="152">
        <v>667</v>
      </c>
      <c r="AW48" s="95" t="s">
        <v>411</v>
      </c>
      <c r="AX48" s="151">
        <f t="shared" si="22"/>
        <v>0</v>
      </c>
      <c r="AY48" s="151" t="e">
        <f t="shared" si="22"/>
        <v>#N/A</v>
      </c>
      <c r="AZ48" s="153"/>
      <c r="BC48" s="95"/>
      <c r="BD48" s="95"/>
    </row>
    <row r="49" spans="2:56" s="40" customFormat="1" ht="17.25" customHeight="1" thickTop="1" thickBot="1">
      <c r="B49" s="15"/>
      <c r="C49" s="15"/>
      <c r="D49" s="15"/>
      <c r="E49" s="15"/>
      <c r="F49" s="15"/>
      <c r="G49" s="15"/>
      <c r="H49" s="7"/>
      <c r="I49" s="7"/>
      <c r="J49" s="7"/>
      <c r="K49" s="7"/>
      <c r="L49" s="7"/>
      <c r="M49" s="7"/>
      <c r="N49" s="7"/>
      <c r="O49" s="15"/>
      <c r="P49" s="15"/>
      <c r="Q49" s="15"/>
      <c r="AL49" s="51" t="e">
        <f t="shared" si="21"/>
        <v>#N/A</v>
      </c>
      <c r="AM49" s="34">
        <v>42</v>
      </c>
      <c r="AU49" s="152">
        <v>45</v>
      </c>
      <c r="AV49" s="152">
        <v>668</v>
      </c>
      <c r="AW49" s="154" t="s">
        <v>412</v>
      </c>
      <c r="AX49" s="151">
        <f t="shared" si="22"/>
        <v>0</v>
      </c>
      <c r="AY49" s="151" t="e">
        <f t="shared" si="22"/>
        <v>#N/A</v>
      </c>
      <c r="AZ49" s="153"/>
      <c r="BC49" s="154"/>
      <c r="BD49" s="154"/>
    </row>
    <row r="50" spans="2:56" s="40" customFormat="1" ht="21.75" customHeight="1" thickTop="1" thickBot="1">
      <c r="B50" s="30"/>
      <c r="C50" s="30"/>
      <c r="D50" s="30"/>
      <c r="E50" s="30"/>
      <c r="F50" s="30"/>
      <c r="G50" s="30"/>
      <c r="H50" s="30"/>
      <c r="I50" s="30"/>
      <c r="J50" s="30"/>
      <c r="K50" s="30"/>
      <c r="L50" s="30"/>
      <c r="M50" s="30"/>
      <c r="N50" s="30"/>
      <c r="O50" s="30"/>
      <c r="P50" s="30"/>
      <c r="Q50" s="30"/>
      <c r="AL50" s="51" t="e">
        <f t="shared" ref="AL50:AL55" si="23">IF(Z16&lt;&gt;"",Z16,"")</f>
        <v>#N/A</v>
      </c>
      <c r="AM50" s="34">
        <v>43</v>
      </c>
      <c r="AU50" s="152">
        <v>46</v>
      </c>
      <c r="AV50" s="152">
        <v>669</v>
      </c>
      <c r="AW50" s="95" t="s">
        <v>413</v>
      </c>
      <c r="AX50" s="151">
        <f t="shared" si="22"/>
        <v>0</v>
      </c>
      <c r="AY50" s="151" t="e">
        <f t="shared" si="22"/>
        <v>#N/A</v>
      </c>
      <c r="AZ50" s="153"/>
      <c r="BC50" s="95"/>
      <c r="BD50" s="95"/>
    </row>
    <row r="51" spans="2:56" s="40" customFormat="1" ht="21.75" customHeight="1" thickTop="1" thickBot="1">
      <c r="B51" s="16"/>
      <c r="C51" s="16"/>
      <c r="D51" s="16"/>
      <c r="E51" s="16"/>
      <c r="F51" s="16"/>
      <c r="G51" s="16"/>
      <c r="H51" s="16"/>
      <c r="I51" s="16"/>
      <c r="J51" s="16"/>
      <c r="K51" s="16"/>
      <c r="L51" s="16"/>
      <c r="M51" s="16"/>
      <c r="N51" s="9"/>
      <c r="O51" s="9"/>
      <c r="P51" s="9"/>
      <c r="Q51" s="9"/>
      <c r="AL51" s="51" t="e">
        <f t="shared" si="23"/>
        <v>#N/A</v>
      </c>
      <c r="AM51" s="34">
        <v>44</v>
      </c>
      <c r="AU51" s="152">
        <v>47</v>
      </c>
      <c r="AV51" s="152">
        <v>670</v>
      </c>
      <c r="AW51" s="164" t="s">
        <v>414</v>
      </c>
      <c r="AX51" s="151">
        <f t="shared" si="22"/>
        <v>0</v>
      </c>
      <c r="AY51" s="151" t="e">
        <f t="shared" si="22"/>
        <v>#N/A</v>
      </c>
      <c r="AZ51" s="153"/>
      <c r="BC51" s="164"/>
      <c r="BD51" s="164"/>
    </row>
    <row r="52" spans="2:56" s="40" customFormat="1" ht="21.75" customHeight="1" thickTop="1" thickBot="1">
      <c r="B52" s="17"/>
      <c r="C52" s="17"/>
      <c r="D52" s="17"/>
      <c r="E52" s="16"/>
      <c r="F52" s="17"/>
      <c r="G52" s="17"/>
      <c r="H52" s="17"/>
      <c r="I52" s="17"/>
      <c r="J52" s="17"/>
      <c r="K52" s="17"/>
      <c r="L52" s="17"/>
      <c r="M52" s="17"/>
      <c r="N52" s="10"/>
      <c r="O52" s="10"/>
      <c r="P52" s="10"/>
      <c r="Q52" s="10"/>
      <c r="AL52" s="51" t="e">
        <f t="shared" si="23"/>
        <v>#N/A</v>
      </c>
      <c r="AM52" s="34">
        <v>45</v>
      </c>
      <c r="AU52" s="152">
        <v>48</v>
      </c>
      <c r="AV52" s="152">
        <v>671</v>
      </c>
      <c r="AW52" s="164" t="s">
        <v>415</v>
      </c>
      <c r="AX52" s="151">
        <f t="shared" si="22"/>
        <v>0</v>
      </c>
      <c r="AY52" s="151" t="e">
        <f t="shared" si="22"/>
        <v>#N/A</v>
      </c>
      <c r="AZ52" s="153"/>
      <c r="BC52" s="164"/>
      <c r="BD52" s="164"/>
    </row>
    <row r="53" spans="2:56" s="40" customFormat="1" ht="21.75" thickTop="1" thickBot="1">
      <c r="B53" s="18"/>
      <c r="C53" s="31"/>
      <c r="D53" s="31"/>
      <c r="E53" s="31"/>
      <c r="F53" s="31"/>
      <c r="G53" s="31"/>
      <c r="H53" s="31"/>
      <c r="I53" s="18"/>
      <c r="J53" s="18"/>
      <c r="K53" s="19"/>
      <c r="L53" s="20"/>
      <c r="M53" s="20"/>
      <c r="N53" s="21"/>
      <c r="O53" s="21"/>
      <c r="P53" s="21"/>
      <c r="Q53" s="21"/>
      <c r="AL53" s="51" t="e">
        <f t="shared" si="23"/>
        <v>#N/A</v>
      </c>
      <c r="AM53" s="34">
        <v>46</v>
      </c>
      <c r="AU53" s="152"/>
      <c r="AV53" s="151"/>
      <c r="AW53" s="155"/>
      <c r="AX53" s="151"/>
      <c r="AY53" s="151"/>
      <c r="AZ53" s="151"/>
      <c r="BA53" s="151"/>
      <c r="BB53" s="151"/>
    </row>
    <row r="54" spans="2:56" s="40" customFormat="1" ht="21.75" thickTop="1" thickBot="1">
      <c r="B54" s="19"/>
      <c r="C54" s="19"/>
      <c r="D54" s="19"/>
      <c r="E54" s="19"/>
      <c r="F54" s="19"/>
      <c r="G54" s="19"/>
      <c r="H54" s="22"/>
      <c r="I54" s="22"/>
      <c r="J54" s="22"/>
      <c r="K54" s="22"/>
      <c r="L54" s="22"/>
      <c r="M54" s="22"/>
      <c r="N54" s="3"/>
      <c r="O54" s="23"/>
      <c r="P54" s="23"/>
      <c r="Q54" s="23"/>
      <c r="AL54" s="51" t="e">
        <f t="shared" si="23"/>
        <v>#N/A</v>
      </c>
      <c r="AM54" s="34">
        <v>47</v>
      </c>
      <c r="AU54" s="151"/>
      <c r="AV54" s="151"/>
      <c r="AW54" s="155"/>
      <c r="AX54" s="151"/>
      <c r="AY54" s="151"/>
      <c r="AZ54" s="151"/>
      <c r="BA54" s="151"/>
      <c r="BB54" s="151"/>
    </row>
    <row r="55" spans="2:56" ht="21.75" thickTop="1" thickBot="1">
      <c r="B55" s="2"/>
      <c r="C55" s="2"/>
      <c r="D55" s="2"/>
      <c r="E55" s="2"/>
      <c r="F55" s="2"/>
      <c r="G55" s="2"/>
      <c r="H55" s="2"/>
      <c r="I55" s="2"/>
      <c r="J55" s="2"/>
      <c r="K55" s="2"/>
      <c r="L55" s="2"/>
      <c r="M55" s="2"/>
      <c r="N55" s="1"/>
      <c r="O55" s="1"/>
      <c r="P55" s="1"/>
      <c r="Q55" s="1"/>
      <c r="AL55" s="51" t="e">
        <f t="shared" si="23"/>
        <v>#N/A</v>
      </c>
      <c r="AM55" s="34">
        <v>48</v>
      </c>
    </row>
    <row r="56" spans="2:56" ht="14.25" customHeight="1" thickTop="1"/>
  </sheetData>
  <sheetProtection password="BE64" sheet="1" objects="1" scenarios="1" selectLockedCells="1"/>
  <mergeCells count="126">
    <mergeCell ref="AC19:AE19"/>
    <mergeCell ref="AC20:AE20"/>
    <mergeCell ref="AC10:AE10"/>
    <mergeCell ref="AC21:AE21"/>
    <mergeCell ref="AC16:AE16"/>
    <mergeCell ref="D17:G17"/>
    <mergeCell ref="M17:O17"/>
    <mergeCell ref="M20:O20"/>
    <mergeCell ref="U19:W19"/>
    <mergeCell ref="U21:W21"/>
    <mergeCell ref="U17:W17"/>
    <mergeCell ref="U18:W18"/>
    <mergeCell ref="U20:W20"/>
    <mergeCell ref="M13:O13"/>
    <mergeCell ref="U12:W12"/>
    <mergeCell ref="U10:W10"/>
    <mergeCell ref="D21:G21"/>
    <mergeCell ref="M21:O21"/>
    <mergeCell ref="D20:G20"/>
    <mergeCell ref="D8:G8"/>
    <mergeCell ref="D9:G9"/>
    <mergeCell ref="D11:G11"/>
    <mergeCell ref="D13:G13"/>
    <mergeCell ref="D12:G12"/>
    <mergeCell ref="D10:G10"/>
    <mergeCell ref="M16:O16"/>
    <mergeCell ref="M19:O19"/>
    <mergeCell ref="D19:G19"/>
    <mergeCell ref="D18:G18"/>
    <mergeCell ref="D16:G16"/>
    <mergeCell ref="M8:O8"/>
    <mergeCell ref="M9:O9"/>
    <mergeCell ref="M12:O12"/>
    <mergeCell ref="AB3:AC3"/>
    <mergeCell ref="T6:AG6"/>
    <mergeCell ref="AH12:AJ18"/>
    <mergeCell ref="AC11:AE11"/>
    <mergeCell ref="T15:AG15"/>
    <mergeCell ref="AB7:AE7"/>
    <mergeCell ref="U8:W8"/>
    <mergeCell ref="AC8:AE8"/>
    <mergeCell ref="B15:Q15"/>
    <mergeCell ref="M18:O18"/>
    <mergeCell ref="B7:G7"/>
    <mergeCell ref="L7:O7"/>
    <mergeCell ref="M11:O11"/>
    <mergeCell ref="M10:O10"/>
    <mergeCell ref="U13:W13"/>
    <mergeCell ref="AH9:AJ9"/>
    <mergeCell ref="AH10:AJ11"/>
    <mergeCell ref="U11:W11"/>
    <mergeCell ref="C5:D5"/>
    <mergeCell ref="B6:Q6"/>
    <mergeCell ref="E5:G5"/>
    <mergeCell ref="O5:P5"/>
    <mergeCell ref="U16:W16"/>
    <mergeCell ref="AC18:AE18"/>
    <mergeCell ref="C4:D4"/>
    <mergeCell ref="E4:G4"/>
    <mergeCell ref="H4:J4"/>
    <mergeCell ref="L4:N4"/>
    <mergeCell ref="H5:J5"/>
    <mergeCell ref="L5:N5"/>
    <mergeCell ref="Q5:T5"/>
    <mergeCell ref="U5:V5"/>
    <mergeCell ref="O4:P4"/>
    <mergeCell ref="Q4:T4"/>
    <mergeCell ref="U4:V4"/>
    <mergeCell ref="C1:D1"/>
    <mergeCell ref="E1:G1"/>
    <mergeCell ref="H1:J1"/>
    <mergeCell ref="L1:N1"/>
    <mergeCell ref="U1:V1"/>
    <mergeCell ref="AE1:AG1"/>
    <mergeCell ref="AE2:AG2"/>
    <mergeCell ref="B3:D3"/>
    <mergeCell ref="AE3:AG3"/>
    <mergeCell ref="X1:Y1"/>
    <mergeCell ref="O1:P1"/>
    <mergeCell ref="E3:G3"/>
    <mergeCell ref="H3:J3"/>
    <mergeCell ref="L3:N3"/>
    <mergeCell ref="C2:D2"/>
    <mergeCell ref="E2:G2"/>
    <mergeCell ref="H2:J2"/>
    <mergeCell ref="L2:N2"/>
    <mergeCell ref="O2:P2"/>
    <mergeCell ref="O3:P3"/>
    <mergeCell ref="AB1:AC1"/>
    <mergeCell ref="U2:V2"/>
    <mergeCell ref="Q2:T2"/>
    <mergeCell ref="Q1:T1"/>
    <mergeCell ref="AE26:AG26"/>
    <mergeCell ref="AE25:AG25"/>
    <mergeCell ref="AE5:AG5"/>
    <mergeCell ref="AI5:AJ5"/>
    <mergeCell ref="AB4:AC4"/>
    <mergeCell ref="AB5:AC5"/>
    <mergeCell ref="X2:AA2"/>
    <mergeCell ref="AB2:AD2"/>
    <mergeCell ref="X3:AA3"/>
    <mergeCell ref="X4:AA4"/>
    <mergeCell ref="X5:AA5"/>
    <mergeCell ref="AE4:AJ4"/>
    <mergeCell ref="AC13:AE13"/>
    <mergeCell ref="AC12:AE12"/>
    <mergeCell ref="AC17:AE17"/>
    <mergeCell ref="AC9:AE9"/>
    <mergeCell ref="W25:Y25"/>
    <mergeCell ref="Z25:AD25"/>
    <mergeCell ref="W26:Y26"/>
    <mergeCell ref="Z26:AD26"/>
    <mergeCell ref="T7:W7"/>
    <mergeCell ref="U9:W9"/>
    <mergeCell ref="Q3:T3"/>
    <mergeCell ref="U3:V3"/>
    <mergeCell ref="L27:M27"/>
    <mergeCell ref="N27:Q27"/>
    <mergeCell ref="L28:P28"/>
    <mergeCell ref="T28:X28"/>
    <mergeCell ref="Z28:AD28"/>
    <mergeCell ref="T26:V26"/>
    <mergeCell ref="L25:M25"/>
    <mergeCell ref="N25:Q25"/>
    <mergeCell ref="N26:Q26"/>
    <mergeCell ref="T25:V25"/>
  </mergeCells>
  <conditionalFormatting sqref="S23:S24 B7:AG21">
    <cfRule type="expression" dxfId="46" priority="1" stopIfTrue="1">
      <formula>$E$2=""</formula>
    </cfRule>
  </conditionalFormatting>
  <conditionalFormatting sqref="AB16:AG21">
    <cfRule type="expression" dxfId="45" priority="307">
      <formula>$E$2= "الرابعة حديث"</formula>
    </cfRule>
  </conditionalFormatting>
  <conditionalFormatting sqref="L16:Q21 T6:AG21">
    <cfRule type="expression" dxfId="44" priority="44">
      <formula>$E$2="الثانية حديث"</formula>
    </cfRule>
  </conditionalFormatting>
  <conditionalFormatting sqref="AB8:AG13 T15:AG21">
    <cfRule type="expression" dxfId="43" priority="46">
      <formula>$E$2="الثالثة حديث"</formula>
    </cfRule>
  </conditionalFormatting>
  <conditionalFormatting sqref="T15:AG21">
    <cfRule type="expression" dxfId="42" priority="15">
      <formula>$E$2="الثالثة"</formula>
    </cfRule>
    <cfRule type="expression" dxfId="41" priority="48">
      <formula>$E$2="الثالثة"</formula>
    </cfRule>
  </conditionalFormatting>
  <conditionalFormatting sqref="T6:AG21 B15:Q21">
    <cfRule type="expression" dxfId="40" priority="43">
      <formula>$E$2="الأولى"</formula>
    </cfRule>
  </conditionalFormatting>
  <conditionalFormatting sqref="L7:Q13 T6:AG21 B15:Q21">
    <cfRule type="expression" dxfId="39" priority="16">
      <formula>$E$2="الأولى حديث"</formula>
    </cfRule>
  </conditionalFormatting>
  <conditionalFormatting sqref="T6:AG21">
    <cfRule type="expression" dxfId="38" priority="5">
      <formula>$E$2="الثانية"</formula>
    </cfRule>
    <cfRule type="expression" dxfId="37" priority="45">
      <formula>$E$2="الثانية"</formula>
    </cfRule>
  </conditionalFormatting>
  <conditionalFormatting sqref="J16:Q21 T6:AG21">
    <cfRule type="expression" dxfId="36" priority="4">
      <formula>$E$2="الثانية حديث"</formula>
    </cfRule>
  </conditionalFormatting>
  <conditionalFormatting sqref="Z7:AG13 T15:AG21">
    <cfRule type="expression" dxfId="35" priority="6">
      <formula>$E$2="الثالثة حديث"</formula>
    </cfRule>
  </conditionalFormatting>
  <conditionalFormatting sqref="B15:Q21 T6:AG21">
    <cfRule type="expression" dxfId="34" priority="3">
      <formula>$E$2="الأولى"</formula>
    </cfRule>
  </conditionalFormatting>
  <conditionalFormatting sqref="J7:Q13 B15:Q21 T6:AG21">
    <cfRule type="expression" dxfId="33" priority="2">
      <formula>$E$2="الأولى حديث"</formula>
    </cfRule>
  </conditionalFormatting>
  <dataValidations count="2">
    <dataValidation type="list" allowBlank="1" showInputMessage="1" showErrorMessage="1" sqref="N27">
      <formula1>$BC$4:$BC$5</formula1>
    </dataValidation>
    <dataValidation type="list" allowBlank="1" showInputMessage="1" showErrorMessage="1" sqref="L5:N5">
      <formula1>$AO$1:$AO$7</formula1>
    </dataValidation>
  </dataValidations>
  <hyperlinks>
    <hyperlink ref="AH12:AJ18" location="ورقة3!A2" display="ورقة3!A2"/>
    <hyperlink ref="AH9:AJ9" location="'تعليمات التسجيل'!A1" display="اضغط هنا للرجوع للتعليمات"/>
    <hyperlink ref="AH10:AJ11" location="الإستمارة!Q1" display="اضغط هنا للذهاب إلى الاستمارة"/>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dimension ref="A1:U49"/>
  <sheetViews>
    <sheetView rightToLeft="1" workbookViewId="0">
      <selection activeCell="B11" sqref="B11"/>
    </sheetView>
  </sheetViews>
  <sheetFormatPr defaultRowHeight="15"/>
  <cols>
    <col min="1" max="1" width="4.5" style="1" customWidth="1"/>
    <col min="2" max="2" width="4.625" style="1" customWidth="1"/>
    <col min="3" max="3" width="4.125" style="1" customWidth="1"/>
    <col min="4" max="4" width="8" style="148" customWidth="1"/>
    <col min="5" max="5" width="7.125" style="148" customWidth="1"/>
    <col min="6" max="6" width="4.75" style="148" customWidth="1"/>
    <col min="7" max="7" width="5.5" style="148" customWidth="1"/>
    <col min="8" max="8" width="5.25" style="1" customWidth="1"/>
    <col min="9" max="9" width="9.875" style="1" bestFit="1" customWidth="1"/>
    <col min="10" max="10" width="5.875" style="1" customWidth="1"/>
    <col min="11" max="11" width="3.5" style="1" customWidth="1"/>
    <col min="12" max="12" width="6.625" style="148" customWidth="1"/>
    <col min="13" max="13" width="8.375" style="148" customWidth="1"/>
    <col min="14" max="14" width="7.125" style="148" customWidth="1"/>
    <col min="15" max="15" width="4.125" style="1" customWidth="1"/>
    <col min="16" max="16" width="4.75" style="1" customWidth="1"/>
    <col min="17" max="17" width="4.125" style="1" customWidth="1"/>
    <col min="18" max="20" width="9" style="1"/>
    <col min="21" max="21" width="11.25" style="1" hidden="1" customWidth="1"/>
    <col min="22" max="16384" width="9" style="1"/>
  </cols>
  <sheetData>
    <row r="1" spans="1:21" ht="19.5" thickBot="1">
      <c r="A1" s="462"/>
      <c r="B1" s="462"/>
      <c r="C1" s="462"/>
      <c r="D1" s="462"/>
      <c r="E1" s="165" t="s">
        <v>1359</v>
      </c>
      <c r="F1" s="102"/>
      <c r="G1" s="102"/>
      <c r="H1" s="102"/>
      <c r="I1" s="102"/>
      <c r="J1" s="102"/>
      <c r="K1" s="102"/>
      <c r="L1" s="102"/>
      <c r="M1" s="102"/>
      <c r="N1" s="102"/>
      <c r="O1" s="102"/>
      <c r="P1" s="102"/>
      <c r="Q1" s="103"/>
    </row>
    <row r="2" spans="1:21" ht="17.25" customHeight="1" thickTop="1">
      <c r="A2" s="463" t="s">
        <v>4</v>
      </c>
      <c r="B2" s="464"/>
      <c r="C2" s="465">
        <f>'اختيار المقررات'!E1</f>
        <v>0</v>
      </c>
      <c r="D2" s="465"/>
      <c r="E2" s="466" t="s">
        <v>5</v>
      </c>
      <c r="F2" s="466"/>
      <c r="G2" s="467" t="e">
        <f>'اختيار المقررات'!L1</f>
        <v>#N/A</v>
      </c>
      <c r="H2" s="467"/>
      <c r="I2" s="467"/>
      <c r="J2" s="474" t="s">
        <v>6</v>
      </c>
      <c r="K2" s="474"/>
      <c r="L2" s="468" t="b">
        <f>'اختيار المقررات'!Q1</f>
        <v>0</v>
      </c>
      <c r="M2" s="468"/>
      <c r="N2" s="221" t="s">
        <v>7</v>
      </c>
      <c r="O2" s="469" t="b">
        <f>'اختيار المقررات'!W1</f>
        <v>0</v>
      </c>
      <c r="P2" s="469"/>
      <c r="Q2" s="470"/>
    </row>
    <row r="3" spans="1:21" ht="18.75" customHeight="1">
      <c r="A3" s="475" t="s">
        <v>11</v>
      </c>
      <c r="B3" s="476"/>
      <c r="C3" s="477" t="e">
        <f>'اختيار المقررات'!E2</f>
        <v>#N/A</v>
      </c>
      <c r="D3" s="477"/>
      <c r="E3" s="471">
        <f>'اختيار المقررات'!Q2</f>
        <v>0</v>
      </c>
      <c r="F3" s="471"/>
      <c r="G3" s="472" t="s">
        <v>1326</v>
      </c>
      <c r="H3" s="472"/>
      <c r="I3" s="473">
        <f>'اختيار المقررات'!W2</f>
        <v>0</v>
      </c>
      <c r="J3" s="473"/>
      <c r="K3" s="473"/>
      <c r="L3" s="240" t="s">
        <v>1327</v>
      </c>
      <c r="M3" s="478" t="str">
        <f>'اختيار المقررات'!AB2</f>
        <v/>
      </c>
      <c r="N3" s="478"/>
      <c r="O3" s="478"/>
      <c r="P3" s="479" t="s">
        <v>1328</v>
      </c>
      <c r="Q3" s="480"/>
    </row>
    <row r="4" spans="1:21" ht="18">
      <c r="A4" s="475" t="s">
        <v>13</v>
      </c>
      <c r="B4" s="476"/>
      <c r="C4" s="460" t="b">
        <f>'اختيار المقررات'!E3</f>
        <v>0</v>
      </c>
      <c r="D4" s="460"/>
      <c r="E4" s="459" t="s">
        <v>69</v>
      </c>
      <c r="F4" s="459"/>
      <c r="G4" s="500" t="b">
        <f>'اختيار المقررات'!AB1</f>
        <v>0</v>
      </c>
      <c r="H4" s="500"/>
      <c r="I4" s="222" t="s">
        <v>8</v>
      </c>
      <c r="J4" s="460" t="b">
        <f>'اختيار المقررات'!AE1</f>
        <v>0</v>
      </c>
      <c r="K4" s="460"/>
      <c r="L4" s="460"/>
      <c r="M4" s="501">
        <f>'اختيار المقررات'!L2</f>
        <v>0</v>
      </c>
      <c r="N4" s="501"/>
      <c r="O4" s="501"/>
      <c r="P4" s="472" t="s">
        <v>1325</v>
      </c>
      <c r="Q4" s="490"/>
    </row>
    <row r="5" spans="1:21">
      <c r="A5" s="491" t="s">
        <v>12</v>
      </c>
      <c r="B5" s="492"/>
      <c r="C5" s="493" t="b">
        <f>'اختيار المقررات'!L3</f>
        <v>0</v>
      </c>
      <c r="D5" s="493"/>
      <c r="E5" s="494" t="s">
        <v>70</v>
      </c>
      <c r="F5" s="494"/>
      <c r="G5" s="495">
        <f>'اختيار المقررات'!Q3</f>
        <v>0</v>
      </c>
      <c r="H5" s="495"/>
      <c r="I5" s="241" t="s">
        <v>1329</v>
      </c>
      <c r="J5" s="496">
        <f>'اختيار المقررات'!AB3</f>
        <v>0</v>
      </c>
      <c r="K5" s="497"/>
      <c r="L5" s="497"/>
      <c r="M5" s="498" t="s">
        <v>34</v>
      </c>
      <c r="N5" s="498"/>
      <c r="O5" s="493" t="b">
        <f>'اختيار المقررات'!W3</f>
        <v>0</v>
      </c>
      <c r="P5" s="493"/>
      <c r="Q5" s="499"/>
    </row>
    <row r="6" spans="1:21" ht="15.75" customHeight="1">
      <c r="A6" s="456" t="s">
        <v>344</v>
      </c>
      <c r="B6" s="457"/>
      <c r="C6" s="458">
        <f>'اختيار المقررات'!AE3</f>
        <v>0</v>
      </c>
      <c r="D6" s="458"/>
      <c r="E6" s="459" t="s">
        <v>35</v>
      </c>
      <c r="F6" s="459"/>
      <c r="G6" s="460" t="b">
        <f>'اختيار المقررات'!E4</f>
        <v>0</v>
      </c>
      <c r="H6" s="460"/>
      <c r="I6" s="223" t="s">
        <v>16</v>
      </c>
      <c r="J6" s="461" t="b">
        <f>'اختيار المقررات'!Q4</f>
        <v>0</v>
      </c>
      <c r="K6" s="461"/>
      <c r="L6" s="461"/>
      <c r="M6" s="459" t="s">
        <v>36</v>
      </c>
      <c r="N6" s="459"/>
      <c r="O6" s="460" t="b">
        <f>'اختيار المقررات'!L4</f>
        <v>0</v>
      </c>
      <c r="P6" s="460"/>
      <c r="Q6" s="481"/>
    </row>
    <row r="7" spans="1:21" ht="15" customHeight="1" thickBot="1">
      <c r="A7" s="483" t="s">
        <v>342</v>
      </c>
      <c r="B7" s="484"/>
      <c r="C7" s="502">
        <f>'اختيار المقررات'!W4</f>
        <v>0</v>
      </c>
      <c r="D7" s="503"/>
      <c r="E7" s="451" t="s">
        <v>343</v>
      </c>
      <c r="F7" s="451"/>
      <c r="G7" s="452">
        <f>'اختيار المقررات'!AB4</f>
        <v>0</v>
      </c>
      <c r="H7" s="453"/>
      <c r="I7" s="242" t="s">
        <v>347</v>
      </c>
      <c r="J7" s="454">
        <f>'اختيار المقررات'!AE4</f>
        <v>0</v>
      </c>
      <c r="K7" s="454"/>
      <c r="L7" s="454"/>
      <c r="M7" s="454"/>
      <c r="N7" s="454"/>
      <c r="O7" s="454"/>
      <c r="P7" s="454"/>
      <c r="Q7" s="455"/>
    </row>
    <row r="8" spans="1:21" ht="26.25" customHeight="1">
      <c r="A8" s="485" t="s">
        <v>1358</v>
      </c>
      <c r="B8" s="485"/>
      <c r="C8" s="485"/>
      <c r="D8" s="485"/>
      <c r="E8" s="485"/>
      <c r="F8" s="485"/>
      <c r="G8" s="485"/>
      <c r="H8" s="485"/>
      <c r="I8" s="485"/>
      <c r="J8" s="485"/>
      <c r="K8" s="485"/>
      <c r="L8" s="485"/>
      <c r="M8" s="485"/>
      <c r="N8" s="485"/>
      <c r="O8" s="485"/>
      <c r="P8" s="485"/>
      <c r="Q8" s="485"/>
    </row>
    <row r="9" spans="1:21" ht="26.25" customHeight="1">
      <c r="A9" s="486"/>
      <c r="B9" s="486"/>
      <c r="C9" s="486"/>
      <c r="D9" s="486"/>
      <c r="E9" s="486"/>
      <c r="F9" s="486"/>
      <c r="G9" s="486"/>
      <c r="H9" s="486"/>
      <c r="I9" s="486"/>
      <c r="J9" s="486"/>
      <c r="K9" s="486"/>
      <c r="L9" s="486"/>
      <c r="M9" s="486"/>
      <c r="N9" s="486"/>
      <c r="O9" s="486"/>
      <c r="P9" s="486"/>
      <c r="Q9" s="486"/>
      <c r="R9" s="104"/>
      <c r="S9" s="104"/>
      <c r="T9" s="104"/>
    </row>
    <row r="10" spans="1:21" ht="16.5" customHeight="1" thickBot="1">
      <c r="A10" s="105"/>
      <c r="B10" s="105"/>
      <c r="C10" s="105"/>
      <c r="D10" s="105"/>
      <c r="E10" s="105"/>
      <c r="F10" s="105"/>
      <c r="G10" s="105"/>
      <c r="H10" s="105"/>
      <c r="I10" s="105"/>
      <c r="J10" s="105"/>
      <c r="K10" s="105"/>
      <c r="L10" s="105"/>
      <c r="M10" s="105"/>
      <c r="N10" s="105"/>
      <c r="O10" s="105"/>
      <c r="P10" s="105"/>
      <c r="Q10" s="105"/>
      <c r="R10" s="104"/>
      <c r="S10" s="104"/>
      <c r="T10" s="104"/>
    </row>
    <row r="11" spans="1:21" ht="16.5" customHeight="1">
      <c r="A11" s="106"/>
      <c r="B11" s="107" t="s">
        <v>37</v>
      </c>
      <c r="C11" s="487" t="s">
        <v>38</v>
      </c>
      <c r="D11" s="488"/>
      <c r="E11" s="488"/>
      <c r="F11" s="489"/>
      <c r="G11" s="108"/>
      <c r="H11" s="109"/>
      <c r="I11" s="106"/>
      <c r="J11" s="107" t="s">
        <v>37</v>
      </c>
      <c r="K11" s="487" t="s">
        <v>38</v>
      </c>
      <c r="L11" s="488"/>
      <c r="M11" s="488"/>
      <c r="N11" s="489"/>
      <c r="O11" s="108"/>
      <c r="P11" s="110"/>
      <c r="Q11" s="111"/>
      <c r="R11" s="112"/>
      <c r="S11" s="112"/>
      <c r="T11" s="113"/>
      <c r="U11" s="1" t="str">
        <f>IFERROR(SMALL('اختيار المقررات'!$AL$8:$AL$55,'اختيار المقررات'!AM8),"")</f>
        <v/>
      </c>
    </row>
    <row r="12" spans="1:21" ht="27" customHeight="1">
      <c r="A12" s="114" t="str">
        <f>U11</f>
        <v/>
      </c>
      <c r="B12" s="115" t="str">
        <f>IFERROR(VLOOKUP(A12,'اختيار المقررات'!AU5:AY52,2,0),"")</f>
        <v/>
      </c>
      <c r="C12" s="482" t="str">
        <f>IFERROR(VLOOKUP(A12,'اختيار المقررات'!AU5:AY52,3,0),"")</f>
        <v/>
      </c>
      <c r="D12" s="482"/>
      <c r="E12" s="482"/>
      <c r="F12" s="482"/>
      <c r="G12" s="116" t="str">
        <f>IFERROR(VLOOKUP(A12,'اختيار المقررات'!AU5:AY52,4,0),"")</f>
        <v/>
      </c>
      <c r="H12" s="117" t="str">
        <f>IFERROR(VLOOKUP(A12,'اختيار المقررات'!AU5:AY52,5,0),"")</f>
        <v/>
      </c>
      <c r="I12" s="118" t="str">
        <f>U12</f>
        <v/>
      </c>
      <c r="J12" s="115" t="str">
        <f>IFERROR(VLOOKUP(I12,'اختيار المقررات'!AU5:AY52,2,0),"")</f>
        <v/>
      </c>
      <c r="K12" s="482" t="str">
        <f>IFERROR(VLOOKUP(I12,'اختيار المقررات'!AU5:AY52,3,0),"")</f>
        <v/>
      </c>
      <c r="L12" s="482"/>
      <c r="M12" s="482"/>
      <c r="N12" s="482"/>
      <c r="O12" s="116" t="str">
        <f>IFERROR(VLOOKUP(I12,'اختيار المقررات'!AU5:AY52,4,0),"")</f>
        <v/>
      </c>
      <c r="P12" s="117" t="str">
        <f>IFERROR(VLOOKUP(I12,'اختيار المقررات'!AU5:AY52,5,0),"")</f>
        <v/>
      </c>
      <c r="Q12" s="119"/>
      <c r="R12" s="120"/>
      <c r="S12" s="121"/>
      <c r="T12" s="120"/>
      <c r="U12" s="1" t="str">
        <f>IFERROR(SMALL('اختيار المقررات'!$AL$8:$AL$55,'اختيار المقررات'!AM9),"")</f>
        <v/>
      </c>
    </row>
    <row r="13" spans="1:21" ht="27" customHeight="1">
      <c r="A13" s="114" t="str">
        <f>U13</f>
        <v/>
      </c>
      <c r="B13" s="115" t="str">
        <f>IFERROR(VLOOKUP(A13,'اختيار المقررات'!AU6:AY53,2,0),"")</f>
        <v/>
      </c>
      <c r="C13" s="482" t="str">
        <f>IFERROR(VLOOKUP(A13,'اختيار المقررات'!AU6:AY53,3,0),"")</f>
        <v/>
      </c>
      <c r="D13" s="482"/>
      <c r="E13" s="482"/>
      <c r="F13" s="482"/>
      <c r="G13" s="116" t="str">
        <f>IFERROR(VLOOKUP(A13,'اختيار المقررات'!AU6:AY53,4,0),"")</f>
        <v/>
      </c>
      <c r="H13" s="117" t="str">
        <f>IFERROR(VLOOKUP(A13,'اختيار المقررات'!AU6:AY53,5,0),"")</f>
        <v/>
      </c>
      <c r="I13" s="118" t="str">
        <f>U14</f>
        <v/>
      </c>
      <c r="J13" s="115" t="str">
        <f>IFERROR(VLOOKUP(I13,'اختيار المقررات'!AU6:AY53,2,0),"")</f>
        <v/>
      </c>
      <c r="K13" s="482" t="str">
        <f>IFERROR(VLOOKUP(I13,'اختيار المقررات'!AU6:AY53,3,0),"")</f>
        <v/>
      </c>
      <c r="L13" s="482"/>
      <c r="M13" s="482"/>
      <c r="N13" s="482"/>
      <c r="O13" s="116" t="str">
        <f>IFERROR(VLOOKUP(I13,'اختيار المقررات'!AU6:AY53,4,0),"")</f>
        <v/>
      </c>
      <c r="P13" s="117" t="str">
        <f>IFERROR(VLOOKUP(I13,'اختيار المقررات'!AU6:AY53,5,0),"")</f>
        <v/>
      </c>
      <c r="Q13" s="119"/>
      <c r="R13" s="121"/>
      <c r="S13" s="121"/>
      <c r="T13" s="122"/>
      <c r="U13" s="1" t="str">
        <f>IFERROR(SMALL('اختيار المقررات'!$AL$8:$AL$55,'اختيار المقررات'!AM10),"")</f>
        <v/>
      </c>
    </row>
    <row r="14" spans="1:21" ht="27" customHeight="1">
      <c r="A14" s="114" t="str">
        <f>U15</f>
        <v/>
      </c>
      <c r="B14" s="115" t="str">
        <f>IFERROR(VLOOKUP(A14,'اختيار المقررات'!AU7:AY54,2,0),"")</f>
        <v/>
      </c>
      <c r="C14" s="482" t="str">
        <f>IFERROR(VLOOKUP(A14,'اختيار المقررات'!AU7:AY54,3,0),"")</f>
        <v/>
      </c>
      <c r="D14" s="482"/>
      <c r="E14" s="482"/>
      <c r="F14" s="482"/>
      <c r="G14" s="116" t="str">
        <f>IFERROR(VLOOKUP(A14,'اختيار المقررات'!AU7:AY54,4,0),"")</f>
        <v/>
      </c>
      <c r="H14" s="117" t="str">
        <f>IFERROR(VLOOKUP(A14,'اختيار المقررات'!AU7:AY54,5,0),"")</f>
        <v/>
      </c>
      <c r="I14" s="118" t="str">
        <f>U16</f>
        <v/>
      </c>
      <c r="J14" s="115" t="str">
        <f>IFERROR(VLOOKUP(I14,'اختيار المقررات'!AU7:AY54,2,0),"")</f>
        <v/>
      </c>
      <c r="K14" s="482" t="str">
        <f>IFERROR(VLOOKUP(I14,'اختيار المقررات'!AU7:AY54,3,0),"")</f>
        <v/>
      </c>
      <c r="L14" s="482"/>
      <c r="M14" s="482"/>
      <c r="N14" s="482"/>
      <c r="O14" s="116" t="str">
        <f>IFERROR(VLOOKUP(I14,'اختيار المقررات'!AU7:AY54,4,0),"")</f>
        <v/>
      </c>
      <c r="P14" s="117" t="str">
        <f>IFERROR(VLOOKUP(I14,'اختيار المقررات'!AU7:AY54,5,0),"")</f>
        <v/>
      </c>
      <c r="Q14" s="119"/>
      <c r="R14" s="121"/>
      <c r="S14" s="121"/>
      <c r="T14" s="122"/>
      <c r="U14" s="1" t="str">
        <f>IFERROR(SMALL('اختيار المقررات'!$AL$8:$AL$55,'اختيار المقررات'!AM11),"")</f>
        <v/>
      </c>
    </row>
    <row r="15" spans="1:21" ht="27" customHeight="1">
      <c r="A15" s="114" t="str">
        <f>U17</f>
        <v/>
      </c>
      <c r="B15" s="115" t="str">
        <f>IFERROR(VLOOKUP(A15,'اختيار المقررات'!AU8:AY55,2,0),"")</f>
        <v/>
      </c>
      <c r="C15" s="482" t="str">
        <f>IFERROR(VLOOKUP(A15,'اختيار المقررات'!AU8:AY55,3,0),"")</f>
        <v/>
      </c>
      <c r="D15" s="482"/>
      <c r="E15" s="482"/>
      <c r="F15" s="482"/>
      <c r="G15" s="116" t="str">
        <f>IFERROR(VLOOKUP(A15,'اختيار المقررات'!AU8:AY55,4,0),"")</f>
        <v/>
      </c>
      <c r="H15" s="117" t="str">
        <f>IFERROR(VLOOKUP(A15,'اختيار المقررات'!AU8:AY55,5,0),"")</f>
        <v/>
      </c>
      <c r="I15" s="118" t="str">
        <f>U18</f>
        <v/>
      </c>
      <c r="J15" s="115" t="str">
        <f>IFERROR(VLOOKUP(I15,'اختيار المقررات'!AU8:AY55,2,0),"")</f>
        <v/>
      </c>
      <c r="K15" s="482" t="str">
        <f>IFERROR(VLOOKUP(I15,'اختيار المقررات'!AU8:AY55,3,0),"")</f>
        <v/>
      </c>
      <c r="L15" s="482"/>
      <c r="M15" s="482"/>
      <c r="N15" s="482"/>
      <c r="O15" s="116" t="str">
        <f>IFERROR(VLOOKUP(I15,'اختيار المقررات'!AU8:AY55,4,0),"")</f>
        <v/>
      </c>
      <c r="P15" s="117" t="str">
        <f>IFERROR(VLOOKUP(I15,'اختيار المقررات'!AU8:AY55,5,0),"")</f>
        <v/>
      </c>
      <c r="Q15" s="119"/>
      <c r="R15" s="121"/>
      <c r="S15" s="121"/>
      <c r="T15" s="122"/>
      <c r="U15" s="1" t="str">
        <f>IFERROR(SMALL('اختيار المقررات'!$AL$8:$AL$55,'اختيار المقررات'!AM12),"")</f>
        <v/>
      </c>
    </row>
    <row r="16" spans="1:21" ht="27" customHeight="1">
      <c r="A16" s="114" t="str">
        <f>U19</f>
        <v/>
      </c>
      <c r="B16" s="115" t="str">
        <f>IFERROR(VLOOKUP(A16,'اختيار المقررات'!AU9:AY56,2,0),"")</f>
        <v/>
      </c>
      <c r="C16" s="482" t="str">
        <f>IFERROR(VLOOKUP(A16,'اختيار المقررات'!AU9:AY56,3,0),"")</f>
        <v/>
      </c>
      <c r="D16" s="482"/>
      <c r="E16" s="482"/>
      <c r="F16" s="482"/>
      <c r="G16" s="116" t="str">
        <f>IFERROR(VLOOKUP(A16,'اختيار المقررات'!AU9:AY56,4,0),"")</f>
        <v/>
      </c>
      <c r="H16" s="117" t="str">
        <f>IFERROR(VLOOKUP(A16,'اختيار المقررات'!AU9:AY56,5,0),"")</f>
        <v/>
      </c>
      <c r="I16" s="118" t="str">
        <f>U20</f>
        <v/>
      </c>
      <c r="J16" s="115" t="str">
        <f>IFERROR(VLOOKUP(I16,'اختيار المقررات'!AU9:AY56,2,0),"")</f>
        <v/>
      </c>
      <c r="K16" s="482" t="str">
        <f>IFERROR(VLOOKUP(I16,'اختيار المقررات'!AU9:AY56,3,0),"")</f>
        <v/>
      </c>
      <c r="L16" s="482"/>
      <c r="M16" s="482"/>
      <c r="N16" s="482"/>
      <c r="O16" s="116" t="str">
        <f>IFERROR(VLOOKUP(I16,'اختيار المقررات'!AU9:AY56,4,0),"")</f>
        <v/>
      </c>
      <c r="P16" s="117" t="str">
        <f>IFERROR(VLOOKUP(I16,'اختيار المقررات'!AU9:AY56,5,0),"")</f>
        <v/>
      </c>
      <c r="Q16" s="119"/>
      <c r="R16" s="121"/>
      <c r="S16" s="121"/>
      <c r="T16" s="122"/>
      <c r="U16" s="1" t="str">
        <f>IFERROR(SMALL('اختيار المقررات'!$AL$8:$AL$55,'اختيار المقررات'!AM13),"")</f>
        <v/>
      </c>
    </row>
    <row r="17" spans="1:21" ht="27" customHeight="1">
      <c r="A17" s="114" t="str">
        <f>U21</f>
        <v/>
      </c>
      <c r="B17" s="115" t="str">
        <f>IFERROR(VLOOKUP(A17,'اختيار المقررات'!AU10:AY57,2,0),"")</f>
        <v/>
      </c>
      <c r="C17" s="482" t="str">
        <f>IFERROR(VLOOKUP(A17,'اختيار المقررات'!AU10:AY57,3,0),"")</f>
        <v/>
      </c>
      <c r="D17" s="482"/>
      <c r="E17" s="482"/>
      <c r="F17" s="482"/>
      <c r="G17" s="116" t="str">
        <f>IFERROR(VLOOKUP(A17,'اختيار المقررات'!AU10:AY57,4,0),"")</f>
        <v/>
      </c>
      <c r="H17" s="117" t="str">
        <f>IFERROR(VLOOKUP(A17,'اختيار المقررات'!AU10:AY57,5,0),"")</f>
        <v/>
      </c>
      <c r="I17" s="118" t="str">
        <f>U22</f>
        <v/>
      </c>
      <c r="J17" s="115" t="str">
        <f>IFERROR(VLOOKUP(I17,'اختيار المقررات'!AU10:AY57,2,0),"")</f>
        <v/>
      </c>
      <c r="K17" s="482" t="str">
        <f>IFERROR(VLOOKUP(I17,'اختيار المقررات'!AU10:AY57,3,0),"")</f>
        <v/>
      </c>
      <c r="L17" s="482"/>
      <c r="M17" s="482"/>
      <c r="N17" s="482"/>
      <c r="O17" s="116" t="str">
        <f>IFERROR(VLOOKUP(I17,'اختيار المقررات'!AU10:AY57,4,0),"")</f>
        <v/>
      </c>
      <c r="P17" s="117" t="str">
        <f>IFERROR(VLOOKUP(I17,'اختيار المقررات'!AU10:AY57,5,0),"")</f>
        <v/>
      </c>
      <c r="Q17" s="119"/>
      <c r="R17" s="121"/>
      <c r="S17" s="121"/>
      <c r="T17" s="122"/>
      <c r="U17" s="1" t="str">
        <f>IFERROR(SMALL('اختيار المقررات'!$AL$8:$AL$55,'اختيار المقررات'!AM14),"")</f>
        <v/>
      </c>
    </row>
    <row r="18" spans="1:21" s="123" customFormat="1" ht="27" customHeight="1">
      <c r="A18" s="114" t="str">
        <f>U23</f>
        <v/>
      </c>
      <c r="B18" s="115" t="str">
        <f>IFERROR(VLOOKUP(A18,'اختيار المقررات'!AU11:AY58,2,0),"")</f>
        <v/>
      </c>
      <c r="C18" s="482" t="str">
        <f>IFERROR(VLOOKUP(A18,'اختيار المقررات'!AU11:AY58,3,0),"")</f>
        <v/>
      </c>
      <c r="D18" s="482"/>
      <c r="E18" s="482"/>
      <c r="F18" s="482"/>
      <c r="G18" s="116" t="str">
        <f>IFERROR(VLOOKUP(A18,'اختيار المقررات'!AU11:AY58,4,0),"")</f>
        <v/>
      </c>
      <c r="H18" s="117" t="str">
        <f>IFERROR(VLOOKUP(A18,'اختيار المقررات'!AU11:AY58,5,0),"")</f>
        <v/>
      </c>
      <c r="I18" s="118" t="str">
        <f>U24</f>
        <v/>
      </c>
      <c r="J18" s="115" t="str">
        <f>IFERROR(VLOOKUP(I18,'اختيار المقررات'!AU11:AY58,2,0),"")</f>
        <v/>
      </c>
      <c r="K18" s="482" t="str">
        <f>IFERROR(VLOOKUP(I18,'اختيار المقررات'!AU11:AY58,3,0),"")</f>
        <v/>
      </c>
      <c r="L18" s="482"/>
      <c r="M18" s="482"/>
      <c r="N18" s="482"/>
      <c r="O18" s="116" t="str">
        <f>IFERROR(VLOOKUP(I18,'اختيار المقررات'!AU11:AY58,4,0),"")</f>
        <v/>
      </c>
      <c r="P18" s="117" t="str">
        <f>IFERROR(VLOOKUP(I18,'اختيار المقررات'!AU11:AY58,5,0),"")</f>
        <v/>
      </c>
      <c r="Q18" s="119"/>
      <c r="R18" s="121"/>
      <c r="S18" s="121"/>
      <c r="T18" s="122"/>
      <c r="U18" s="1" t="str">
        <f>IFERROR(SMALL('اختيار المقررات'!$AL$8:$AL$55,'اختيار المقررات'!AM15),"")</f>
        <v/>
      </c>
    </row>
    <row r="19" spans="1:21" s="123" customFormat="1" ht="16.5" customHeight="1">
      <c r="A19" s="114" t="str">
        <f>U25</f>
        <v/>
      </c>
      <c r="B19" s="115" t="str">
        <f>IFERROR(VLOOKUP(A19,'اختيار المقررات'!AU12:AY59,2,0),"")</f>
        <v/>
      </c>
      <c r="C19" s="482" t="str">
        <f>IFERROR(VLOOKUP(A19,'اختيار المقررات'!AU12:AY59,3,0),"")</f>
        <v/>
      </c>
      <c r="D19" s="482"/>
      <c r="E19" s="482"/>
      <c r="F19" s="482"/>
      <c r="G19" s="116" t="str">
        <f>IFERROR(VLOOKUP(A19,'اختيار المقررات'!AU12:AY59,4,0),"")</f>
        <v/>
      </c>
      <c r="H19" s="117" t="str">
        <f>IFERROR(VLOOKUP(A19,'اختيار المقررات'!AU12:AY59,5,0),"")</f>
        <v/>
      </c>
      <c r="I19" s="118" t="str">
        <f>U26</f>
        <v/>
      </c>
      <c r="J19" s="115" t="str">
        <f>IFERROR(VLOOKUP(I19,'اختيار المقررات'!AU12:AY59,2,0),"")</f>
        <v/>
      </c>
      <c r="K19" s="482" t="str">
        <f>IFERROR(VLOOKUP(I19,'اختيار المقررات'!AU12:AY59,3,0),"")</f>
        <v/>
      </c>
      <c r="L19" s="482"/>
      <c r="M19" s="482"/>
      <c r="N19" s="482"/>
      <c r="O19" s="116" t="str">
        <f>IFERROR(VLOOKUP(I19,'اختيار المقررات'!AU12:AY59,4,0),"")</f>
        <v/>
      </c>
      <c r="P19" s="117" t="str">
        <f>IFERROR(VLOOKUP(I19,'اختيار المقررات'!AU12:AY59,5,0),"")</f>
        <v/>
      </c>
      <c r="Q19" s="119"/>
      <c r="R19" s="124"/>
      <c r="S19" s="124"/>
      <c r="T19" s="74"/>
      <c r="U19" s="1" t="str">
        <f>IFERROR(SMALL('اختيار المقررات'!$AL$8:$AL$55,'اختيار المقررات'!AM16),"")</f>
        <v/>
      </c>
    </row>
    <row r="20" spans="1:21" s="123" customFormat="1" ht="16.5" customHeight="1">
      <c r="A20" s="114"/>
      <c r="B20" s="119"/>
      <c r="C20" s="119"/>
      <c r="D20" s="119"/>
      <c r="E20" s="119"/>
      <c r="F20" s="119"/>
      <c r="G20" s="74"/>
      <c r="H20" s="74"/>
      <c r="I20" s="118"/>
      <c r="J20" s="119"/>
      <c r="K20" s="119"/>
      <c r="L20" s="119"/>
      <c r="M20" s="119"/>
      <c r="N20" s="119"/>
      <c r="O20" s="74"/>
      <c r="P20" s="74"/>
      <c r="Q20" s="119"/>
      <c r="R20" s="124"/>
      <c r="S20" s="124"/>
      <c r="T20" s="74"/>
      <c r="U20" s="1" t="str">
        <f>IFERROR(SMALL('اختيار المقررات'!$AL$8:$AL$55,'اختيار المقررات'!AM17),"")</f>
        <v/>
      </c>
    </row>
    <row r="21" spans="1:21" ht="16.5" customHeight="1" thickBot="1">
      <c r="A21" s="514" t="s">
        <v>358</v>
      </c>
      <c r="B21" s="514"/>
      <c r="C21" s="514"/>
      <c r="D21" s="514"/>
      <c r="E21" s="125">
        <f>'اختيار المقررات'!Q27</f>
        <v>0</v>
      </c>
      <c r="F21" s="514" t="s">
        <v>359</v>
      </c>
      <c r="G21" s="514"/>
      <c r="H21" s="514"/>
      <c r="I21" s="514"/>
      <c r="J21" s="514"/>
      <c r="K21" s="125">
        <f>'اختيار المقررات'!Y27</f>
        <v>0</v>
      </c>
      <c r="L21" s="514" t="s">
        <v>360</v>
      </c>
      <c r="M21" s="514"/>
      <c r="N21" s="514"/>
      <c r="O21" s="514"/>
      <c r="P21" s="514"/>
      <c r="Q21" s="125">
        <f>'اختيار المقررات'!AE27</f>
        <v>0</v>
      </c>
      <c r="R21" s="126"/>
      <c r="U21" s="1" t="str">
        <f>IFERROR(SMALL('اختيار المقررات'!$AL$8:$AL$55,'اختيار المقررات'!AM18),"")</f>
        <v/>
      </c>
    </row>
    <row r="22" spans="1:21" ht="30.75" customHeight="1" thickTop="1">
      <c r="A22" s="522" t="s">
        <v>351</v>
      </c>
      <c r="B22" s="523"/>
      <c r="C22" s="523"/>
      <c r="D22" s="524">
        <f>'اختيار المقررات'!L5</f>
        <v>0</v>
      </c>
      <c r="E22" s="524"/>
      <c r="F22" s="524"/>
      <c r="G22" s="525" t="s">
        <v>77</v>
      </c>
      <c r="H22" s="525"/>
      <c r="I22" s="526" t="e">
        <f>'اختيار المقررات'!AB5</f>
        <v>#N/A</v>
      </c>
      <c r="J22" s="526"/>
      <c r="K22" s="527" t="s">
        <v>1</v>
      </c>
      <c r="L22" s="527"/>
      <c r="M22" s="515" t="e">
        <f>'اختيار المقررات'!AE5</f>
        <v>#N/A</v>
      </c>
      <c r="N22" s="515"/>
      <c r="O22" s="127" t="s">
        <v>3</v>
      </c>
      <c r="P22" s="516">
        <f>'اختيار المقررات'!AI5</f>
        <v>0</v>
      </c>
      <c r="Q22" s="517"/>
      <c r="U22" s="1" t="str">
        <f>IFERROR(SMALL('اختيار المقررات'!$AL$8:$AL$55,'اختيار المقررات'!AM19),"")</f>
        <v/>
      </c>
    </row>
    <row r="23" spans="1:21" ht="16.5" customHeight="1" thickBot="1">
      <c r="A23" s="518" t="s">
        <v>361</v>
      </c>
      <c r="B23" s="459"/>
      <c r="C23" s="128"/>
      <c r="D23" s="129">
        <f>'اختيار المقررات'!Q5</f>
        <v>0</v>
      </c>
      <c r="E23" s="130" t="s">
        <v>1</v>
      </c>
      <c r="F23" s="519">
        <f>'اختيار المقررات'!W5</f>
        <v>0</v>
      </c>
      <c r="G23" s="519"/>
      <c r="H23" s="519"/>
      <c r="I23" s="520" t="s">
        <v>356</v>
      </c>
      <c r="J23" s="520"/>
      <c r="K23" s="520"/>
      <c r="L23" s="521">
        <f>'اختيار المقررات'!W25</f>
        <v>0</v>
      </c>
      <c r="M23" s="521"/>
      <c r="N23" s="131"/>
      <c r="O23" s="132"/>
      <c r="P23" s="132"/>
      <c r="Q23" s="133"/>
      <c r="U23" s="1" t="str">
        <f>IFERROR(SMALL('اختيار المقررات'!$AL$8:$AL$55,'اختيار المقررات'!AM20),"")</f>
        <v/>
      </c>
    </row>
    <row r="24" spans="1:21" ht="16.5" customHeight="1" thickTop="1">
      <c r="A24" s="542" t="s">
        <v>357</v>
      </c>
      <c r="B24" s="543"/>
      <c r="C24" s="507">
        <f>'اختيار المقررات'!AE25</f>
        <v>900</v>
      </c>
      <c r="D24" s="507"/>
      <c r="E24" s="520" t="s">
        <v>32</v>
      </c>
      <c r="F24" s="520"/>
      <c r="G24" s="520"/>
      <c r="H24" s="507" t="e">
        <f>'اختيار المقررات'!N25</f>
        <v>#N/A</v>
      </c>
      <c r="I24" s="507"/>
      <c r="J24" s="56"/>
      <c r="K24" s="41"/>
      <c r="L24" s="508" t="s">
        <v>39</v>
      </c>
      <c r="M24" s="509"/>
      <c r="N24" s="509" t="s">
        <v>40</v>
      </c>
      <c r="O24" s="509"/>
      <c r="P24" s="528" t="s">
        <v>41</v>
      </c>
      <c r="Q24" s="529"/>
      <c r="U24" s="1" t="str">
        <f>IFERROR(SMALL('اختيار المقررات'!$AL$8:$AL$55,'اختيار المقررات'!AM21),"")</f>
        <v/>
      </c>
    </row>
    <row r="25" spans="1:21" ht="27" customHeight="1" thickBot="1">
      <c r="A25" s="534" t="s">
        <v>30</v>
      </c>
      <c r="B25" s="535"/>
      <c r="C25" s="535"/>
      <c r="D25" s="535"/>
      <c r="E25" s="536" t="e">
        <f>'اختيار المقررات'!N26</f>
        <v>#N/A</v>
      </c>
      <c r="F25" s="536"/>
      <c r="G25" s="537"/>
      <c r="H25" s="538" t="s">
        <v>26</v>
      </c>
      <c r="I25" s="539"/>
      <c r="J25" s="504" t="str">
        <f>'اختيار المقررات'!N27</f>
        <v>نعم</v>
      </c>
      <c r="K25" s="505"/>
      <c r="L25" s="510"/>
      <c r="M25" s="511"/>
      <c r="N25" s="511"/>
      <c r="O25" s="511"/>
      <c r="P25" s="530"/>
      <c r="Q25" s="531"/>
      <c r="U25" s="1" t="str">
        <f>IFERROR(SMALL('اختيار المقررات'!$AL$8:$AL$55,'اختيار المقررات'!AM22),"")</f>
        <v/>
      </c>
    </row>
    <row r="26" spans="1:21" ht="16.5" customHeight="1" thickTop="1">
      <c r="A26" s="540"/>
      <c r="B26" s="540"/>
      <c r="C26" s="540"/>
      <c r="D26" s="540"/>
      <c r="E26" s="540"/>
      <c r="F26" s="540"/>
      <c r="G26" s="540"/>
      <c r="H26" s="540"/>
      <c r="I26" s="540"/>
      <c r="J26" s="540"/>
      <c r="K26" s="540"/>
      <c r="L26" s="510"/>
      <c r="M26" s="511"/>
      <c r="N26" s="511"/>
      <c r="O26" s="511"/>
      <c r="P26" s="530"/>
      <c r="Q26" s="531"/>
      <c r="U26" s="1" t="str">
        <f>IFERROR(SMALL('اختيار المقررات'!$AL$8:$AL$55,'اختيار المقررات'!AM23),"")</f>
        <v/>
      </c>
    </row>
    <row r="27" spans="1:21" ht="16.5" customHeight="1" thickBot="1">
      <c r="A27" s="540"/>
      <c r="B27" s="540"/>
      <c r="C27" s="540"/>
      <c r="D27" s="540"/>
      <c r="E27" s="540"/>
      <c r="F27" s="540"/>
      <c r="G27" s="540"/>
      <c r="H27" s="540"/>
      <c r="I27" s="540"/>
      <c r="J27" s="540"/>
      <c r="K27" s="540"/>
      <c r="L27" s="512"/>
      <c r="M27" s="513"/>
      <c r="N27" s="513"/>
      <c r="O27" s="513"/>
      <c r="P27" s="532"/>
      <c r="Q27" s="533"/>
    </row>
    <row r="28" spans="1:21" ht="16.5" customHeight="1" thickTop="1">
      <c r="A28" s="541"/>
      <c r="B28" s="541"/>
      <c r="C28" s="541"/>
      <c r="D28" s="541"/>
      <c r="E28" s="541"/>
      <c r="F28" s="541"/>
      <c r="G28" s="541"/>
      <c r="H28" s="541"/>
      <c r="I28" s="541"/>
      <c r="J28" s="541"/>
      <c r="K28" s="541"/>
      <c r="L28" s="106"/>
      <c r="M28" s="106"/>
      <c r="N28" s="106"/>
      <c r="O28" s="134"/>
      <c r="P28" s="134"/>
      <c r="Q28" s="134"/>
      <c r="U28" s="1" t="str">
        <f>IFERROR(SMALL('اختيار المقررات'!$U$10:$U$29,'اختيار المقررات'!V26),"")</f>
        <v/>
      </c>
    </row>
    <row r="29" spans="1:21" ht="16.5" customHeight="1">
      <c r="A29" s="554" t="s">
        <v>42</v>
      </c>
      <c r="B29" s="554"/>
      <c r="C29" s="554"/>
      <c r="D29" s="554"/>
      <c r="E29" s="554"/>
      <c r="F29" s="554"/>
      <c r="G29" s="554"/>
      <c r="H29" s="554"/>
      <c r="I29" s="554"/>
      <c r="J29" s="554"/>
      <c r="K29" s="554"/>
      <c r="L29" s="554"/>
      <c r="M29" s="554"/>
      <c r="N29" s="554"/>
      <c r="O29" s="554"/>
      <c r="P29" s="554"/>
      <c r="Q29" s="554"/>
      <c r="U29" s="1" t="str">
        <f>IFERROR(SMALL('اختيار المقررات'!$U$10:$U$29,'اختيار المقررات'!V27),"")</f>
        <v/>
      </c>
    </row>
    <row r="30" spans="1:21" ht="16.5" customHeight="1">
      <c r="A30" s="135"/>
      <c r="B30" s="136"/>
      <c r="C30" s="136"/>
      <c r="D30" s="136"/>
      <c r="E30" s="136"/>
      <c r="F30" s="136"/>
      <c r="G30" s="136"/>
      <c r="H30" s="122"/>
      <c r="I30" s="122"/>
      <c r="J30" s="137"/>
      <c r="K30" s="136"/>
      <c r="L30" s="136"/>
      <c r="M30" s="136"/>
      <c r="N30" s="136"/>
      <c r="O30" s="136"/>
      <c r="P30" s="122"/>
      <c r="Q30" s="122"/>
      <c r="U30" s="1" t="str">
        <f>IFERROR(SMALL('اختيار المقررات'!$U$10:$U$29,'اختيار المقررات'!V28),"")</f>
        <v/>
      </c>
    </row>
    <row r="31" spans="1:21" ht="15" customHeight="1">
      <c r="A31" s="138"/>
      <c r="B31" s="138"/>
      <c r="C31" s="138"/>
      <c r="D31" s="139"/>
      <c r="E31" s="139"/>
      <c r="F31" s="139"/>
      <c r="G31" s="139"/>
      <c r="H31" s="138"/>
      <c r="I31" s="138"/>
      <c r="J31" s="138"/>
      <c r="K31" s="138"/>
      <c r="L31" s="139"/>
      <c r="M31" s="139"/>
      <c r="N31" s="139"/>
      <c r="O31" s="138"/>
      <c r="P31" s="138"/>
      <c r="Q31" s="138"/>
      <c r="U31" s="1" t="str">
        <f>IFERROR(SMALL('اختيار المقررات'!$U$10:$U$29,'اختيار المقررات'!V29),"")</f>
        <v/>
      </c>
    </row>
    <row r="32" spans="1:21" ht="16.5" customHeight="1">
      <c r="A32" s="548" t="s">
        <v>43</v>
      </c>
      <c r="B32" s="548"/>
      <c r="C32" s="548"/>
      <c r="D32" s="548"/>
      <c r="E32" s="548"/>
      <c r="F32" s="548"/>
      <c r="G32" s="548"/>
      <c r="H32" s="548"/>
      <c r="I32" s="548"/>
      <c r="J32" s="548"/>
      <c r="K32" s="548"/>
      <c r="L32" s="548"/>
      <c r="M32" s="548"/>
      <c r="N32" s="548"/>
      <c r="O32" s="548"/>
      <c r="P32" s="548"/>
      <c r="Q32" s="548"/>
    </row>
    <row r="33" spans="1:17" ht="24" customHeight="1">
      <c r="A33" s="551" t="s">
        <v>44</v>
      </c>
      <c r="B33" s="551"/>
      <c r="C33" s="551"/>
      <c r="D33" s="551"/>
      <c r="E33" s="548" t="e">
        <f>'اختيار المقررات'!W26</f>
        <v>#N/A</v>
      </c>
      <c r="F33" s="548"/>
      <c r="G33" s="551" t="s">
        <v>362</v>
      </c>
      <c r="H33" s="551"/>
      <c r="I33" s="551"/>
      <c r="J33" s="551"/>
      <c r="K33" s="551"/>
      <c r="L33" s="551"/>
      <c r="M33" s="506" t="e">
        <f>G2</f>
        <v>#N/A</v>
      </c>
      <c r="N33" s="506"/>
      <c r="O33" s="506"/>
      <c r="P33" s="506"/>
      <c r="Q33" s="506"/>
    </row>
    <row r="34" spans="1:17" ht="24" customHeight="1">
      <c r="A34" s="551" t="s">
        <v>45</v>
      </c>
      <c r="B34" s="551"/>
      <c r="C34" s="551"/>
      <c r="D34" s="548">
        <f>C2</f>
        <v>0</v>
      </c>
      <c r="E34" s="548"/>
      <c r="F34" s="547" t="s">
        <v>46</v>
      </c>
      <c r="G34" s="547"/>
      <c r="H34" s="547"/>
      <c r="I34" s="547"/>
      <c r="J34" s="547"/>
      <c r="K34" s="547"/>
      <c r="L34" s="547"/>
      <c r="M34" s="547"/>
      <c r="N34" s="547"/>
      <c r="O34" s="547"/>
      <c r="P34" s="547"/>
      <c r="Q34" s="547"/>
    </row>
    <row r="35" spans="1:17" ht="16.5" customHeight="1">
      <c r="A35" s="140"/>
      <c r="B35" s="141"/>
      <c r="C35" s="552"/>
      <c r="D35" s="552"/>
      <c r="E35" s="552"/>
      <c r="F35" s="552"/>
      <c r="G35" s="552"/>
      <c r="H35" s="142"/>
      <c r="I35" s="142"/>
      <c r="J35" s="140"/>
      <c r="K35" s="141"/>
      <c r="L35" s="552"/>
      <c r="M35" s="552"/>
      <c r="N35" s="552"/>
      <c r="O35" s="552"/>
      <c r="P35" s="142"/>
      <c r="Q35" s="142"/>
    </row>
    <row r="36" spans="1:17" ht="15" customHeight="1">
      <c r="A36" s="143"/>
      <c r="B36" s="144"/>
      <c r="C36" s="553"/>
      <c r="D36" s="553"/>
      <c r="E36" s="553"/>
      <c r="F36" s="553"/>
      <c r="G36" s="553"/>
      <c r="H36" s="145"/>
      <c r="I36" s="145"/>
      <c r="J36" s="143"/>
      <c r="K36" s="144"/>
      <c r="L36" s="553"/>
      <c r="M36" s="553"/>
      <c r="N36" s="553"/>
      <c r="O36" s="553"/>
      <c r="P36" s="145"/>
      <c r="Q36" s="145"/>
    </row>
    <row r="37" spans="1:17" ht="27.75" customHeight="1">
      <c r="A37" s="550" t="s">
        <v>33</v>
      </c>
      <c r="B37" s="550"/>
      <c r="C37" s="550"/>
      <c r="D37" s="550"/>
      <c r="E37" s="550"/>
      <c r="F37" s="550"/>
      <c r="G37" s="550"/>
      <c r="H37" s="550"/>
      <c r="I37" s="550"/>
      <c r="J37" s="550"/>
      <c r="K37" s="550"/>
      <c r="L37" s="550"/>
      <c r="M37" s="550"/>
      <c r="N37" s="550"/>
      <c r="O37" s="550"/>
      <c r="P37" s="550"/>
      <c r="Q37" s="550"/>
    </row>
    <row r="38" spans="1:17" ht="15.75" customHeight="1">
      <c r="A38" s="546" t="s">
        <v>43</v>
      </c>
      <c r="B38" s="546"/>
      <c r="C38" s="546"/>
      <c r="D38" s="546"/>
      <c r="E38" s="546"/>
      <c r="F38" s="546"/>
      <c r="G38" s="546"/>
      <c r="H38" s="546"/>
      <c r="I38" s="546"/>
      <c r="J38" s="546"/>
      <c r="K38" s="546"/>
      <c r="L38" s="546"/>
      <c r="M38" s="546"/>
      <c r="N38" s="546"/>
      <c r="O38" s="546"/>
      <c r="P38" s="546"/>
      <c r="Q38" s="546"/>
    </row>
    <row r="39" spans="1:17" ht="22.5" customHeight="1">
      <c r="A39" s="547" t="s">
        <v>44</v>
      </c>
      <c r="B39" s="547"/>
      <c r="C39" s="547"/>
      <c r="D39" s="547"/>
      <c r="E39" s="548" t="e">
        <f>E25-E33</f>
        <v>#N/A</v>
      </c>
      <c r="F39" s="548"/>
      <c r="G39" s="547" t="s">
        <v>362</v>
      </c>
      <c r="H39" s="547"/>
      <c r="I39" s="547"/>
      <c r="J39" s="547"/>
      <c r="K39" s="547"/>
      <c r="L39" s="549" t="e">
        <f>M33</f>
        <v>#N/A</v>
      </c>
      <c r="M39" s="549"/>
      <c r="N39" s="549"/>
      <c r="O39" s="549"/>
      <c r="P39" s="549"/>
      <c r="Q39" s="146"/>
    </row>
    <row r="40" spans="1:17" ht="22.5" customHeight="1">
      <c r="A40" s="544" t="s">
        <v>45</v>
      </c>
      <c r="B40" s="544"/>
      <c r="C40" s="544"/>
      <c r="D40" s="545">
        <f>D34</f>
        <v>0</v>
      </c>
      <c r="E40" s="545"/>
      <c r="F40" s="147" t="s">
        <v>46</v>
      </c>
      <c r="G40" s="147"/>
      <c r="H40" s="147"/>
      <c r="I40" s="147"/>
      <c r="J40" s="147"/>
      <c r="K40" s="147"/>
      <c r="L40" s="147"/>
      <c r="M40" s="147"/>
      <c r="N40" s="147"/>
      <c r="O40" s="147"/>
      <c r="P40" s="147"/>
      <c r="Q40" s="147"/>
    </row>
    <row r="41" spans="1:17" ht="12.75" customHeight="1"/>
    <row r="42" spans="1:17" ht="3" hidden="1" customHeight="1">
      <c r="A42" s="120"/>
      <c r="B42" s="120"/>
      <c r="C42" s="120"/>
      <c r="D42" s="149"/>
      <c r="E42" s="149"/>
      <c r="F42" s="149"/>
      <c r="G42" s="149"/>
      <c r="H42" s="120"/>
      <c r="I42" s="120"/>
      <c r="J42" s="120"/>
      <c r="K42" s="120"/>
      <c r="L42" s="149"/>
      <c r="M42" s="149"/>
      <c r="N42" s="149"/>
      <c r="O42" s="120"/>
      <c r="P42" s="120"/>
      <c r="Q42" s="120"/>
    </row>
    <row r="43" spans="1:17" ht="20.25" customHeight="1">
      <c r="A43"/>
      <c r="B43"/>
      <c r="C43"/>
      <c r="D43"/>
      <c r="E43"/>
      <c r="F43"/>
      <c r="G43"/>
      <c r="H43"/>
      <c r="I43"/>
      <c r="J43"/>
      <c r="K43"/>
      <c r="L43"/>
      <c r="M43"/>
      <c r="N43"/>
      <c r="O43"/>
      <c r="P43"/>
      <c r="Q43"/>
    </row>
    <row r="44" spans="1:17" ht="14.25">
      <c r="A44"/>
      <c r="B44"/>
      <c r="C44"/>
      <c r="D44"/>
      <c r="E44"/>
      <c r="F44"/>
      <c r="G44"/>
      <c r="H44"/>
      <c r="I44"/>
      <c r="J44"/>
      <c r="K44"/>
      <c r="L44"/>
      <c r="M44"/>
      <c r="N44"/>
      <c r="O44"/>
      <c r="P44"/>
      <c r="Q44"/>
    </row>
    <row r="45" spans="1:17" ht="14.25">
      <c r="A45"/>
      <c r="B45"/>
      <c r="C45"/>
      <c r="D45"/>
      <c r="E45"/>
      <c r="F45"/>
      <c r="G45"/>
      <c r="H45"/>
      <c r="I45"/>
      <c r="J45"/>
      <c r="K45"/>
      <c r="L45"/>
      <c r="M45"/>
      <c r="N45"/>
      <c r="O45"/>
      <c r="P45"/>
      <c r="Q45"/>
    </row>
    <row r="46" spans="1:17" ht="14.25">
      <c r="A46"/>
      <c r="B46"/>
      <c r="C46"/>
      <c r="D46"/>
      <c r="E46"/>
      <c r="F46"/>
      <c r="G46"/>
      <c r="H46"/>
      <c r="I46"/>
      <c r="J46"/>
      <c r="K46"/>
      <c r="L46"/>
      <c r="M46"/>
      <c r="N46"/>
      <c r="O46"/>
      <c r="P46"/>
      <c r="Q46"/>
    </row>
    <row r="47" spans="1:17" ht="14.25">
      <c r="A47"/>
      <c r="B47"/>
      <c r="C47"/>
      <c r="D47"/>
      <c r="E47"/>
      <c r="F47"/>
      <c r="G47"/>
      <c r="H47"/>
      <c r="I47"/>
      <c r="J47"/>
      <c r="K47"/>
      <c r="L47"/>
      <c r="M47"/>
      <c r="N47"/>
      <c r="O47"/>
      <c r="P47"/>
      <c r="Q47"/>
    </row>
    <row r="48" spans="1:17" ht="14.25">
      <c r="A48"/>
      <c r="B48"/>
      <c r="C48"/>
      <c r="D48"/>
      <c r="E48"/>
      <c r="F48"/>
      <c r="G48"/>
      <c r="H48"/>
      <c r="I48"/>
      <c r="J48"/>
      <c r="K48"/>
      <c r="L48"/>
      <c r="M48"/>
      <c r="N48"/>
      <c r="O48"/>
      <c r="P48"/>
      <c r="Q48"/>
    </row>
    <row r="49" spans="1:17" ht="14.25">
      <c r="A49"/>
      <c r="B49"/>
      <c r="C49"/>
      <c r="D49"/>
      <c r="E49"/>
      <c r="F49"/>
      <c r="G49"/>
      <c r="H49"/>
      <c r="I49"/>
      <c r="J49"/>
      <c r="K49"/>
      <c r="L49"/>
      <c r="M49"/>
      <c r="N49"/>
      <c r="O49"/>
      <c r="P49"/>
      <c r="Q49"/>
    </row>
  </sheetData>
  <sheetProtection password="BE64" sheet="1" objects="1" scenarios="1" selectLockedCells="1" selectUnlockedCells="1"/>
  <mergeCells count="107">
    <mergeCell ref="A26:K28"/>
    <mergeCell ref="A24:B24"/>
    <mergeCell ref="C24:D24"/>
    <mergeCell ref="E24:G24"/>
    <mergeCell ref="A40:C40"/>
    <mergeCell ref="D40:E40"/>
    <mergeCell ref="A38:Q38"/>
    <mergeCell ref="A39:D39"/>
    <mergeCell ref="E39:F39"/>
    <mergeCell ref="G39:K39"/>
    <mergeCell ref="L39:P39"/>
    <mergeCell ref="A37:Q37"/>
    <mergeCell ref="A34:C34"/>
    <mergeCell ref="D34:E34"/>
    <mergeCell ref="F34:Q34"/>
    <mergeCell ref="C35:G35"/>
    <mergeCell ref="L35:O35"/>
    <mergeCell ref="C36:G36"/>
    <mergeCell ref="L36:O36"/>
    <mergeCell ref="A29:Q29"/>
    <mergeCell ref="A32:Q32"/>
    <mergeCell ref="A33:D33"/>
    <mergeCell ref="E33:F33"/>
    <mergeCell ref="G33:L33"/>
    <mergeCell ref="M33:Q33"/>
    <mergeCell ref="H24:I24"/>
    <mergeCell ref="L24:M27"/>
    <mergeCell ref="N24:O27"/>
    <mergeCell ref="C19:F19"/>
    <mergeCell ref="K19:N19"/>
    <mergeCell ref="A21:D21"/>
    <mergeCell ref="F21:J21"/>
    <mergeCell ref="L21:P21"/>
    <mergeCell ref="M22:N22"/>
    <mergeCell ref="P22:Q22"/>
    <mergeCell ref="A23:B23"/>
    <mergeCell ref="F23:H23"/>
    <mergeCell ref="I23:K23"/>
    <mergeCell ref="L23:M23"/>
    <mergeCell ref="A22:C22"/>
    <mergeCell ref="D22:F22"/>
    <mergeCell ref="G22:H22"/>
    <mergeCell ref="I22:J22"/>
    <mergeCell ref="K22:L22"/>
    <mergeCell ref="P24:Q27"/>
    <mergeCell ref="A25:D25"/>
    <mergeCell ref="E25:G25"/>
    <mergeCell ref="H25:I25"/>
    <mergeCell ref="J25:K25"/>
    <mergeCell ref="C14:F14"/>
    <mergeCell ref="K14:N14"/>
    <mergeCell ref="C15:F15"/>
    <mergeCell ref="K15:N15"/>
    <mergeCell ref="C16:F16"/>
    <mergeCell ref="K16:N16"/>
    <mergeCell ref="C17:F17"/>
    <mergeCell ref="K17:N17"/>
    <mergeCell ref="C18:F18"/>
    <mergeCell ref="K18:N18"/>
    <mergeCell ref="C12:F12"/>
    <mergeCell ref="K12:N12"/>
    <mergeCell ref="A4:B4"/>
    <mergeCell ref="A7:B7"/>
    <mergeCell ref="A8:Q9"/>
    <mergeCell ref="C11:F11"/>
    <mergeCell ref="K11:N11"/>
    <mergeCell ref="C13:F13"/>
    <mergeCell ref="K13:N13"/>
    <mergeCell ref="P4:Q4"/>
    <mergeCell ref="A5:B5"/>
    <mergeCell ref="C5:D5"/>
    <mergeCell ref="E5:F5"/>
    <mergeCell ref="G5:H5"/>
    <mergeCell ref="J5:L5"/>
    <mergeCell ref="M5:N5"/>
    <mergeCell ref="O5:Q5"/>
    <mergeCell ref="C4:D4"/>
    <mergeCell ref="E4:F4"/>
    <mergeCell ref="G4:H4"/>
    <mergeCell ref="J4:L4"/>
    <mergeCell ref="M4:O4"/>
    <mergeCell ref="M6:N6"/>
    <mergeCell ref="C7:D7"/>
    <mergeCell ref="E7:F7"/>
    <mergeCell ref="G7:H7"/>
    <mergeCell ref="J7:Q7"/>
    <mergeCell ref="A6:B6"/>
    <mergeCell ref="C6:D6"/>
    <mergeCell ref="E6:F6"/>
    <mergeCell ref="G6:H6"/>
    <mergeCell ref="J6:L6"/>
    <mergeCell ref="A1:D1"/>
    <mergeCell ref="A2:B2"/>
    <mergeCell ref="C2:D2"/>
    <mergeCell ref="E2:F2"/>
    <mergeCell ref="G2:I2"/>
    <mergeCell ref="L2:M2"/>
    <mergeCell ref="O2:Q2"/>
    <mergeCell ref="E3:F3"/>
    <mergeCell ref="G3:H3"/>
    <mergeCell ref="I3:K3"/>
    <mergeCell ref="J2:K2"/>
    <mergeCell ref="A3:B3"/>
    <mergeCell ref="C3:D3"/>
    <mergeCell ref="M3:O3"/>
    <mergeCell ref="P3:Q3"/>
    <mergeCell ref="O6:Q6"/>
  </mergeCells>
  <conditionalFormatting sqref="B11:P20">
    <cfRule type="expression" dxfId="32" priority="17">
      <formula>$B$12=""</formula>
    </cfRule>
  </conditionalFormatting>
  <conditionalFormatting sqref="B13:H20">
    <cfRule type="expression" dxfId="31" priority="16">
      <formula>$B$13=""</formula>
    </cfRule>
  </conditionalFormatting>
  <conditionalFormatting sqref="B14:H20">
    <cfRule type="expression" dxfId="30" priority="15">
      <formula>$B$14=""</formula>
    </cfRule>
  </conditionalFormatting>
  <conditionalFormatting sqref="B15:H20">
    <cfRule type="expression" dxfId="29" priority="14">
      <formula>$B$15=""</formula>
    </cfRule>
  </conditionalFormatting>
  <conditionalFormatting sqref="B16:H20">
    <cfRule type="expression" dxfId="28" priority="13">
      <formula>$B$16=""</formula>
    </cfRule>
  </conditionalFormatting>
  <conditionalFormatting sqref="B17:H20">
    <cfRule type="expression" dxfId="27" priority="12">
      <formula>$B$17=""</formula>
    </cfRule>
  </conditionalFormatting>
  <conditionalFormatting sqref="B18:H20">
    <cfRule type="expression" dxfId="26" priority="11">
      <formula>$B$18=""</formula>
    </cfRule>
  </conditionalFormatting>
  <conditionalFormatting sqref="B19:H20">
    <cfRule type="expression" dxfId="25" priority="10">
      <formula>$B$19=""</formula>
    </cfRule>
  </conditionalFormatting>
  <conditionalFormatting sqref="J11:P20">
    <cfRule type="expression" dxfId="24" priority="9">
      <formula>$J$12=""</formula>
    </cfRule>
  </conditionalFormatting>
  <conditionalFormatting sqref="J13:P20">
    <cfRule type="expression" dxfId="23" priority="8">
      <formula>$J$13=""</formula>
    </cfRule>
  </conditionalFormatting>
  <conditionalFormatting sqref="J14:P20">
    <cfRule type="expression" dxfId="22" priority="7">
      <formula>$J$14=""</formula>
    </cfRule>
  </conditionalFormatting>
  <conditionalFormatting sqref="J15:P20">
    <cfRule type="expression" dxfId="21" priority="6">
      <formula>$J$15=""</formula>
    </cfRule>
  </conditionalFormatting>
  <conditionalFormatting sqref="J16:P20">
    <cfRule type="expression" dxfId="20" priority="5">
      <formula>$J$16=""</formula>
    </cfRule>
  </conditionalFormatting>
  <conditionalFormatting sqref="J17:P20">
    <cfRule type="expression" dxfId="19" priority="4">
      <formula>$J$17=""</formula>
    </cfRule>
  </conditionalFormatting>
  <conditionalFormatting sqref="J18:P20">
    <cfRule type="expression" dxfId="18" priority="3">
      <formula>$J$18=""</formula>
    </cfRule>
  </conditionalFormatting>
  <conditionalFormatting sqref="J19:P20">
    <cfRule type="expression" dxfId="17" priority="2">
      <formula>$J$19=""</formula>
    </cfRule>
  </conditionalFormatting>
  <conditionalFormatting sqref="A37:Q38 A40:D40 F40:Q40 A39:G39 L39:Q39">
    <cfRule type="expression" dxfId="16" priority="1">
      <formula>$J$25="لا"</formula>
    </cfRule>
  </conditionalFormatting>
  <pageMargins left="0.19685039370078741" right="0.19685039370078741" top="0.19685039370078741" bottom="0.19685039370078741" header="0.11811023622047245" footer="0.11811023622047245"/>
  <pageSetup scale="95" orientation="portrait" r:id="rId1"/>
</worksheet>
</file>

<file path=xl/worksheets/sheet5.xml><?xml version="1.0" encoding="utf-8"?>
<worksheet xmlns="http://schemas.openxmlformats.org/spreadsheetml/2006/main" xmlns:r="http://schemas.openxmlformats.org/officeDocument/2006/relationships">
  <sheetPr codeName="ورقة3"/>
  <dimension ref="A1:ER5"/>
  <sheetViews>
    <sheetView showGridLines="0" rightToLeft="1" topLeftCell="N1" zoomScale="98" zoomScaleNormal="98" workbookViewId="0">
      <pane ySplit="4" topLeftCell="A5" activePane="bottomLeft" state="frozen"/>
      <selection pane="bottomLeft" activeCell="P17" sqref="P17"/>
    </sheetView>
  </sheetViews>
  <sheetFormatPr defaultColWidth="9" defaultRowHeight="14.25"/>
  <cols>
    <col min="1" max="1" width="13.875" style="179" customWidth="1"/>
    <col min="2" max="2" width="10.875" style="179" bestFit="1" customWidth="1"/>
    <col min="3" max="4" width="9" style="179"/>
    <col min="5" max="5" width="10.125" style="179" bestFit="1" customWidth="1"/>
    <col min="6" max="6" width="11.375" style="215" bestFit="1" customWidth="1"/>
    <col min="7" max="7" width="11.375" style="215" customWidth="1"/>
    <col min="8" max="8" width="13.375" style="179" customWidth="1"/>
    <col min="9" max="9" width="9" style="179"/>
    <col min="10" max="10" width="11.75" style="179" bestFit="1" customWidth="1"/>
    <col min="11" max="11" width="21.875" style="179" customWidth="1"/>
    <col min="12" max="12" width="24.375" style="179" customWidth="1"/>
    <col min="13" max="13" width="17.75" style="179" customWidth="1"/>
    <col min="14" max="14" width="20.125" style="179" customWidth="1"/>
    <col min="15" max="15" width="31.75" style="179" customWidth="1"/>
    <col min="16" max="17" width="14.75" style="179" customWidth="1"/>
    <col min="18" max="18" width="19.125" style="179" customWidth="1"/>
    <col min="19" max="19" width="14.125" style="179" customWidth="1"/>
    <col min="20" max="20" width="6.875" style="179" bestFit="1" customWidth="1"/>
    <col min="21" max="25" width="4.375" style="179" customWidth="1"/>
    <col min="26" max="64" width="4.375" style="1" customWidth="1"/>
    <col min="65" max="67" width="4.25" style="1" customWidth="1"/>
    <col min="68" max="115" width="4.375" style="1" customWidth="1"/>
    <col min="116" max="116" width="10.125" style="1" customWidth="1"/>
    <col min="117" max="117" width="12.375" style="216" customWidth="1"/>
    <col min="118" max="120" width="9.125" style="1" bestFit="1" customWidth="1"/>
    <col min="121" max="121" width="9.125" style="1" customWidth="1"/>
    <col min="122" max="122" width="9.875" style="1" bestFit="1" customWidth="1"/>
    <col min="123" max="124" width="9" style="1"/>
    <col min="125" max="125" width="10.125" style="1" bestFit="1" customWidth="1"/>
    <col min="126" max="126" width="11.375" style="1" bestFit="1" customWidth="1"/>
    <col min="127" max="127" width="10.75" style="1" bestFit="1" customWidth="1"/>
    <col min="128" max="128" width="13.375" style="1" bestFit="1" customWidth="1"/>
    <col min="129" max="129" width="9.25" style="1" bestFit="1" customWidth="1"/>
    <col min="130" max="130" width="3.75" style="179" bestFit="1" customWidth="1"/>
    <col min="131" max="133" width="9" style="179"/>
    <col min="134" max="134" width="14.75" style="179" bestFit="1" customWidth="1"/>
    <col min="135" max="135" width="12.5" style="179" bestFit="1" customWidth="1"/>
    <col min="136" max="136" width="13.625" style="179" bestFit="1" customWidth="1"/>
    <col min="137" max="137" width="12.625" style="179" bestFit="1" customWidth="1"/>
    <col min="138" max="16384" width="9" style="179"/>
  </cols>
  <sheetData>
    <row r="1" spans="1:148" s="168" customFormat="1" ht="18.75" thickBot="1">
      <c r="A1" s="562"/>
      <c r="B1" s="568">
        <v>9999</v>
      </c>
      <c r="C1" s="567" t="s">
        <v>47</v>
      </c>
      <c r="D1" s="567"/>
      <c r="E1" s="567"/>
      <c r="F1" s="567"/>
      <c r="G1" s="567"/>
      <c r="H1" s="567"/>
      <c r="I1" s="567"/>
      <c r="J1" s="567"/>
      <c r="K1" s="576" t="s">
        <v>18</v>
      </c>
      <c r="L1" s="580" t="s">
        <v>344</v>
      </c>
      <c r="M1" s="584" t="s">
        <v>342</v>
      </c>
      <c r="N1" s="584" t="s">
        <v>343</v>
      </c>
      <c r="O1" s="586" t="s">
        <v>74</v>
      </c>
      <c r="P1" s="567" t="s">
        <v>48</v>
      </c>
      <c r="Q1" s="567"/>
      <c r="R1" s="567"/>
      <c r="S1" s="572" t="s">
        <v>11</v>
      </c>
      <c r="T1" s="569" t="s">
        <v>49</v>
      </c>
      <c r="U1" s="569"/>
      <c r="V1" s="569"/>
      <c r="W1" s="569"/>
      <c r="X1" s="569"/>
      <c r="Y1" s="569"/>
      <c r="Z1" s="569"/>
      <c r="AA1" s="569"/>
      <c r="AB1" s="569"/>
      <c r="AC1" s="569"/>
      <c r="AD1" s="569"/>
      <c r="AE1" s="569"/>
      <c r="AF1" s="569"/>
      <c r="AG1" s="569"/>
      <c r="AH1" s="569"/>
      <c r="AI1" s="569"/>
      <c r="AJ1" s="569"/>
      <c r="AK1" s="569"/>
      <c r="AL1" s="569"/>
      <c r="AM1" s="569"/>
      <c r="AN1" s="569"/>
      <c r="AO1" s="569"/>
      <c r="AP1" s="569"/>
      <c r="AQ1" s="569"/>
      <c r="AR1" s="569" t="s">
        <v>28</v>
      </c>
      <c r="AS1" s="569"/>
      <c r="AT1" s="569"/>
      <c r="AU1" s="569"/>
      <c r="AV1" s="569"/>
      <c r="AW1" s="569"/>
      <c r="AX1" s="569"/>
      <c r="AY1" s="569"/>
      <c r="AZ1" s="569"/>
      <c r="BA1" s="569"/>
      <c r="BB1" s="569"/>
      <c r="BC1" s="569"/>
      <c r="BD1" s="569"/>
      <c r="BE1" s="569"/>
      <c r="BF1" s="569"/>
      <c r="BG1" s="569"/>
      <c r="BH1" s="569"/>
      <c r="BI1" s="569"/>
      <c r="BJ1" s="569"/>
      <c r="BK1" s="569"/>
      <c r="BL1" s="569"/>
      <c r="BM1" s="569"/>
      <c r="BN1" s="569"/>
      <c r="BO1" s="569"/>
      <c r="BP1" s="569" t="s">
        <v>50</v>
      </c>
      <c r="BQ1" s="569"/>
      <c r="BR1" s="569"/>
      <c r="BS1" s="569"/>
      <c r="BT1" s="569"/>
      <c r="BU1" s="569"/>
      <c r="BV1" s="569"/>
      <c r="BW1" s="569"/>
      <c r="BX1" s="569"/>
      <c r="BY1" s="569"/>
      <c r="BZ1" s="569"/>
      <c r="CA1" s="569"/>
      <c r="CB1" s="569"/>
      <c r="CC1" s="569"/>
      <c r="CD1" s="569"/>
      <c r="CE1" s="569"/>
      <c r="CF1" s="569"/>
      <c r="CG1" s="569"/>
      <c r="CH1" s="569"/>
      <c r="CI1" s="569"/>
      <c r="CJ1" s="569"/>
      <c r="CK1" s="569"/>
      <c r="CL1" s="569"/>
      <c r="CM1" s="569"/>
      <c r="CN1" s="569" t="s">
        <v>51</v>
      </c>
      <c r="CO1" s="569"/>
      <c r="CP1" s="569"/>
      <c r="CQ1" s="569"/>
      <c r="CR1" s="569"/>
      <c r="CS1" s="569"/>
      <c r="CT1" s="569"/>
      <c r="CU1" s="569"/>
      <c r="CV1" s="569"/>
      <c r="CW1" s="569"/>
      <c r="CX1" s="569"/>
      <c r="CY1" s="569"/>
      <c r="CZ1" s="569"/>
      <c r="DA1" s="569"/>
      <c r="DB1" s="569"/>
      <c r="DC1" s="569"/>
      <c r="DD1" s="569"/>
      <c r="DE1" s="569"/>
      <c r="DF1" s="569"/>
      <c r="DG1" s="569"/>
      <c r="DH1" s="569"/>
      <c r="DI1" s="569"/>
      <c r="DJ1" s="569"/>
      <c r="DK1" s="591"/>
      <c r="DL1" s="594" t="s">
        <v>52</v>
      </c>
      <c r="DM1" s="595"/>
      <c r="DN1" s="594" t="s">
        <v>2</v>
      </c>
      <c r="DO1" s="605"/>
      <c r="DP1" s="595"/>
      <c r="DQ1" s="601" t="s">
        <v>53</v>
      </c>
      <c r="DR1" s="602"/>
      <c r="DS1" s="166"/>
      <c r="DT1" s="166"/>
      <c r="DU1" s="601" t="s">
        <v>54</v>
      </c>
      <c r="DV1" s="602"/>
      <c r="DW1" s="602"/>
      <c r="DX1" s="602"/>
      <c r="DY1" s="607"/>
      <c r="DZ1" s="599" t="s">
        <v>55</v>
      </c>
      <c r="EA1" s="599"/>
      <c r="EB1" s="599"/>
    </row>
    <row r="2" spans="1:148" s="168" customFormat="1" ht="18.75" thickBot="1">
      <c r="A2" s="562"/>
      <c r="B2" s="568"/>
      <c r="C2" s="567"/>
      <c r="D2" s="567"/>
      <c r="E2" s="567"/>
      <c r="F2" s="567"/>
      <c r="G2" s="567"/>
      <c r="H2" s="567"/>
      <c r="I2" s="567"/>
      <c r="J2" s="567"/>
      <c r="K2" s="577"/>
      <c r="L2" s="581"/>
      <c r="M2" s="585"/>
      <c r="N2" s="585"/>
      <c r="O2" s="587"/>
      <c r="P2" s="567"/>
      <c r="Q2" s="567"/>
      <c r="R2" s="567"/>
      <c r="S2" s="572"/>
      <c r="T2" s="565" t="s">
        <v>19</v>
      </c>
      <c r="U2" s="565"/>
      <c r="V2" s="565"/>
      <c r="W2" s="565"/>
      <c r="X2" s="565"/>
      <c r="Y2" s="565"/>
      <c r="Z2" s="565"/>
      <c r="AA2" s="565"/>
      <c r="AB2" s="565"/>
      <c r="AC2" s="565"/>
      <c r="AD2" s="169"/>
      <c r="AE2" s="169"/>
      <c r="AF2" s="566" t="s">
        <v>22</v>
      </c>
      <c r="AG2" s="566"/>
      <c r="AH2" s="566"/>
      <c r="AI2" s="566"/>
      <c r="AJ2" s="566"/>
      <c r="AK2" s="566"/>
      <c r="AL2" s="566"/>
      <c r="AM2" s="566"/>
      <c r="AN2" s="566"/>
      <c r="AO2" s="566"/>
      <c r="AP2" s="170"/>
      <c r="AQ2" s="170"/>
      <c r="AR2" s="565" t="s">
        <v>19</v>
      </c>
      <c r="AS2" s="565"/>
      <c r="AT2" s="565"/>
      <c r="AU2" s="565"/>
      <c r="AV2" s="565"/>
      <c r="AW2" s="565"/>
      <c r="AX2" s="565"/>
      <c r="AY2" s="565"/>
      <c r="AZ2" s="565"/>
      <c r="BA2" s="565"/>
      <c r="BB2" s="169"/>
      <c r="BC2" s="169"/>
      <c r="BD2" s="566" t="s">
        <v>22</v>
      </c>
      <c r="BE2" s="566"/>
      <c r="BF2" s="566"/>
      <c r="BG2" s="566"/>
      <c r="BH2" s="566"/>
      <c r="BI2" s="566"/>
      <c r="BJ2" s="566"/>
      <c r="BK2" s="566"/>
      <c r="BL2" s="566"/>
      <c r="BM2" s="566"/>
      <c r="BN2" s="170"/>
      <c r="BO2" s="170"/>
      <c r="BP2" s="565" t="s">
        <v>19</v>
      </c>
      <c r="BQ2" s="565"/>
      <c r="BR2" s="565"/>
      <c r="BS2" s="565"/>
      <c r="BT2" s="565"/>
      <c r="BU2" s="565"/>
      <c r="BV2" s="565"/>
      <c r="BW2" s="565"/>
      <c r="BX2" s="565"/>
      <c r="BY2" s="565"/>
      <c r="BZ2" s="169"/>
      <c r="CA2" s="169"/>
      <c r="CB2" s="566" t="s">
        <v>22</v>
      </c>
      <c r="CC2" s="566"/>
      <c r="CD2" s="566"/>
      <c r="CE2" s="566"/>
      <c r="CF2" s="566"/>
      <c r="CG2" s="566"/>
      <c r="CH2" s="566"/>
      <c r="CI2" s="566"/>
      <c r="CJ2" s="566"/>
      <c r="CK2" s="566"/>
      <c r="CL2" s="170"/>
      <c r="CM2" s="170"/>
      <c r="CN2" s="565" t="s">
        <v>19</v>
      </c>
      <c r="CO2" s="565"/>
      <c r="CP2" s="565"/>
      <c r="CQ2" s="565"/>
      <c r="CR2" s="565"/>
      <c r="CS2" s="565"/>
      <c r="CT2" s="565"/>
      <c r="CU2" s="565"/>
      <c r="CV2" s="565"/>
      <c r="CW2" s="565"/>
      <c r="CX2" s="169"/>
      <c r="CY2" s="169"/>
      <c r="CZ2" s="566" t="s">
        <v>22</v>
      </c>
      <c r="DA2" s="566"/>
      <c r="DB2" s="566"/>
      <c r="DC2" s="566"/>
      <c r="DD2" s="566"/>
      <c r="DE2" s="566"/>
      <c r="DF2" s="566"/>
      <c r="DG2" s="566"/>
      <c r="DH2" s="566"/>
      <c r="DI2" s="566"/>
      <c r="DJ2" s="170"/>
      <c r="DK2" s="170"/>
      <c r="DL2" s="596"/>
      <c r="DM2" s="597"/>
      <c r="DN2" s="596"/>
      <c r="DO2" s="606"/>
      <c r="DP2" s="597"/>
      <c r="DQ2" s="603"/>
      <c r="DR2" s="604"/>
      <c r="DS2" s="167"/>
      <c r="DT2" s="167"/>
      <c r="DU2" s="603"/>
      <c r="DV2" s="604"/>
      <c r="DW2" s="604"/>
      <c r="DX2" s="604"/>
      <c r="DY2" s="608"/>
      <c r="DZ2" s="599"/>
      <c r="EA2" s="599"/>
      <c r="EB2" s="599"/>
    </row>
    <row r="3" spans="1:148" ht="80.25" customHeight="1" thickBot="1">
      <c r="A3" s="171" t="s">
        <v>4</v>
      </c>
      <c r="B3" s="172" t="s">
        <v>56</v>
      </c>
      <c r="C3" s="172" t="s">
        <v>57</v>
      </c>
      <c r="D3" s="172" t="s">
        <v>58</v>
      </c>
      <c r="E3" s="172" t="s">
        <v>8</v>
      </c>
      <c r="F3" s="173" t="s">
        <v>9</v>
      </c>
      <c r="G3" s="173" t="s">
        <v>1329</v>
      </c>
      <c r="H3" s="172" t="s">
        <v>70</v>
      </c>
      <c r="I3" s="172" t="s">
        <v>13</v>
      </c>
      <c r="J3" s="172" t="s">
        <v>12</v>
      </c>
      <c r="K3" s="577"/>
      <c r="L3" s="581"/>
      <c r="M3" s="585"/>
      <c r="N3" s="585"/>
      <c r="O3" s="587"/>
      <c r="P3" s="570" t="s">
        <v>35</v>
      </c>
      <c r="Q3" s="570" t="s">
        <v>59</v>
      </c>
      <c r="R3" s="588" t="s">
        <v>16</v>
      </c>
      <c r="S3" s="572"/>
      <c r="T3" s="557" t="str">
        <f>'اختيار المقررات'!D8</f>
        <v>اساسيات الادارة</v>
      </c>
      <c r="U3" s="558"/>
      <c r="V3" s="557" t="str">
        <f>'اختيار المقررات'!D9</f>
        <v xml:space="preserve">مبادئ التمويل والاستثمار </v>
      </c>
      <c r="W3" s="558"/>
      <c r="X3" s="557" t="str">
        <f>'اختيار المقررات'!D10</f>
        <v>التحليل الجزئي</v>
      </c>
      <c r="Y3" s="558"/>
      <c r="Z3" s="557" t="str">
        <f>'اختيار المقررات'!D11</f>
        <v>مبادئ الاحصاء</v>
      </c>
      <c r="AA3" s="558"/>
      <c r="AB3" s="557" t="str">
        <f>'اختيار المقررات'!D12</f>
        <v xml:space="preserve">المحاسبة المالية </v>
      </c>
      <c r="AC3" s="558"/>
      <c r="AD3" s="574" t="str">
        <f>'اختيار المقررات'!D13</f>
        <v>لغة أعمال 1</v>
      </c>
      <c r="AE3" s="575"/>
      <c r="AF3" s="559" t="str">
        <f>'اختيار المقررات'!M8</f>
        <v xml:space="preserve">اساسيات التسويق في المشروعات الصغيرة </v>
      </c>
      <c r="AG3" s="560"/>
      <c r="AH3" s="583" t="str">
        <f>'اختيار المقررات'!M9</f>
        <v xml:space="preserve">رياضيات ادارية ومالية </v>
      </c>
      <c r="AI3" s="560"/>
      <c r="AJ3" s="557" t="str">
        <f>'اختيار المقررات'!M10</f>
        <v>المحاسبة المتوسطة</v>
      </c>
      <c r="AK3" s="558"/>
      <c r="AL3" s="557" t="str">
        <f>'اختيار المقررات'!M11</f>
        <v xml:space="preserve">الاشكال القانونية للمشروعات وأسس احداثها </v>
      </c>
      <c r="AM3" s="558"/>
      <c r="AN3" s="557" t="str">
        <f>'اختيار المقررات'!M12</f>
        <v>مهارات حاسوب 1</v>
      </c>
      <c r="AO3" s="558"/>
      <c r="AP3" s="563" t="str">
        <f>'اختيار المقررات'!M13</f>
        <v>لغة اعمال 2</v>
      </c>
      <c r="AQ3" s="564"/>
      <c r="AR3" s="561" t="str">
        <f>'اختيار المقررات'!D16</f>
        <v xml:space="preserve">ادارة التفاوض باللغة الاجنبية </v>
      </c>
      <c r="AS3" s="558"/>
      <c r="AT3" s="557" t="str">
        <f>'اختيار المقررات'!D17</f>
        <v>التحليل الكلي</v>
      </c>
      <c r="AU3" s="558"/>
      <c r="AV3" s="557" t="str">
        <f>'اختيار المقررات'!D18</f>
        <v xml:space="preserve">الاساليب الكمية في الادارة </v>
      </c>
      <c r="AW3" s="558"/>
      <c r="AX3" s="557" t="str">
        <f>'اختيار المقررات'!D19</f>
        <v>محاسبة شركات الاشخاص</v>
      </c>
      <c r="AY3" s="558"/>
      <c r="AZ3" s="557" t="str">
        <f>'اختيار المقررات'!D20</f>
        <v xml:space="preserve">الملية العامة والتشريع الضريبي </v>
      </c>
      <c r="BA3" s="561"/>
      <c r="BB3" s="557" t="str">
        <f>'اختيار المقررات'!D21</f>
        <v>مهارات حاسوب  2</v>
      </c>
      <c r="BC3" s="558"/>
      <c r="BD3" s="559" t="str">
        <f>'اختيار المقررات'!M16</f>
        <v xml:space="preserve">ادارة الانتاج والعمليات </v>
      </c>
      <c r="BE3" s="560"/>
      <c r="BF3" s="557" t="str">
        <f>'اختيار المقررات'!M17</f>
        <v xml:space="preserve">الادارة المالية </v>
      </c>
      <c r="BG3" s="558"/>
      <c r="BH3" s="557" t="str">
        <f>'اختيار المقررات'!M18</f>
        <v xml:space="preserve">محاسبة تكاليف وادارية </v>
      </c>
      <c r="BI3" s="558"/>
      <c r="BJ3" s="557" t="str">
        <f>'اختيار المقررات'!M19</f>
        <v>الاتصالات التسويقية</v>
      </c>
      <c r="BK3" s="558"/>
      <c r="BL3" s="557" t="str">
        <f>'اختيار المقررات'!M20</f>
        <v xml:space="preserve">البيئة القانونية للاستثمار والعمل </v>
      </c>
      <c r="BM3" s="561"/>
      <c r="BN3" s="557" t="str">
        <f>'اختيار المقررات'!M21</f>
        <v xml:space="preserve">مراسلات ادارية باللغة الاجنبية </v>
      </c>
      <c r="BO3" s="558"/>
      <c r="BP3" s="590" t="str">
        <f>'اختيار المقررات'!U8</f>
        <v xml:space="preserve">ادارة المشروعات الصغيرة </v>
      </c>
      <c r="BQ3" s="558"/>
      <c r="BR3" s="557" t="str">
        <f>'اختيار المقررات'!U9</f>
        <v xml:space="preserve">الاتصالات الادارية </v>
      </c>
      <c r="BS3" s="558"/>
      <c r="BT3" s="557" t="str">
        <f>'اختيار المقررات'!U10</f>
        <v xml:space="preserve">المحاسبة المالية المتخصصة </v>
      </c>
      <c r="BU3" s="558"/>
      <c r="BV3" s="557" t="str">
        <f>'اختيار المقررات'!U11</f>
        <v xml:space="preserve">ادارة الموارد البشرية </v>
      </c>
      <c r="BW3" s="558"/>
      <c r="BX3" s="557" t="str">
        <f>'اختيار المقررات'!U12</f>
        <v>القانون التجاري</v>
      </c>
      <c r="BY3" s="558"/>
      <c r="BZ3" s="574" t="str">
        <f>'اختيار المقررات'!U13</f>
        <v xml:space="preserve">معلوماتية </v>
      </c>
      <c r="CA3" s="560"/>
      <c r="CB3" s="557" t="str">
        <f>'اختيار المقررات'!AC8</f>
        <v xml:space="preserve">ادارة العلاقات العامة </v>
      </c>
      <c r="CC3" s="558"/>
      <c r="CD3" s="557" t="str">
        <f>'اختيار المقررات'!AC9</f>
        <v>تطبيقات احصائية في الادارة</v>
      </c>
      <c r="CE3" s="558"/>
      <c r="CF3" s="557" t="str">
        <f>'اختيار المقررات'!AC10</f>
        <v xml:space="preserve">سياسات التسعير والتوزيع </v>
      </c>
      <c r="CG3" s="558"/>
      <c r="CH3" s="557" t="str">
        <f>'اختيار المقررات'!AC11</f>
        <v>نظم المعلومات الادارية</v>
      </c>
      <c r="CI3" s="558"/>
      <c r="CJ3" s="557" t="str">
        <f>'اختيار المقررات'!AC12</f>
        <v xml:space="preserve">دراسات ادارية بلغة اجنبية </v>
      </c>
      <c r="CK3" s="558"/>
      <c r="CL3" s="557" t="str">
        <f>'اختيار المقررات'!AC13</f>
        <v>نظرية المنظمة والتطوير التنظيمي</v>
      </c>
      <c r="CM3" s="592"/>
      <c r="CN3" s="561" t="str">
        <f>'اختيار المقررات'!U16</f>
        <v xml:space="preserve">ادارة الامداد في المشروعات الصغيرة </v>
      </c>
      <c r="CO3" s="558"/>
      <c r="CP3" s="557" t="str">
        <f>'اختيار المقررات'!U17</f>
        <v xml:space="preserve">ادارة الوقت </v>
      </c>
      <c r="CQ3" s="558"/>
      <c r="CR3" s="557" t="str">
        <f>'اختيار المقررات'!U18</f>
        <v xml:space="preserve">ادارة الجدوى وتقييم المشروعات </v>
      </c>
      <c r="CS3" s="558"/>
      <c r="CT3" s="557" t="str">
        <f>'اختيار المقررات'!U19</f>
        <v xml:space="preserve">ادارة الجودة في المشروعات الصغيرة </v>
      </c>
      <c r="CU3" s="558"/>
      <c r="CV3" s="557" t="str">
        <f>'اختيار المقررات'!U20</f>
        <v xml:space="preserve">الرقابة الادارية </v>
      </c>
      <c r="CW3" s="558"/>
      <c r="CX3" s="557" t="str">
        <f>'اختيار المقررات'!U21</f>
        <v xml:space="preserve">نظرية القررات الادارية </v>
      </c>
      <c r="CY3" s="558"/>
      <c r="CZ3" s="557" t="str">
        <f>'اختيار المقررات'!AC16</f>
        <v xml:space="preserve">المسؤولية الاجتماعية واخلاقيات العمل </v>
      </c>
      <c r="DA3" s="558"/>
      <c r="DB3" s="557" t="str">
        <f>'اختيار المقررات'!AC17</f>
        <v xml:space="preserve">ادارة المخاطر المالية والائتمان </v>
      </c>
      <c r="DC3" s="558"/>
      <c r="DD3" s="557" t="str">
        <f>'اختيار المقررات'!AC18</f>
        <v xml:space="preserve">التجارة الالكترونية بلغة اجنبية </v>
      </c>
      <c r="DE3" s="558"/>
      <c r="DF3" s="557" t="str">
        <f>'اختيار المقررات'!AC19</f>
        <v xml:space="preserve">السلوك التنظيمي </v>
      </c>
      <c r="DG3" s="558"/>
      <c r="DH3" s="557" t="str">
        <f>'اختيار المقررات'!AC20</f>
        <v>استراتيجيات تنمية المشروعات الصغيرة</v>
      </c>
      <c r="DI3" s="561"/>
      <c r="DJ3" s="557" t="str">
        <f>'اختيار المقررات'!AC21</f>
        <v xml:space="preserve">ادارة التنافس في المشروعات الصغيرة </v>
      </c>
      <c r="DK3" s="592"/>
      <c r="DL3" s="579" t="s">
        <v>60</v>
      </c>
      <c r="DM3" s="598" t="s">
        <v>1</v>
      </c>
      <c r="DN3" s="579" t="s">
        <v>60</v>
      </c>
      <c r="DO3" s="578" t="s">
        <v>1</v>
      </c>
      <c r="DP3" s="593" t="s">
        <v>61</v>
      </c>
      <c r="DQ3" s="593" t="s">
        <v>17</v>
      </c>
      <c r="DR3" s="579" t="s">
        <v>363</v>
      </c>
      <c r="DS3" s="613" t="s">
        <v>364</v>
      </c>
      <c r="DT3" s="613" t="s">
        <v>365</v>
      </c>
      <c r="DU3" s="609" t="s">
        <v>32</v>
      </c>
      <c r="DV3" s="616" t="s">
        <v>30</v>
      </c>
      <c r="DW3" s="611" t="s">
        <v>63</v>
      </c>
      <c r="DX3" s="612" t="s">
        <v>31</v>
      </c>
      <c r="DY3" s="615" t="s">
        <v>33</v>
      </c>
      <c r="DZ3" s="556" t="s">
        <v>64</v>
      </c>
      <c r="EA3" s="600" t="s">
        <v>366</v>
      </c>
      <c r="EB3" s="600" t="s">
        <v>367</v>
      </c>
      <c r="EC3" s="556" t="s">
        <v>65</v>
      </c>
      <c r="ED3" s="555" t="s">
        <v>1328</v>
      </c>
      <c r="EE3" s="555" t="s">
        <v>1327</v>
      </c>
      <c r="EF3" s="555" t="s">
        <v>1326</v>
      </c>
      <c r="EG3" s="555" t="s">
        <v>1325</v>
      </c>
      <c r="EH3" s="175"/>
      <c r="EI3" s="175"/>
      <c r="EJ3" s="175"/>
      <c r="EK3" s="176"/>
      <c r="EL3" s="177"/>
      <c r="EM3" s="177"/>
      <c r="EN3" s="174"/>
      <c r="EO3" s="178"/>
      <c r="EP3" s="178"/>
      <c r="EQ3" s="178"/>
      <c r="ER3" s="174"/>
    </row>
    <row r="4" spans="1:148" s="190" customFormat="1" ht="24.95" customHeight="1" thickBot="1">
      <c r="A4" s="180" t="s">
        <v>4</v>
      </c>
      <c r="B4" s="181" t="s">
        <v>56</v>
      </c>
      <c r="C4" s="181" t="s">
        <v>57</v>
      </c>
      <c r="D4" s="181" t="s">
        <v>58</v>
      </c>
      <c r="E4" s="181" t="s">
        <v>8</v>
      </c>
      <c r="F4" s="182" t="s">
        <v>9</v>
      </c>
      <c r="G4" s="182"/>
      <c r="H4" s="181"/>
      <c r="I4" s="181" t="s">
        <v>13</v>
      </c>
      <c r="J4" s="181" t="s">
        <v>12</v>
      </c>
      <c r="K4" s="577"/>
      <c r="L4" s="582"/>
      <c r="M4" s="585"/>
      <c r="N4" s="585"/>
      <c r="O4" s="587"/>
      <c r="P4" s="571"/>
      <c r="Q4" s="571"/>
      <c r="R4" s="589"/>
      <c r="S4" s="573"/>
      <c r="T4" s="183" t="s">
        <v>20</v>
      </c>
      <c r="U4" s="184" t="s">
        <v>21</v>
      </c>
      <c r="V4" s="183" t="s">
        <v>20</v>
      </c>
      <c r="W4" s="184" t="s">
        <v>21</v>
      </c>
      <c r="X4" s="183" t="s">
        <v>20</v>
      </c>
      <c r="Y4" s="184" t="s">
        <v>21</v>
      </c>
      <c r="Z4" s="183" t="s">
        <v>20</v>
      </c>
      <c r="AA4" s="184" t="s">
        <v>21</v>
      </c>
      <c r="AB4" s="183" t="s">
        <v>20</v>
      </c>
      <c r="AC4" s="184" t="s">
        <v>21</v>
      </c>
      <c r="AD4" s="183" t="s">
        <v>20</v>
      </c>
      <c r="AE4" s="184" t="s">
        <v>21</v>
      </c>
      <c r="AF4" s="185" t="s">
        <v>20</v>
      </c>
      <c r="AG4" s="184" t="s">
        <v>21</v>
      </c>
      <c r="AH4" s="183" t="s">
        <v>20</v>
      </c>
      <c r="AI4" s="184" t="s">
        <v>21</v>
      </c>
      <c r="AJ4" s="183" t="s">
        <v>20</v>
      </c>
      <c r="AK4" s="184" t="s">
        <v>21</v>
      </c>
      <c r="AL4" s="183" t="s">
        <v>20</v>
      </c>
      <c r="AM4" s="184" t="s">
        <v>21</v>
      </c>
      <c r="AN4" s="183" t="s">
        <v>20</v>
      </c>
      <c r="AO4" s="184" t="s">
        <v>21</v>
      </c>
      <c r="AP4" s="183" t="s">
        <v>20</v>
      </c>
      <c r="AQ4" s="184" t="s">
        <v>21</v>
      </c>
      <c r="AR4" s="185" t="s">
        <v>20</v>
      </c>
      <c r="AS4" s="184" t="s">
        <v>21</v>
      </c>
      <c r="AT4" s="183" t="s">
        <v>20</v>
      </c>
      <c r="AU4" s="184" t="s">
        <v>21</v>
      </c>
      <c r="AV4" s="183" t="s">
        <v>20</v>
      </c>
      <c r="AW4" s="184" t="s">
        <v>21</v>
      </c>
      <c r="AX4" s="183" t="s">
        <v>20</v>
      </c>
      <c r="AY4" s="184" t="s">
        <v>21</v>
      </c>
      <c r="AZ4" s="183" t="s">
        <v>20</v>
      </c>
      <c r="BA4" s="184" t="s">
        <v>21</v>
      </c>
      <c r="BB4" s="183" t="s">
        <v>20</v>
      </c>
      <c r="BC4" s="184" t="s">
        <v>21</v>
      </c>
      <c r="BD4" s="185" t="s">
        <v>20</v>
      </c>
      <c r="BE4" s="184" t="s">
        <v>21</v>
      </c>
      <c r="BF4" s="183" t="s">
        <v>20</v>
      </c>
      <c r="BG4" s="184" t="s">
        <v>21</v>
      </c>
      <c r="BH4" s="183" t="s">
        <v>20</v>
      </c>
      <c r="BI4" s="184" t="s">
        <v>21</v>
      </c>
      <c r="BJ4" s="183" t="s">
        <v>20</v>
      </c>
      <c r="BK4" s="184" t="s">
        <v>21</v>
      </c>
      <c r="BL4" s="183" t="s">
        <v>20</v>
      </c>
      <c r="BM4" s="186" t="s">
        <v>21</v>
      </c>
      <c r="BN4" s="183" t="s">
        <v>20</v>
      </c>
      <c r="BO4" s="184" t="s">
        <v>21</v>
      </c>
      <c r="BP4" s="187" t="s">
        <v>20</v>
      </c>
      <c r="BQ4" s="184" t="s">
        <v>21</v>
      </c>
      <c r="BR4" s="183" t="s">
        <v>20</v>
      </c>
      <c r="BS4" s="184" t="s">
        <v>21</v>
      </c>
      <c r="BT4" s="183" t="s">
        <v>20</v>
      </c>
      <c r="BU4" s="184" t="s">
        <v>21</v>
      </c>
      <c r="BV4" s="183" t="s">
        <v>20</v>
      </c>
      <c r="BW4" s="184" t="s">
        <v>21</v>
      </c>
      <c r="BX4" s="183" t="s">
        <v>20</v>
      </c>
      <c r="BY4" s="188" t="s">
        <v>21</v>
      </c>
      <c r="BZ4" s="183" t="s">
        <v>20</v>
      </c>
      <c r="CA4" s="188" t="s">
        <v>21</v>
      </c>
      <c r="CB4" s="185" t="s">
        <v>20</v>
      </c>
      <c r="CC4" s="184" t="s">
        <v>21</v>
      </c>
      <c r="CD4" s="183" t="s">
        <v>20</v>
      </c>
      <c r="CE4" s="184" t="s">
        <v>21</v>
      </c>
      <c r="CF4" s="183" t="s">
        <v>20</v>
      </c>
      <c r="CG4" s="184" t="s">
        <v>21</v>
      </c>
      <c r="CH4" s="183" t="s">
        <v>20</v>
      </c>
      <c r="CI4" s="184" t="s">
        <v>21</v>
      </c>
      <c r="CJ4" s="183" t="s">
        <v>20</v>
      </c>
      <c r="CK4" s="184" t="s">
        <v>21</v>
      </c>
      <c r="CL4" s="183" t="s">
        <v>20</v>
      </c>
      <c r="CM4" s="184" t="s">
        <v>21</v>
      </c>
      <c r="CN4" s="187" t="s">
        <v>20</v>
      </c>
      <c r="CO4" s="184" t="s">
        <v>21</v>
      </c>
      <c r="CP4" s="183" t="s">
        <v>20</v>
      </c>
      <c r="CQ4" s="184" t="s">
        <v>21</v>
      </c>
      <c r="CR4" s="183" t="s">
        <v>20</v>
      </c>
      <c r="CS4" s="184" t="s">
        <v>21</v>
      </c>
      <c r="CT4" s="183" t="s">
        <v>20</v>
      </c>
      <c r="CU4" s="184" t="s">
        <v>21</v>
      </c>
      <c r="CV4" s="183" t="s">
        <v>20</v>
      </c>
      <c r="CW4" s="186" t="s">
        <v>21</v>
      </c>
      <c r="CX4" s="183" t="s">
        <v>20</v>
      </c>
      <c r="CY4" s="184" t="s">
        <v>21</v>
      </c>
      <c r="CZ4" s="189" t="s">
        <v>20</v>
      </c>
      <c r="DA4" s="184" t="s">
        <v>21</v>
      </c>
      <c r="DB4" s="183" t="s">
        <v>20</v>
      </c>
      <c r="DC4" s="184" t="s">
        <v>21</v>
      </c>
      <c r="DD4" s="183" t="s">
        <v>20</v>
      </c>
      <c r="DE4" s="184" t="s">
        <v>21</v>
      </c>
      <c r="DF4" s="183" t="s">
        <v>20</v>
      </c>
      <c r="DG4" s="184" t="s">
        <v>21</v>
      </c>
      <c r="DH4" s="183" t="s">
        <v>20</v>
      </c>
      <c r="DI4" s="186" t="s">
        <v>21</v>
      </c>
      <c r="DJ4" s="183" t="s">
        <v>20</v>
      </c>
      <c r="DK4" s="184" t="s">
        <v>21</v>
      </c>
      <c r="DL4" s="579"/>
      <c r="DM4" s="598"/>
      <c r="DN4" s="579"/>
      <c r="DO4" s="578"/>
      <c r="DP4" s="593"/>
      <c r="DQ4" s="593"/>
      <c r="DR4" s="579"/>
      <c r="DS4" s="614"/>
      <c r="DT4" s="614"/>
      <c r="DU4" s="610"/>
      <c r="DV4" s="616"/>
      <c r="DW4" s="611"/>
      <c r="DX4" s="612"/>
      <c r="DY4" s="615"/>
      <c r="DZ4" s="556"/>
      <c r="EA4" s="600"/>
      <c r="EB4" s="600"/>
      <c r="EC4" s="556"/>
      <c r="ED4" s="555"/>
      <c r="EE4" s="555"/>
      <c r="EF4" s="555"/>
      <c r="EG4" s="555"/>
    </row>
    <row r="5" spans="1:148" s="214" customFormat="1" ht="24.95" customHeight="1">
      <c r="A5" s="191">
        <f>'اختيار المقررات'!E1</f>
        <v>0</v>
      </c>
      <c r="B5" s="192" t="e">
        <f>'اختيار المقررات'!L1</f>
        <v>#N/A</v>
      </c>
      <c r="C5" s="192" t="b">
        <f>'اختيار المقررات'!Q1</f>
        <v>0</v>
      </c>
      <c r="D5" s="192" t="b">
        <f>'اختيار المقررات'!W1</f>
        <v>0</v>
      </c>
      <c r="E5" s="192" t="b">
        <f>'اختيار المقررات'!AE1</f>
        <v>0</v>
      </c>
      <c r="F5" s="193" t="b">
        <f>'اختيار المقررات'!AB1</f>
        <v>0</v>
      </c>
      <c r="G5" s="193">
        <f>'اختيار المقررات'!AB3</f>
        <v>0</v>
      </c>
      <c r="H5" s="247">
        <f>'اختيار المقررات'!Q3</f>
        <v>0</v>
      </c>
      <c r="I5" s="192" t="b">
        <f>'اختيار المقررات'!E3</f>
        <v>0</v>
      </c>
      <c r="J5" s="194" t="b">
        <f>'اختيار المقررات'!L3</f>
        <v>0</v>
      </c>
      <c r="K5" s="195" t="b">
        <f>'اختيار المقررات'!W3</f>
        <v>0</v>
      </c>
      <c r="L5" s="196">
        <f>'اختيار المقررات'!AE3</f>
        <v>0</v>
      </c>
      <c r="M5" s="248">
        <f>'اختيار المقررات'!W4</f>
        <v>0</v>
      </c>
      <c r="N5" s="248">
        <f>'اختيار المقررات'!AB4</f>
        <v>0</v>
      </c>
      <c r="O5" s="197">
        <f>'اختيار المقررات'!AE4</f>
        <v>0</v>
      </c>
      <c r="P5" s="198" t="b">
        <f>'اختيار المقررات'!E4</f>
        <v>0</v>
      </c>
      <c r="Q5" s="199" t="b">
        <f>'اختيار المقررات'!L4</f>
        <v>0</v>
      </c>
      <c r="R5" s="200" t="b">
        <f>'اختيار المقررات'!Q4</f>
        <v>0</v>
      </c>
      <c r="S5" s="201" t="e">
        <f>'اختيار المقررات'!E2</f>
        <v>#N/A</v>
      </c>
      <c r="T5" s="202" t="str">
        <f>IFERROR(IF(OR(T3=الإستمارة!$C$12,T3=الإستمارة!$C$13,T3=الإستمارة!$C$14,T3=الإستمارة!$C$15,T3=الإستمارة!$C$16,T3=الإستمارة!$C$17,T3=الإستمارة!$C$18,T3=الإستمارة!$C$19),VLOOKUP(T3,الإستمارة!$C$12:$G$19,5,0),VLOOKUP(T3,الإستمارة!$K$12:$O$19,5,0)),"")</f>
        <v/>
      </c>
      <c r="U5" s="203" t="e">
        <f>'اختيار المقررات'!I8</f>
        <v>#N/A</v>
      </c>
      <c r="V5" s="202" t="str">
        <f>IFERROR(IF(OR(V3=الإستمارة!$C$12,V3=الإستمارة!$C$13,V3=الإستمارة!$C$14,V3=الإستمارة!$C$15,V3=الإستمارة!$C$16,V3=الإستمارة!$C$17,V3=الإستمارة!$C$18,V3=الإستمارة!$C$19),VLOOKUP(V3,الإستمارة!$C$12:$G$19,5,0),VLOOKUP(V3,الإستمارة!$K$12:$O$19,5,0)),"")</f>
        <v/>
      </c>
      <c r="W5" s="203" t="e">
        <f>'اختيار المقررات'!I9</f>
        <v>#N/A</v>
      </c>
      <c r="X5" s="202" t="str">
        <f>IFERROR(IF(OR(X3=الإستمارة!$C$12,X3=الإستمارة!$C$13,X3=الإستمارة!$C$14,X3=الإستمارة!$C$15,X3=الإستمارة!$C$16,X3=الإستمارة!$C$17,X3=الإستمارة!$C$18,X3=الإستمارة!$C$19),VLOOKUP(X3,الإستمارة!$C$12:$G$19,5,0),VLOOKUP(X3,الإستمارة!$K$12:$O$19,5,0)),"")</f>
        <v/>
      </c>
      <c r="Y5" s="203" t="e">
        <f>'اختيار المقررات'!I10</f>
        <v>#N/A</v>
      </c>
      <c r="Z5" s="202" t="str">
        <f>IFERROR(IF(OR(Z3=الإستمارة!$C$12,Z3=الإستمارة!$C$13,Z3=الإستمارة!$C$14,Z3=الإستمارة!$C$15,Z3=الإستمارة!$C$16,Z3=الإستمارة!$C$17,Z3=الإستمارة!$C$18,Z3=الإستمارة!$C$19),VLOOKUP(Z3,الإستمارة!$C$12:$G$19,5,0),VLOOKUP(Z3,الإستمارة!$K$12:$O$19,5,0)),"")</f>
        <v/>
      </c>
      <c r="AA5" s="203" t="e">
        <f>'اختيار المقررات'!I11</f>
        <v>#N/A</v>
      </c>
      <c r="AB5" s="202" t="str">
        <f>IFERROR(IF(OR(AB3=الإستمارة!$C$12,AB3=الإستمارة!$C$13,AB3=الإستمارة!$C$14,AB3=الإستمارة!$C$15,AB3=الإستمارة!$C$16,AB3=الإستمارة!$C$17,AB3=الإستمارة!$C$18,AB3=الإستمارة!$C$19),VLOOKUP(AB3,الإستمارة!$C$12:$G$19,5,0),VLOOKUP(AB3,الإستمارة!$K$12:$O$19,5,0)),"")</f>
        <v/>
      </c>
      <c r="AC5" s="203" t="e">
        <f>'اختيار المقررات'!I12</f>
        <v>#N/A</v>
      </c>
      <c r="AD5" s="202" t="str">
        <f>IFERROR(IF(OR(AD3=الإستمارة!$C$12,AD3=الإستمارة!$C$13,AD3=الإستمارة!$C$14,AD3=الإستمارة!$C$15,AD3=الإستمارة!$C$16,AD3=الإستمارة!$C$17,AD3=الإستمارة!$C$18,AD3=الإستمارة!$C$19),VLOOKUP(AD3,الإستمارة!$C$12:$G$19,5,0),VLOOKUP(AD3,الإستمارة!$K$12:$O$19,5,0)),"")</f>
        <v/>
      </c>
      <c r="AE5" s="203" t="e">
        <f>'اختيار المقررات'!I13</f>
        <v>#N/A</v>
      </c>
      <c r="AF5" s="202" t="str">
        <f>IFERROR(IF(OR(AF3=الإستمارة!$C$12,AF3=الإستمارة!$C$13,AF3=الإستمارة!$C$14,AF3=الإستمارة!$C$15,AF3=الإستمارة!$C$16,AF3=الإستمارة!$C$17,AF3=الإستمارة!$C$18,AF3=الإستمارة!$C$19),VLOOKUP(AF3,الإستمارة!$C$12:$G$19,5,0),VLOOKUP(AF3,الإستمارة!$K$12:$O$19,5,0)),"")</f>
        <v/>
      </c>
      <c r="AG5" s="203" t="e">
        <f>'اختيار المقررات'!Q8</f>
        <v>#N/A</v>
      </c>
      <c r="AH5" s="202" t="str">
        <f>IFERROR(IF(OR(AH3=الإستمارة!$C$12,AH3=الإستمارة!$C$13,AH3=الإستمارة!$C$14,AH3=الإستمارة!$C$15,AH3=الإستمارة!$C$16,AH3=الإستمارة!$C$17,AH3=الإستمارة!$C$18,AH3=الإستمارة!$C$19),VLOOKUP(AH3,الإستمارة!$C$12:$G$19,5,0),VLOOKUP(AH3,الإستمارة!$K$12:$O$19,5,0)),"")</f>
        <v/>
      </c>
      <c r="AI5" s="203" t="e">
        <f>'اختيار المقررات'!Q9</f>
        <v>#N/A</v>
      </c>
      <c r="AJ5" s="202" t="str">
        <f>IFERROR(IF(OR(AJ3=الإستمارة!$C$12,AJ3=الإستمارة!$C$13,AJ3=الإستمارة!$C$14,AJ3=الإستمارة!$C$15,AJ3=الإستمارة!$C$16,AJ3=الإستمارة!$C$17,AJ3=الإستمارة!$C$18,AJ3=الإستمارة!$C$19),VLOOKUP(AJ3,الإستمارة!$C$12:$G$19,5,0),VLOOKUP(AJ3,الإستمارة!$K$12:$O$19,5,0)),"")</f>
        <v/>
      </c>
      <c r="AK5" s="203" t="e">
        <f>'اختيار المقررات'!Q10</f>
        <v>#N/A</v>
      </c>
      <c r="AL5" s="202" t="str">
        <f>IFERROR(IF(OR(AL3=الإستمارة!$C$12,AL3=الإستمارة!$C$13,AL3=الإستمارة!$C$14,AL3=الإستمارة!$C$15,AL3=الإستمارة!$C$16,AL3=الإستمارة!$C$17,AL3=الإستمارة!$C$18,AL3=الإستمارة!$C$19),VLOOKUP(AL3,الإستمارة!$C$12:$G$19,5,0),VLOOKUP(AL3,الإستمارة!$K$12:$O$19,5,0)),"")</f>
        <v/>
      </c>
      <c r="AM5" s="203" t="e">
        <f>'اختيار المقررات'!Q11</f>
        <v>#N/A</v>
      </c>
      <c r="AN5" s="202" t="str">
        <f>IFERROR(IF(OR(AN3=الإستمارة!$C$12,AN3=الإستمارة!$C$13,AN3=الإستمارة!$C$14,AN3=الإستمارة!$C$15,AN3=الإستمارة!$C$16,AN3=الإستمارة!$C$17,AN3=الإستمارة!$C$18,AN3=الإستمارة!$C$19),VLOOKUP(AN3,الإستمارة!$C$12:$G$19,5,0),VLOOKUP(AN3,الإستمارة!$K$12:$O$19,5,0)),"")</f>
        <v/>
      </c>
      <c r="AO5" s="203" t="e">
        <f>'اختيار المقررات'!Q12</f>
        <v>#N/A</v>
      </c>
      <c r="AP5" s="202" t="str">
        <f>IFERROR(IF(OR(AP3=الإستمارة!$C$12,AP3=الإستمارة!$C$13,AP3=الإستمارة!$C$14,AP3=الإستمارة!$C$15,AP3=الإستمارة!$C$16,AP3=الإستمارة!$C$17,AP3=الإستمارة!$C$18,AP3=الإستمارة!$C$19),VLOOKUP(AP3,الإستمارة!$C$12:$G$19,5,0),VLOOKUP(AP3,الإستمارة!$K$12:$O$19,5,0)),"")</f>
        <v/>
      </c>
      <c r="AQ5" s="204" t="e">
        <f>'اختيار المقررات'!Q13</f>
        <v>#N/A</v>
      </c>
      <c r="AR5" s="202" t="str">
        <f>IFERROR(IF(OR(AR3=الإستمارة!$C$12,AR3=الإستمارة!$C$13,AR3=الإستمارة!$C$14,AR3=الإستمارة!$C$15,AR3=الإستمارة!$C$16,AR3=الإستمارة!$C$17,AR3=الإستمارة!$C$18,AR3=الإستمارة!$C$19),VLOOKUP(AR3,الإستمارة!$C$12:$G$19,5,0),VLOOKUP(AR3,الإستمارة!$K$12:$O$19,5,0)),"")</f>
        <v/>
      </c>
      <c r="AS5" s="203" t="e">
        <f>'اختيار المقررات'!I16</f>
        <v>#N/A</v>
      </c>
      <c r="AT5" s="202" t="str">
        <f>IFERROR(IF(OR(AT3=الإستمارة!$C$12,AT3=الإستمارة!$C$13,AT3=الإستمارة!$C$14,AT3=الإستمارة!$C$15,AT3=الإستمارة!$C$16,AT3=الإستمارة!$C$17,AT3=الإستمارة!$C$18,AT3=الإستمارة!$C$19),VLOOKUP(AT3,الإستمارة!$C$12:$G$19,5,0),VLOOKUP(AT3,الإستمارة!$K$12:$O$19,5,0)),"")</f>
        <v/>
      </c>
      <c r="AU5" s="203" t="e">
        <f>'اختيار المقررات'!I17</f>
        <v>#N/A</v>
      </c>
      <c r="AV5" s="202" t="str">
        <f>IFERROR(IF(OR(AV3=الإستمارة!$C$12,AV3=الإستمارة!$C$13,AV3=الإستمارة!$C$14,AV3=الإستمارة!$C$15,AV3=الإستمارة!$C$16,AV3=الإستمارة!$C$17,AV3=الإستمارة!$C$18,AV3=الإستمارة!$C$19),VLOOKUP(AV3,الإستمارة!$C$12:$G$19,5,0),VLOOKUP(AV3,الإستمارة!$K$12:$O$19,5,0)),"")</f>
        <v/>
      </c>
      <c r="AW5" s="203" t="e">
        <f>'اختيار المقررات'!I18</f>
        <v>#N/A</v>
      </c>
      <c r="AX5" s="202" t="str">
        <f>IFERROR(IF(OR(AX3=الإستمارة!$C$12,AX3=الإستمارة!$C$13,AX3=الإستمارة!$C$14,AX3=الإستمارة!$C$15,AX3=الإستمارة!$C$16,AX3=الإستمارة!$C$17,AX3=الإستمارة!$C$18,AX3=الإستمارة!$C$19),VLOOKUP(AX3,الإستمارة!$C$12:$G$19,5,0),VLOOKUP(AX3,الإستمارة!$K$12:$O$19,5,0)),"")</f>
        <v/>
      </c>
      <c r="AY5" s="203" t="e">
        <f>'اختيار المقررات'!I19</f>
        <v>#N/A</v>
      </c>
      <c r="AZ5" s="202" t="str">
        <f>IFERROR(IF(OR(AZ3=الإستمارة!$C$12,AZ3=الإستمارة!$C$13,AZ3=الإستمارة!$C$14,AZ3=الإستمارة!$C$15,AZ3=الإستمارة!$C$16,AZ3=الإستمارة!$C$17,AZ3=الإستمارة!$C$18,AZ3=الإستمارة!$C$19),VLOOKUP(AZ3,الإستمارة!$C$12:$G$19,5,0),VLOOKUP(AZ3,الإستمارة!$K$12:$O$19,5,0)),"")</f>
        <v/>
      </c>
      <c r="BA5" s="203" t="e">
        <f>'اختيار المقررات'!I20</f>
        <v>#N/A</v>
      </c>
      <c r="BB5" s="202" t="str">
        <f>IFERROR(IF(OR(BB3=الإستمارة!$C$12,BB3=الإستمارة!$C$13,BB3=الإستمارة!$C$14,BB3=الإستمارة!$C$15,BB3=الإستمارة!$C$16,BB3=الإستمارة!$C$17,BB3=الإستمارة!$C$18,BB3=الإستمارة!$C$19),VLOOKUP(BB3,الإستمارة!$C$12:$G$19,5,0),VLOOKUP(BB3,الإستمارة!$K$12:$O$19,5,0)),"")</f>
        <v/>
      </c>
      <c r="BC5" s="203" t="e">
        <f>'اختيار المقررات'!I21</f>
        <v>#N/A</v>
      </c>
      <c r="BD5" s="202" t="str">
        <f>IFERROR(IF(OR(BD3=الإستمارة!$C$12,BD3=الإستمارة!$C$13,BD3=الإستمارة!$C$14,BD3=الإستمارة!$C$15,BD3=الإستمارة!$C$16,BD3=الإستمارة!$C$17,BD3=الإستمارة!$C$18,BD3=الإستمارة!$C$19),VLOOKUP(BD3,الإستمارة!$C$12:$G$19,5,0),VLOOKUP(BD3,الإستمارة!$K$12:$O$19,5,0)),"")</f>
        <v/>
      </c>
      <c r="BE5" s="203" t="e">
        <f>'اختيار المقررات'!Q16</f>
        <v>#N/A</v>
      </c>
      <c r="BF5" s="202" t="str">
        <f>IFERROR(IF(OR(BF3=الإستمارة!$C$12,BF3=الإستمارة!$C$13,BF3=الإستمارة!$C$14,BF3=الإستمارة!$C$15,BF3=الإستمارة!$C$16,BF3=الإستمارة!$C$17,BF3=الإستمارة!$C$18,BF3=الإستمارة!$C$19),VLOOKUP(BF3,الإستمارة!$C$12:$G$19,5,0),VLOOKUP(BF3,الإستمارة!$K$12:$O$19,5,0)),"")</f>
        <v/>
      </c>
      <c r="BG5" s="203" t="e">
        <f>'اختيار المقررات'!Q17</f>
        <v>#N/A</v>
      </c>
      <c r="BH5" s="202" t="str">
        <f>IFERROR(IF(OR(BH3=الإستمارة!$C$12,BH3=الإستمارة!$C$13,BH3=الإستمارة!$C$14,BH3=الإستمارة!$C$15,BH3=الإستمارة!$C$16,BH3=الإستمارة!$C$17,BH3=الإستمارة!$C$18,BH3=الإستمارة!$C$19),VLOOKUP(BH3,الإستمارة!$C$12:$G$19,5,0),VLOOKUP(BH3,الإستمارة!$K$12:$O$19,5,0)),"")</f>
        <v/>
      </c>
      <c r="BI5" s="203" t="e">
        <f>'اختيار المقررات'!Q18</f>
        <v>#N/A</v>
      </c>
      <c r="BJ5" s="202" t="str">
        <f>IFERROR(IF(OR(BJ3=الإستمارة!$C$12,BJ3=الإستمارة!$C$13,BJ3=الإستمارة!$C$14,BJ3=الإستمارة!$C$15,BJ3=الإستمارة!$C$16,BJ3=الإستمارة!$C$17,BJ3=الإستمارة!$C$18,BJ3=الإستمارة!$C$19),VLOOKUP(BJ3,الإستمارة!$C$12:$G$19,5,0),VLOOKUP(BJ3,الإستمارة!$K$12:$O$19,5,0)),"")</f>
        <v/>
      </c>
      <c r="BK5" s="203" t="e">
        <f>'اختيار المقررات'!Q19</f>
        <v>#N/A</v>
      </c>
      <c r="BL5" s="202" t="str">
        <f>IFERROR(IF(OR(BL3=الإستمارة!$C$12,BL3=الإستمارة!$C$13,BL3=الإستمارة!$C$14,BL3=الإستمارة!$C$15,BL3=الإستمارة!$C$16,BL3=الإستمارة!$C$17,BL3=الإستمارة!$C$18,BL3=الإستمارة!$C$19),VLOOKUP(BL3,الإستمارة!$C$12:$G$19,5,0),VLOOKUP(BL3,الإستمارة!$K$12:$O$19,5,0)),"")</f>
        <v/>
      </c>
      <c r="BM5" s="205" t="e">
        <f>'اختيار المقررات'!Q20</f>
        <v>#N/A</v>
      </c>
      <c r="BN5" s="202" t="str">
        <f>IFERROR(IF(OR(BN3=الإستمارة!$C$12,BN3=الإستمارة!$C$13,BN3=الإستمارة!$C$14,BN3=الإستمارة!$C$15,BN3=الإستمارة!$C$16,BN3=الإستمارة!$C$17,BN3=الإستمارة!$C$18,BN3=الإستمارة!$C$19),VLOOKUP(BN3,الإستمارة!$C$12:$G$19,5,0),VLOOKUP(BN3,الإستمارة!$K$12:$O$19,5,0)),"")</f>
        <v/>
      </c>
      <c r="BO5" s="203" t="e">
        <f>'اختيار المقررات'!Q21</f>
        <v>#N/A</v>
      </c>
      <c r="BP5" s="202" t="str">
        <f>IFERROR(IF(OR(BP3=الإستمارة!$C$12,BP3=الإستمارة!$C$13,BP3=الإستمارة!$C$14,BP3=الإستمارة!$C$15,BP3=الإستمارة!$C$16,BP3=الإستمارة!$C$17,BP3=الإستمارة!$C$18,BP3=الإستمارة!$C$19),VLOOKUP(BP3,الإستمارة!$C$12:$G$19,5,0),VLOOKUP(BP3,الإستمارة!$K$12:$O$19,5,0)),"")</f>
        <v/>
      </c>
      <c r="BQ5" s="203" t="e">
        <f>'اختيار المقررات'!Y8</f>
        <v>#N/A</v>
      </c>
      <c r="BR5" s="202" t="str">
        <f>IFERROR(IF(OR(BR3=الإستمارة!$C$12,BR3=الإستمارة!$C$13,BR3=الإستمارة!$C$14,BR3=الإستمارة!$C$15,BR3=الإستمارة!$C$16,BR3=الإستمارة!$C$17,BR3=الإستمارة!$C$18,BR3=الإستمارة!$C$19),VLOOKUP(BR3,الإستمارة!$C$12:$G$19,5,0),VLOOKUP(BR3,الإستمارة!$K$12:$O$19,5,0)),"")</f>
        <v/>
      </c>
      <c r="BS5" s="203" t="e">
        <f>'اختيار المقررات'!Y9</f>
        <v>#N/A</v>
      </c>
      <c r="BT5" s="202" t="str">
        <f>IFERROR(IF(OR(BT3=الإستمارة!$C$12,BT3=الإستمارة!$C$13,BT3=الإستمارة!$C$14,BT3=الإستمارة!$C$15,BT3=الإستمارة!$C$16,BT3=الإستمارة!$C$17,BT3=الإستمارة!$C$18,BT3=الإستمارة!$C$19),VLOOKUP(BT3,الإستمارة!$C$12:$G$19,5,0),VLOOKUP(BT3,الإستمارة!$K$12:$O$19,5,0)),"")</f>
        <v/>
      </c>
      <c r="BU5" s="203" t="e">
        <f>'اختيار المقررات'!Y10</f>
        <v>#N/A</v>
      </c>
      <c r="BV5" s="202" t="str">
        <f>IFERROR(IF(OR(BV3=الإستمارة!$C$12,BV3=الإستمارة!$C$13,BV3=الإستمارة!$C$14,BV3=الإستمارة!$C$15,BV3=الإستمارة!$C$16,BV3=الإستمارة!$C$17,BV3=الإستمارة!$C$18,BV3=الإستمارة!$C$19),VLOOKUP(BV3,الإستمارة!$C$12:$G$19,5,0),VLOOKUP(BV3,الإستمارة!$K$12:$O$19,5,0)),"")</f>
        <v/>
      </c>
      <c r="BW5" s="203" t="e">
        <f>'اختيار المقررات'!Y11</f>
        <v>#N/A</v>
      </c>
      <c r="BX5" s="202" t="str">
        <f>IFERROR(IF(OR(BX3=الإستمارة!$C$12,BX3=الإستمارة!$C$13,BX3=الإستمارة!$C$14,BX3=الإستمارة!$C$15,BX3=الإستمارة!$C$16,BX3=الإستمارة!$C$17,BX3=الإستمارة!$C$18,BX3=الإستمارة!$C$19),VLOOKUP(BX3,الإستمارة!$C$12:$G$19,5,0),VLOOKUP(BX3,الإستمارة!$K$12:$O$19,5,0)),"")</f>
        <v/>
      </c>
      <c r="BY5" s="206" t="e">
        <f>'اختيار المقررات'!Y12</f>
        <v>#N/A</v>
      </c>
      <c r="BZ5" s="202" t="str">
        <f>IFERROR(IF(OR(BZ3=الإستمارة!$C$12,BZ3=الإستمارة!$C$13,BZ3=الإستمارة!$C$14,BZ3=الإستمارة!$C$15,BZ3=الإستمارة!$C$16,BZ3=الإستمارة!$C$17,BZ3=الإستمارة!$C$18,BZ3=الإستمارة!$C$19),VLOOKUP(BZ3,الإستمارة!$C$12:$G$19,5,0),VLOOKUP(BZ3,الإستمارة!$K$12:$O$19,5,0)),"")</f>
        <v/>
      </c>
      <c r="CA5" s="206" t="e">
        <f>'اختيار المقررات'!Y13</f>
        <v>#N/A</v>
      </c>
      <c r="CB5" s="202" t="str">
        <f>IFERROR(IF(OR(CB3=الإستمارة!$C$12,CB3=الإستمارة!$C$13,CB3=الإستمارة!$C$14,CB3=الإستمارة!$C$15,CB3=الإستمارة!$C$16,CB3=الإستمارة!$C$17,CB3=الإستمارة!$C$18,CB3=الإستمارة!$C$19),VLOOKUP(CB3,الإستمارة!$C$12:$G$19,5,0),VLOOKUP(CB3,الإستمارة!$K$12:$O$19,5,0)),"")</f>
        <v/>
      </c>
      <c r="CC5" s="203" t="e">
        <f>'اختيار المقررات'!AG8</f>
        <v>#N/A</v>
      </c>
      <c r="CD5" s="202" t="str">
        <f>IFERROR(IF(OR(CD3=الإستمارة!$C$12,CD3=الإستمارة!$C$13,CD3=الإستمارة!$C$14,CD3=الإستمارة!$C$15,CD3=الإستمارة!$C$16,CD3=الإستمارة!$C$17,CD3=الإستمارة!$C$18,CD3=الإستمارة!$C$19),VLOOKUP(CD3,الإستمارة!$C$12:$G$19,5,0),VLOOKUP(CD3,الإستمارة!$K$12:$O$19,5,0)),"")</f>
        <v/>
      </c>
      <c r="CE5" s="203" t="e">
        <f>'اختيار المقررات'!AG9</f>
        <v>#N/A</v>
      </c>
      <c r="CF5" s="202" t="str">
        <f>IFERROR(IF(OR(CF3=الإستمارة!$C$12,CF3=الإستمارة!$C$13,CF3=الإستمارة!$C$14,CF3=الإستمارة!$C$15,CF3=الإستمارة!$C$16,CF3=الإستمارة!$C$17,CF3=الإستمارة!$C$18,CF3=الإستمارة!$C$19),VLOOKUP(CF3,الإستمارة!$C$12:$G$19,5,0),VLOOKUP(CF3,الإستمارة!$K$12:$O$19,5,0)),"")</f>
        <v/>
      </c>
      <c r="CG5" s="203" t="e">
        <f>'اختيار المقررات'!AG10</f>
        <v>#N/A</v>
      </c>
      <c r="CH5" s="202" t="str">
        <f>IFERROR(IF(OR(CH3=الإستمارة!$C$12,CH3=الإستمارة!$C$13,CH3=الإستمارة!$C$14,CH3=الإستمارة!$C$15,CH3=الإستمارة!$C$16,CH3=الإستمارة!$C$17,CH3=الإستمارة!$C$18,CH3=الإستمارة!$C$19),VLOOKUP(CH3,الإستمارة!$C$12:$G$19,5,0),VLOOKUP(CH3,الإستمارة!$K$12:$O$19,5,0)),"")</f>
        <v/>
      </c>
      <c r="CI5" s="203" t="e">
        <f>'اختيار المقررات'!AG11</f>
        <v>#N/A</v>
      </c>
      <c r="CJ5" s="202" t="str">
        <f>IFERROR(IF(OR(CJ3=الإستمارة!$C$12,CJ3=الإستمارة!$C$13,CJ3=الإستمارة!$C$14,CJ3=الإستمارة!$C$15,CJ3=الإستمارة!$C$16,CJ3=الإستمارة!$C$17,CJ3=الإستمارة!$C$18,CJ3=الإستمارة!$C$19),VLOOKUP(CJ3,الإستمارة!$C$12:$G$19,5,0),VLOOKUP(CJ3,الإستمارة!$K$12:$O$19,5,0)),"")</f>
        <v/>
      </c>
      <c r="CK5" s="203" t="e">
        <f>'اختيار المقررات'!AG12</f>
        <v>#N/A</v>
      </c>
      <c r="CL5" s="202" t="str">
        <f>IFERROR(IF(OR(CL3=الإستمارة!$C$12,CL3=الإستمارة!$C$13,CL3=الإستمارة!$C$14,CL3=الإستمارة!$C$15,CL3=الإستمارة!$C$16,CL3=الإستمارة!$C$17,CL3=الإستمارة!$C$18,CL3=الإستمارة!$C$19),VLOOKUP(CL3,الإستمارة!$C$12:$G$19,5,0),VLOOKUP(CL3,الإستمارة!$K$12:$O$19,5,0)),"")</f>
        <v/>
      </c>
      <c r="CM5" s="204" t="e">
        <f>'اختيار المقررات'!AG13</f>
        <v>#N/A</v>
      </c>
      <c r="CN5" s="202" t="str">
        <f>IFERROR(IF(OR(CN3=الإستمارة!$C$12,CN3=الإستمارة!$C$13,CN3=الإستمارة!$C$14,CN3=الإستمارة!$C$15,CN3=الإستمارة!$C$16,CN3=الإستمارة!$C$17,CN3=الإستمارة!$C$18,CN3=الإستمارة!$C$19),VLOOKUP(CN3,الإستمارة!$C$12:$G$19,5,0),VLOOKUP(CN3,الإستمارة!$K$12:$O$19,5,0)),"")</f>
        <v/>
      </c>
      <c r="CO5" s="203" t="e">
        <f>'اختيار المقررات'!Y16</f>
        <v>#N/A</v>
      </c>
      <c r="CP5" s="202" t="str">
        <f>IFERROR(IF(OR(CP3=الإستمارة!$C$12,CP3=الإستمارة!$C$13,CP3=الإستمارة!$C$14,CP3=الإستمارة!$C$15,CP3=الإستمارة!$C$16,CP3=الإستمارة!$C$17,CP3=الإستمارة!$C$18,CP3=الإستمارة!$C$19),VLOOKUP(CP3,الإستمارة!$C$12:$G$19,5,0),VLOOKUP(CP3,الإستمارة!$K$12:$O$19,5,0)),"")</f>
        <v/>
      </c>
      <c r="CQ5" s="203" t="e">
        <f>'اختيار المقررات'!Y17</f>
        <v>#N/A</v>
      </c>
      <c r="CR5" s="202" t="str">
        <f>IFERROR(IF(OR(CR3=الإستمارة!$C$12,CR3=الإستمارة!$C$13,CR3=الإستمارة!$C$14,CR3=الإستمارة!$C$15,CR3=الإستمارة!$C$16,CR3=الإستمارة!$C$17,CR3=الإستمارة!$C$18,CR3=الإستمارة!$C$19),VLOOKUP(CR3,الإستمارة!$C$12:$G$19,5,0),VLOOKUP(CR3,الإستمارة!$K$12:$O$19,5,0)),"")</f>
        <v/>
      </c>
      <c r="CS5" s="203" t="e">
        <f>'اختيار المقررات'!Y18</f>
        <v>#N/A</v>
      </c>
      <c r="CT5" s="202" t="str">
        <f>IFERROR(IF(OR(CT3=الإستمارة!$C$12,CT3=الإستمارة!$C$13,CT3=الإستمارة!$C$14,CT3=الإستمارة!$C$15,CT3=الإستمارة!$C$16,CT3=الإستمارة!$C$17,CT3=الإستمارة!$C$18,CT3=الإستمارة!$C$19),VLOOKUP(CT3,الإستمارة!$C$12:$G$19,5,0),VLOOKUP(CT3,الإستمارة!$K$12:$O$19,5,0)),"")</f>
        <v/>
      </c>
      <c r="CU5" s="203" t="e">
        <f>'اختيار المقررات'!Y19</f>
        <v>#N/A</v>
      </c>
      <c r="CV5" s="202" t="str">
        <f>IFERROR(IF(OR(CV3=الإستمارة!$C$12,CV3=الإستمارة!$C$13,CV3=الإستمارة!$C$14,CV3=الإستمارة!$C$15,CV3=الإستمارة!$C$16,CV3=الإستمارة!$C$17,CV3=الإستمارة!$C$18,CV3=الإستمارة!$C$19),VLOOKUP(CV3,الإستمارة!$C$12:$G$19,5,0),VLOOKUP(CV3,الإستمارة!$K$12:$O$19,5,0)),"")</f>
        <v/>
      </c>
      <c r="CW5" s="205" t="e">
        <f>'اختيار المقررات'!Y20</f>
        <v>#N/A</v>
      </c>
      <c r="CX5" s="202" t="str">
        <f>IFERROR(IF(OR(CX3=الإستمارة!$C$12,CX3=الإستمارة!$C$13,CX3=الإستمارة!$C$14,CX3=الإستمارة!$C$15,CX3=الإستمارة!$C$16,CX3=الإستمارة!$C$17,CX3=الإستمارة!$C$18,CX3=الإستمارة!$C$19),VLOOKUP(CX3,الإستمارة!$C$12:$G$19,5,0),VLOOKUP(CX3,الإستمارة!$K$12:$O$19,5,0)),"")</f>
        <v/>
      </c>
      <c r="CY5" s="203" t="e">
        <f>'اختيار المقررات'!Y21</f>
        <v>#N/A</v>
      </c>
      <c r="CZ5" s="202" t="str">
        <f>IFERROR(IF(OR(CZ3=الإستمارة!$C$12,CZ3=الإستمارة!$C$13,CZ3=الإستمارة!$C$14,CZ3=الإستمارة!$C$15,CZ3=الإستمارة!$C$16,CZ3=الإستمارة!$C$17,CZ3=الإستمارة!$C$18,CZ3=الإستمارة!$C$19),VLOOKUP(CZ3,الإستمارة!$C$12:$G$19,5,0),VLOOKUP(CZ3,الإستمارة!$K$12:$O$19,5,0)),"")</f>
        <v/>
      </c>
      <c r="DA5" s="203" t="e">
        <f>'اختيار المقررات'!AG16</f>
        <v>#N/A</v>
      </c>
      <c r="DB5" s="202" t="str">
        <f>IFERROR(IF(OR(DB3=الإستمارة!$C$12,DB3=الإستمارة!$C$13,DB3=الإستمارة!$C$14,DB3=الإستمارة!$C$15,DB3=الإستمارة!$C$16,DB3=الإستمارة!$C$17,DB3=الإستمارة!$C$18,DB3=الإستمارة!$C$19),VLOOKUP(DB3,الإستمارة!$C$12:$G$19,5,0),VLOOKUP(DB3,الإستمارة!$K$12:$O$19,5,0)),"")</f>
        <v/>
      </c>
      <c r="DC5" s="203" t="e">
        <f>'اختيار المقررات'!AG17</f>
        <v>#N/A</v>
      </c>
      <c r="DD5" s="202" t="str">
        <f>IFERROR(IF(OR(DD3=الإستمارة!$C$12,DD3=الإستمارة!$C$13,DD3=الإستمارة!$C$14,DD3=الإستمارة!$C$15,DD3=الإستمارة!$C$16,DD3=الإستمارة!$C$17,DD3=الإستمارة!$C$18,DD3=الإستمارة!$C$19),VLOOKUP(DD3,الإستمارة!$C$12:$G$19,5,0),VLOOKUP(DD3,الإستمارة!$K$12:$O$19,5,0)),"")</f>
        <v/>
      </c>
      <c r="DE5" s="203" t="e">
        <f>'اختيار المقررات'!AG18</f>
        <v>#N/A</v>
      </c>
      <c r="DF5" s="202" t="str">
        <f>IFERROR(IF(OR(DF3=الإستمارة!$C$12,DF3=الإستمارة!$C$13,DF3=الإستمارة!$C$14,DF3=الإستمارة!$C$15,DF3=الإستمارة!$C$16,DF3=الإستمارة!$C$17,DF3=الإستمارة!$C$18,DF3=الإستمارة!$C$19),VLOOKUP(DF3,الإستمارة!$C$12:$G$19,5,0),VLOOKUP(DF3,الإستمارة!$K$12:$O$19,5,0)),"")</f>
        <v/>
      </c>
      <c r="DG5" s="203" t="e">
        <f>'اختيار المقررات'!AG19</f>
        <v>#N/A</v>
      </c>
      <c r="DH5" s="202" t="str">
        <f>IFERROR(IF(OR(DH3=الإستمارة!$C$12,DH3=الإستمارة!$C$13,DH3=الإستمارة!$C$14,DH3=الإستمارة!$C$15,DH3=الإستمارة!$C$16,DH3=الإستمارة!$C$17,DH3=الإستمارة!$C$18,DH3=الإستمارة!$C$19),VLOOKUP(DH3,الإستمارة!$C$12:$G$19,5,0),VLOOKUP(DH3,الإستمارة!$K$12:$O$19,5,0)),"")</f>
        <v/>
      </c>
      <c r="DI5" s="205" t="e">
        <f>'اختيار المقررات'!AG20</f>
        <v>#N/A</v>
      </c>
      <c r="DJ5" s="202" t="str">
        <f>IFERROR(IF(OR(DJ3=الإستمارة!$C$12,DJ3=الإستمارة!$C$13,DJ3=الإستمارة!$C$14,DJ3=الإستمارة!$C$15,DJ3=الإستمارة!$C$16,DJ3=الإستمارة!$C$17,DJ3=الإستمارة!$C$18,DJ3=الإستمارة!$C$19),VLOOKUP(DJ3,الإستمارة!$C$12:$G$19,5,0),VLOOKUP(DJ3,الإستمارة!$K$12:$O$19,5,0)),"")</f>
        <v/>
      </c>
      <c r="DK5" s="204" t="e">
        <f>'اختيار المقررات'!AG21</f>
        <v>#N/A</v>
      </c>
      <c r="DL5" s="160">
        <f>'اختيار المقررات'!Q5</f>
        <v>0</v>
      </c>
      <c r="DM5" s="249">
        <f>'اختيار المقررات'!W5</f>
        <v>0</v>
      </c>
      <c r="DN5" s="160" t="e">
        <f>'اختيار المقررات'!AB5</f>
        <v>#N/A</v>
      </c>
      <c r="DO5" s="207">
        <f>'اختيار المقررات'!AE4</f>
        <v>0</v>
      </c>
      <c r="DP5" s="208">
        <f>'اختيار المقررات'!AI5</f>
        <v>0</v>
      </c>
      <c r="DQ5" s="159" t="e">
        <f>'اختيار المقررات'!E5</f>
        <v>#N/A</v>
      </c>
      <c r="DR5" s="160">
        <f>'اختيار المقررات'!L5</f>
        <v>0</v>
      </c>
      <c r="DS5" s="160">
        <f>'اختيار المقررات'!W25</f>
        <v>0</v>
      </c>
      <c r="DT5" s="160">
        <f>'اختيار المقررات'!AE25</f>
        <v>900</v>
      </c>
      <c r="DU5" s="160" t="e">
        <f>'اختيار المقررات'!N25</f>
        <v>#N/A</v>
      </c>
      <c r="DV5" s="209" t="e">
        <f>'اختيار المقررات'!N26</f>
        <v>#N/A</v>
      </c>
      <c r="DW5" s="160" t="str">
        <f>'اختيار المقررات'!N27</f>
        <v>نعم</v>
      </c>
      <c r="DX5" s="210" t="e">
        <f>'اختيار المقررات'!W26</f>
        <v>#N/A</v>
      </c>
      <c r="DY5" s="211" t="e">
        <f>'اختيار المقررات'!AE26</f>
        <v>#N/A</v>
      </c>
      <c r="DZ5" s="212">
        <f>'اختيار المقررات'!Q28</f>
        <v>0</v>
      </c>
      <c r="EA5" s="213">
        <f>'اختيار المقررات'!Y28</f>
        <v>0</v>
      </c>
      <c r="EB5" s="213">
        <f>'اختيار المقررات'!AE28</f>
        <v>0</v>
      </c>
      <c r="EC5" s="213">
        <f>DZ5+EA5+EB5</f>
        <v>0</v>
      </c>
      <c r="ED5" s="214" t="str">
        <f>'اختيار المقررات'!AB2</f>
        <v/>
      </c>
      <c r="EE5" s="214">
        <f>'اختيار المقررات'!W2</f>
        <v>0</v>
      </c>
      <c r="EF5" s="214">
        <f>'اختيار المقررات'!Q2</f>
        <v>0</v>
      </c>
      <c r="EG5" s="214">
        <f>'اختيار المقررات'!L2</f>
        <v>0</v>
      </c>
    </row>
  </sheetData>
  <sheetProtection password="BE24" sheet="1" objects="1" scenarios="1"/>
  <mergeCells count="100">
    <mergeCell ref="DZ3:DZ4"/>
    <mergeCell ref="DZ1:EB2"/>
    <mergeCell ref="EA3:EA4"/>
    <mergeCell ref="DQ1:DR2"/>
    <mergeCell ref="DN1:DP2"/>
    <mergeCell ref="DU1:DY2"/>
    <mergeCell ref="DU3:DU4"/>
    <mergeCell ref="EB3:EB4"/>
    <mergeCell ref="DW3:DW4"/>
    <mergeCell ref="DX3:DX4"/>
    <mergeCell ref="DT3:DT4"/>
    <mergeCell ref="DS3:DS4"/>
    <mergeCell ref="DY3:DY4"/>
    <mergeCell ref="DV3:DV4"/>
    <mergeCell ref="CB2:CK2"/>
    <mergeCell ref="BR3:BS3"/>
    <mergeCell ref="DJ3:DK3"/>
    <mergeCell ref="DQ3:DQ4"/>
    <mergeCell ref="DR3:DR4"/>
    <mergeCell ref="DL1:DM2"/>
    <mergeCell ref="CV3:CW3"/>
    <mergeCell ref="DH3:DI3"/>
    <mergeCell ref="BT3:BU3"/>
    <mergeCell ref="BZ3:CA3"/>
    <mergeCell ref="DM3:DM4"/>
    <mergeCell ref="DL3:DL4"/>
    <mergeCell ref="BX3:BY3"/>
    <mergeCell ref="CB3:CC3"/>
    <mergeCell ref="CN3:CO3"/>
    <mergeCell ref="DP3:DP4"/>
    <mergeCell ref="R3:R4"/>
    <mergeCell ref="BH3:BI3"/>
    <mergeCell ref="BP3:BQ3"/>
    <mergeCell ref="CN1:DK1"/>
    <mergeCell ref="BP1:CM1"/>
    <mergeCell ref="CZ2:DI2"/>
    <mergeCell ref="CZ3:DA3"/>
    <mergeCell ref="DB3:DC3"/>
    <mergeCell ref="CX3:CY3"/>
    <mergeCell ref="BP2:BY2"/>
    <mergeCell ref="CJ3:CK3"/>
    <mergeCell ref="CP3:CQ3"/>
    <mergeCell ref="CL3:CM3"/>
    <mergeCell ref="CT3:CU3"/>
    <mergeCell ref="CD3:CE3"/>
    <mergeCell ref="CF3:CG3"/>
    <mergeCell ref="K1:K4"/>
    <mergeCell ref="DO3:DO4"/>
    <mergeCell ref="DN3:DN4"/>
    <mergeCell ref="AF2:AO2"/>
    <mergeCell ref="CH3:CI3"/>
    <mergeCell ref="L1:L4"/>
    <mergeCell ref="CN2:CW2"/>
    <mergeCell ref="BV3:BW3"/>
    <mergeCell ref="CR3:CS3"/>
    <mergeCell ref="AH3:AI3"/>
    <mergeCell ref="AJ3:AK3"/>
    <mergeCell ref="Q3:Q4"/>
    <mergeCell ref="M1:M4"/>
    <mergeCell ref="N1:N4"/>
    <mergeCell ref="O1:O4"/>
    <mergeCell ref="AL3:AM3"/>
    <mergeCell ref="X3:Y3"/>
    <mergeCell ref="T1:AQ1"/>
    <mergeCell ref="Z3:AA3"/>
    <mergeCell ref="AB3:AC3"/>
    <mergeCell ref="AD3:AE3"/>
    <mergeCell ref="AF3:AG3"/>
    <mergeCell ref="AN3:AO3"/>
    <mergeCell ref="A1:A2"/>
    <mergeCell ref="AX3:AY3"/>
    <mergeCell ref="AZ3:BA3"/>
    <mergeCell ref="AP3:AQ3"/>
    <mergeCell ref="BF3:BG3"/>
    <mergeCell ref="AR2:BA2"/>
    <mergeCell ref="BD2:BM2"/>
    <mergeCell ref="C1:J2"/>
    <mergeCell ref="B1:B2"/>
    <mergeCell ref="AR1:BO1"/>
    <mergeCell ref="P1:R2"/>
    <mergeCell ref="T2:AC2"/>
    <mergeCell ref="P3:P4"/>
    <mergeCell ref="S1:S4"/>
    <mergeCell ref="T3:U3"/>
    <mergeCell ref="V3:W3"/>
    <mergeCell ref="DD3:DE3"/>
    <mergeCell ref="DF3:DG3"/>
    <mergeCell ref="BN3:BO3"/>
    <mergeCell ref="BD3:BE3"/>
    <mergeCell ref="AR3:AS3"/>
    <mergeCell ref="AT3:AU3"/>
    <mergeCell ref="AV3:AW3"/>
    <mergeCell ref="BJ3:BK3"/>
    <mergeCell ref="BL3:BM3"/>
    <mergeCell ref="BB3:BC3"/>
    <mergeCell ref="ED3:ED4"/>
    <mergeCell ref="EE3:EE4"/>
    <mergeCell ref="EF3:EF4"/>
    <mergeCell ref="EG3:EG4"/>
    <mergeCell ref="EC3:EC4"/>
  </mergeCells>
  <hyperlinks>
    <hyperlink ref="B1:B2" r:id="rId1" location="'السجل العام'!A1" display="سجل المسجلين دراسات دوليه ودبلوماسيه.xlsm - 'السجل العام'!A1"/>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dimension ref="A1:AX854"/>
  <sheetViews>
    <sheetView rightToLeft="1" workbookViewId="0">
      <selection activeCell="D5" sqref="D5"/>
    </sheetView>
  </sheetViews>
  <sheetFormatPr defaultRowHeight="14.25"/>
  <cols>
    <col min="1" max="1" width="7.375" bestFit="1" customWidth="1"/>
    <col min="2" max="2" width="9.75" customWidth="1"/>
    <col min="3" max="50" width="9" customWidth="1"/>
  </cols>
  <sheetData>
    <row r="1" spans="1:50" ht="45" customHeight="1">
      <c r="A1" s="271" t="s">
        <v>4</v>
      </c>
      <c r="B1" s="271" t="s">
        <v>1360</v>
      </c>
      <c r="C1" s="271">
        <v>610</v>
      </c>
      <c r="D1" s="271">
        <v>611</v>
      </c>
      <c r="E1" s="271">
        <v>612</v>
      </c>
      <c r="F1" s="271">
        <v>613</v>
      </c>
      <c r="G1" s="271">
        <v>614</v>
      </c>
      <c r="H1" s="271">
        <v>615</v>
      </c>
      <c r="I1" s="271">
        <v>616</v>
      </c>
      <c r="J1" s="271">
        <v>617</v>
      </c>
      <c r="K1" s="271">
        <v>618</v>
      </c>
      <c r="L1" s="271">
        <v>619</v>
      </c>
      <c r="M1" s="271">
        <v>620</v>
      </c>
      <c r="N1" s="271">
        <v>621</v>
      </c>
      <c r="O1" s="271">
        <v>622</v>
      </c>
      <c r="P1" s="271">
        <v>623</v>
      </c>
      <c r="Q1" s="271">
        <v>624</v>
      </c>
      <c r="R1" s="271">
        <v>625</v>
      </c>
      <c r="S1" s="271">
        <v>626</v>
      </c>
      <c r="T1" s="271">
        <v>627</v>
      </c>
      <c r="U1" s="271">
        <v>628</v>
      </c>
      <c r="V1" s="271">
        <v>629</v>
      </c>
      <c r="W1" s="271">
        <v>630</v>
      </c>
      <c r="X1" s="271">
        <v>631</v>
      </c>
      <c r="Y1" s="271">
        <v>632</v>
      </c>
      <c r="Z1" s="271">
        <v>633</v>
      </c>
      <c r="AA1" s="271">
        <v>640</v>
      </c>
      <c r="AB1" s="271">
        <v>641</v>
      </c>
      <c r="AC1" s="271">
        <v>642</v>
      </c>
      <c r="AD1" s="271">
        <v>643</v>
      </c>
      <c r="AE1" s="271">
        <v>644</v>
      </c>
      <c r="AF1" s="271">
        <v>645</v>
      </c>
      <c r="AG1" s="271">
        <v>646</v>
      </c>
      <c r="AH1" s="271">
        <v>647</v>
      </c>
      <c r="AI1" s="271">
        <v>648</v>
      </c>
      <c r="AJ1" s="271">
        <v>649</v>
      </c>
      <c r="AK1" s="271">
        <v>650</v>
      </c>
      <c r="AL1" s="271">
        <v>651</v>
      </c>
      <c r="AM1">
        <v>660</v>
      </c>
      <c r="AN1">
        <v>661</v>
      </c>
      <c r="AO1">
        <v>662</v>
      </c>
      <c r="AP1">
        <v>663</v>
      </c>
      <c r="AQ1">
        <v>664</v>
      </c>
      <c r="AR1">
        <v>665</v>
      </c>
      <c r="AS1">
        <v>666</v>
      </c>
      <c r="AT1">
        <v>667</v>
      </c>
      <c r="AU1">
        <v>668</v>
      </c>
      <c r="AV1">
        <v>669</v>
      </c>
      <c r="AW1">
        <v>670</v>
      </c>
      <c r="AX1">
        <v>671</v>
      </c>
    </row>
    <row r="2" spans="1:50">
      <c r="A2" s="271">
        <v>800018</v>
      </c>
      <c r="B2" s="271" t="s">
        <v>2007</v>
      </c>
      <c r="C2" s="271" t="s">
        <v>348</v>
      </c>
      <c r="D2" s="271" t="s">
        <v>348</v>
      </c>
      <c r="E2" s="271" t="s">
        <v>348</v>
      </c>
      <c r="F2" s="271" t="s">
        <v>350</v>
      </c>
      <c r="G2" s="271" t="s">
        <v>348</v>
      </c>
      <c r="H2" s="271" t="s">
        <v>350</v>
      </c>
      <c r="I2" s="271" t="s">
        <v>348</v>
      </c>
      <c r="J2" s="271" t="s">
        <v>350</v>
      </c>
      <c r="K2" s="271" t="s">
        <v>348</v>
      </c>
      <c r="L2" s="271" t="s">
        <v>348</v>
      </c>
      <c r="M2" s="271" t="s">
        <v>349</v>
      </c>
      <c r="N2" s="271" t="s">
        <v>349</v>
      </c>
      <c r="O2" s="271" t="s">
        <v>350</v>
      </c>
      <c r="P2" s="271" t="s">
        <v>348</v>
      </c>
      <c r="Q2" s="271" t="s">
        <v>350</v>
      </c>
      <c r="R2" s="271" t="s">
        <v>348</v>
      </c>
      <c r="S2" s="271" t="s">
        <v>350</v>
      </c>
      <c r="T2" s="271" t="s">
        <v>348</v>
      </c>
      <c r="U2" s="271" t="s">
        <v>348</v>
      </c>
      <c r="V2" s="271" t="s">
        <v>348</v>
      </c>
      <c r="W2" s="271" t="s">
        <v>348</v>
      </c>
      <c r="X2" s="271" t="s">
        <v>350</v>
      </c>
      <c r="Y2" s="271" t="s">
        <v>350</v>
      </c>
      <c r="Z2" s="271" t="s">
        <v>350</v>
      </c>
      <c r="AA2" s="271" t="s">
        <v>349</v>
      </c>
      <c r="AB2" s="271" t="s">
        <v>350</v>
      </c>
      <c r="AC2" s="271" t="s">
        <v>348</v>
      </c>
      <c r="AD2" s="271" t="s">
        <v>349</v>
      </c>
      <c r="AE2" s="271" t="s">
        <v>350</v>
      </c>
      <c r="AF2" s="271" t="s">
        <v>349</v>
      </c>
      <c r="AG2" s="271" t="s">
        <v>350</v>
      </c>
      <c r="AH2" s="271" t="s">
        <v>350</v>
      </c>
      <c r="AI2" s="271" t="s">
        <v>350</v>
      </c>
      <c r="AJ2" s="271" t="s">
        <v>350</v>
      </c>
      <c r="AK2" s="271" t="s">
        <v>349</v>
      </c>
      <c r="AL2" s="271" t="s">
        <v>350</v>
      </c>
    </row>
    <row r="3" spans="1:50">
      <c r="A3" s="271">
        <v>800055</v>
      </c>
      <c r="B3" s="271" t="s">
        <v>2007</v>
      </c>
      <c r="C3" s="271" t="s">
        <v>350</v>
      </c>
      <c r="D3" s="271" t="s">
        <v>350</v>
      </c>
      <c r="E3" s="271" t="s">
        <v>348</v>
      </c>
      <c r="F3" s="271" t="s">
        <v>350</v>
      </c>
      <c r="G3" s="271" t="s">
        <v>350</v>
      </c>
      <c r="H3" s="271" t="s">
        <v>350</v>
      </c>
      <c r="I3" s="271" t="s">
        <v>348</v>
      </c>
      <c r="J3" s="271" t="s">
        <v>350</v>
      </c>
      <c r="K3" s="271" t="s">
        <v>348</v>
      </c>
      <c r="L3" s="271" t="s">
        <v>348</v>
      </c>
      <c r="M3" s="271" t="s">
        <v>350</v>
      </c>
      <c r="N3" s="271" t="s">
        <v>350</v>
      </c>
      <c r="O3" s="271" t="s">
        <v>348</v>
      </c>
      <c r="P3" s="271" t="s">
        <v>348</v>
      </c>
      <c r="Q3" s="271" t="s">
        <v>348</v>
      </c>
      <c r="R3" s="271" t="s">
        <v>349</v>
      </c>
      <c r="S3" s="271" t="s">
        <v>348</v>
      </c>
      <c r="T3" s="271" t="s">
        <v>348</v>
      </c>
      <c r="U3" s="271" t="s">
        <v>348</v>
      </c>
      <c r="V3" s="271" t="s">
        <v>348</v>
      </c>
      <c r="W3" s="271" t="s">
        <v>348</v>
      </c>
      <c r="X3" s="271" t="s">
        <v>350</v>
      </c>
      <c r="Y3" s="271" t="s">
        <v>348</v>
      </c>
      <c r="Z3" s="271" t="s">
        <v>348</v>
      </c>
      <c r="AA3" s="271" t="s">
        <v>348</v>
      </c>
      <c r="AB3" s="271" t="s">
        <v>350</v>
      </c>
      <c r="AC3" s="271" t="s">
        <v>350</v>
      </c>
      <c r="AD3" s="271" t="s">
        <v>348</v>
      </c>
      <c r="AE3" s="271" t="s">
        <v>348</v>
      </c>
      <c r="AF3" s="271" t="s">
        <v>350</v>
      </c>
      <c r="AG3" s="271" t="s">
        <v>349</v>
      </c>
      <c r="AH3" s="271" t="s">
        <v>349</v>
      </c>
      <c r="AI3" s="271" t="s">
        <v>349</v>
      </c>
      <c r="AJ3" s="271" t="s">
        <v>349</v>
      </c>
      <c r="AK3" s="271" t="s">
        <v>349</v>
      </c>
      <c r="AL3" s="271" t="s">
        <v>349</v>
      </c>
    </row>
    <row r="4" spans="1:50">
      <c r="A4" s="271">
        <v>800096</v>
      </c>
      <c r="B4" s="271" t="s">
        <v>2007</v>
      </c>
      <c r="C4" s="271" t="s">
        <v>350</v>
      </c>
      <c r="D4" s="271" t="s">
        <v>350</v>
      </c>
      <c r="E4" s="271" t="s">
        <v>350</v>
      </c>
      <c r="F4" s="271" t="s">
        <v>349</v>
      </c>
      <c r="G4" s="271" t="s">
        <v>348</v>
      </c>
      <c r="H4" s="271" t="s">
        <v>349</v>
      </c>
      <c r="I4" s="271" t="s">
        <v>348</v>
      </c>
      <c r="J4" s="271" t="s">
        <v>349</v>
      </c>
      <c r="K4" s="271" t="s">
        <v>350</v>
      </c>
      <c r="L4" s="271" t="s">
        <v>348</v>
      </c>
      <c r="M4" s="271" t="s">
        <v>349</v>
      </c>
      <c r="N4" s="271" t="s">
        <v>349</v>
      </c>
      <c r="O4" s="271" t="s">
        <v>350</v>
      </c>
      <c r="P4" s="271" t="s">
        <v>350</v>
      </c>
      <c r="Q4" s="271" t="s">
        <v>350</v>
      </c>
      <c r="R4" s="271" t="s">
        <v>350</v>
      </c>
      <c r="S4" s="271" t="s">
        <v>350</v>
      </c>
      <c r="T4" s="271" t="s">
        <v>349</v>
      </c>
      <c r="U4" s="271" t="s">
        <v>349</v>
      </c>
      <c r="V4" s="271" t="s">
        <v>349</v>
      </c>
      <c r="W4" s="271" t="s">
        <v>349</v>
      </c>
      <c r="X4" s="271" t="s">
        <v>350</v>
      </c>
      <c r="Y4" s="271" t="s">
        <v>350</v>
      </c>
      <c r="Z4" s="271" t="s">
        <v>349</v>
      </c>
      <c r="AA4" s="271" t="s">
        <v>350</v>
      </c>
      <c r="AB4" s="271" t="s">
        <v>349</v>
      </c>
      <c r="AC4" s="271" t="s">
        <v>349</v>
      </c>
      <c r="AD4" s="271" t="s">
        <v>350</v>
      </c>
      <c r="AE4" s="271" t="s">
        <v>349</v>
      </c>
      <c r="AF4" s="271" t="s">
        <v>349</v>
      </c>
      <c r="AG4" s="271" t="s">
        <v>349</v>
      </c>
      <c r="AH4" s="271" t="s">
        <v>349</v>
      </c>
      <c r="AI4" s="271" t="s">
        <v>349</v>
      </c>
      <c r="AJ4" s="271" t="s">
        <v>349</v>
      </c>
      <c r="AK4" s="271" t="s">
        <v>349</v>
      </c>
      <c r="AL4" s="271" t="s">
        <v>349</v>
      </c>
    </row>
    <row r="5" spans="1:50">
      <c r="A5" s="271">
        <v>800222</v>
      </c>
      <c r="B5" s="271" t="s">
        <v>2007</v>
      </c>
      <c r="C5" s="271" t="s">
        <v>348</v>
      </c>
      <c r="D5" s="271" t="s">
        <v>348</v>
      </c>
      <c r="E5" s="271" t="s">
        <v>350</v>
      </c>
      <c r="F5" s="271" t="s">
        <v>348</v>
      </c>
      <c r="G5" s="271" t="s">
        <v>348</v>
      </c>
      <c r="H5" s="271" t="s">
        <v>348</v>
      </c>
      <c r="I5" s="271" t="s">
        <v>348</v>
      </c>
      <c r="J5" s="271" t="s">
        <v>348</v>
      </c>
      <c r="K5" s="271" t="s">
        <v>348</v>
      </c>
      <c r="L5" s="271" t="s">
        <v>348</v>
      </c>
      <c r="M5" s="271" t="s">
        <v>348</v>
      </c>
      <c r="N5" s="271" t="s">
        <v>350</v>
      </c>
      <c r="O5" s="271" t="s">
        <v>348</v>
      </c>
      <c r="P5" s="271" t="s">
        <v>348</v>
      </c>
      <c r="Q5" s="271" t="s">
        <v>350</v>
      </c>
      <c r="R5" s="271" t="s">
        <v>348</v>
      </c>
      <c r="S5" s="271" t="s">
        <v>348</v>
      </c>
      <c r="T5" s="271" t="s">
        <v>350</v>
      </c>
      <c r="U5" s="271" t="s">
        <v>350</v>
      </c>
      <c r="V5" s="271" t="s">
        <v>350</v>
      </c>
      <c r="W5" s="271" t="s">
        <v>349</v>
      </c>
      <c r="X5" s="271" t="s">
        <v>348</v>
      </c>
      <c r="Y5" s="271" t="s">
        <v>350</v>
      </c>
      <c r="Z5" s="271" t="s">
        <v>350</v>
      </c>
      <c r="AA5" s="271" t="s">
        <v>348</v>
      </c>
      <c r="AB5" s="271" t="s">
        <v>348</v>
      </c>
      <c r="AC5" s="271" t="s">
        <v>348</v>
      </c>
      <c r="AD5" s="271" t="s">
        <v>348</v>
      </c>
      <c r="AE5" s="271" t="s">
        <v>348</v>
      </c>
      <c r="AF5" s="271" t="s">
        <v>350</v>
      </c>
      <c r="AG5" s="271" t="s">
        <v>350</v>
      </c>
      <c r="AH5" s="271" t="s">
        <v>348</v>
      </c>
      <c r="AI5" s="271" t="s">
        <v>350</v>
      </c>
      <c r="AJ5" s="271" t="s">
        <v>350</v>
      </c>
      <c r="AK5" s="271" t="s">
        <v>348</v>
      </c>
      <c r="AL5" s="271" t="s">
        <v>350</v>
      </c>
    </row>
    <row r="6" spans="1:50">
      <c r="A6" s="271">
        <v>800306</v>
      </c>
      <c r="B6" s="271" t="s">
        <v>2007</v>
      </c>
      <c r="C6" s="271" t="s">
        <v>349</v>
      </c>
      <c r="D6" s="271" t="s">
        <v>348</v>
      </c>
      <c r="E6" s="271" t="s">
        <v>350</v>
      </c>
      <c r="F6" s="271" t="s">
        <v>348</v>
      </c>
      <c r="G6" s="271" t="s">
        <v>348</v>
      </c>
      <c r="H6" s="271" t="s">
        <v>350</v>
      </c>
      <c r="I6" s="271" t="s">
        <v>350</v>
      </c>
      <c r="J6" s="271" t="s">
        <v>348</v>
      </c>
      <c r="K6" s="271" t="s">
        <v>348</v>
      </c>
      <c r="L6" s="271" t="s">
        <v>348</v>
      </c>
      <c r="M6" s="271" t="s">
        <v>348</v>
      </c>
      <c r="N6" s="271" t="s">
        <v>348</v>
      </c>
      <c r="O6" s="271" t="s">
        <v>350</v>
      </c>
      <c r="P6" s="271" t="s">
        <v>349</v>
      </c>
      <c r="Q6" s="271" t="s">
        <v>348</v>
      </c>
      <c r="R6" s="271" t="s">
        <v>350</v>
      </c>
      <c r="S6" s="271" t="s">
        <v>350</v>
      </c>
      <c r="T6" s="271" t="s">
        <v>350</v>
      </c>
      <c r="U6" s="271" t="s">
        <v>350</v>
      </c>
      <c r="V6" s="271" t="s">
        <v>350</v>
      </c>
      <c r="W6" s="271" t="s">
        <v>348</v>
      </c>
      <c r="X6" s="271" t="s">
        <v>349</v>
      </c>
      <c r="Y6" s="271" t="s">
        <v>348</v>
      </c>
      <c r="Z6" s="271" t="s">
        <v>348</v>
      </c>
      <c r="AA6" s="271" t="s">
        <v>350</v>
      </c>
      <c r="AB6" s="271" t="s">
        <v>350</v>
      </c>
      <c r="AC6" s="271" t="s">
        <v>350</v>
      </c>
      <c r="AD6" s="271" t="s">
        <v>348</v>
      </c>
      <c r="AE6" s="271" t="s">
        <v>348</v>
      </c>
      <c r="AF6" s="271" t="s">
        <v>350</v>
      </c>
      <c r="AG6" s="271" t="s">
        <v>350</v>
      </c>
      <c r="AH6" s="271" t="s">
        <v>350</v>
      </c>
      <c r="AI6" s="271" t="s">
        <v>350</v>
      </c>
      <c r="AJ6" s="271" t="s">
        <v>350</v>
      </c>
      <c r="AK6" s="271" t="s">
        <v>350</v>
      </c>
      <c r="AL6" s="271" t="s">
        <v>350</v>
      </c>
    </row>
    <row r="7" spans="1:50">
      <c r="A7" s="271">
        <v>800321</v>
      </c>
      <c r="B7" s="271" t="s">
        <v>2007</v>
      </c>
      <c r="C7" s="271" t="s">
        <v>348</v>
      </c>
      <c r="D7" s="271" t="s">
        <v>350</v>
      </c>
      <c r="E7" s="271" t="s">
        <v>350</v>
      </c>
      <c r="F7" s="271" t="s">
        <v>349</v>
      </c>
      <c r="G7" s="271" t="s">
        <v>350</v>
      </c>
      <c r="H7" s="271" t="s">
        <v>349</v>
      </c>
      <c r="I7" s="271" t="s">
        <v>348</v>
      </c>
      <c r="J7" s="271" t="s">
        <v>349</v>
      </c>
      <c r="K7" s="271" t="s">
        <v>348</v>
      </c>
      <c r="L7" s="271" t="s">
        <v>348</v>
      </c>
      <c r="M7" s="271" t="s">
        <v>349</v>
      </c>
      <c r="N7" s="271" t="s">
        <v>349</v>
      </c>
      <c r="O7" s="271" t="s">
        <v>350</v>
      </c>
      <c r="P7" s="271" t="s">
        <v>348</v>
      </c>
      <c r="Q7" s="271" t="s">
        <v>350</v>
      </c>
      <c r="R7" s="271" t="s">
        <v>350</v>
      </c>
      <c r="S7" s="271" t="s">
        <v>349</v>
      </c>
      <c r="T7" s="271" t="s">
        <v>349</v>
      </c>
      <c r="U7" s="271" t="s">
        <v>349</v>
      </c>
      <c r="V7" s="271" t="s">
        <v>349</v>
      </c>
      <c r="W7" s="271" t="s">
        <v>349</v>
      </c>
      <c r="X7" s="271" t="s">
        <v>348</v>
      </c>
      <c r="Y7" s="271" t="s">
        <v>350</v>
      </c>
      <c r="Z7" s="271" t="s">
        <v>349</v>
      </c>
      <c r="AA7" s="271" t="s">
        <v>350</v>
      </c>
      <c r="AB7" s="271" t="s">
        <v>350</v>
      </c>
      <c r="AC7" s="271" t="s">
        <v>348</v>
      </c>
      <c r="AD7" s="271" t="s">
        <v>348</v>
      </c>
      <c r="AE7" s="271" t="s">
        <v>350</v>
      </c>
      <c r="AF7" s="271" t="s">
        <v>350</v>
      </c>
      <c r="AG7" s="271" t="s">
        <v>350</v>
      </c>
      <c r="AH7" s="271" t="s">
        <v>348</v>
      </c>
      <c r="AI7" s="271" t="s">
        <v>350</v>
      </c>
      <c r="AJ7" s="271" t="s">
        <v>349</v>
      </c>
      <c r="AK7" s="271" t="s">
        <v>349</v>
      </c>
      <c r="AL7" s="271" t="s">
        <v>349</v>
      </c>
    </row>
    <row r="8" spans="1:50">
      <c r="A8" s="271">
        <v>800394</v>
      </c>
      <c r="B8" s="271" t="s">
        <v>2007</v>
      </c>
      <c r="C8" s="271" t="s">
        <v>350</v>
      </c>
      <c r="D8" s="271" t="s">
        <v>350</v>
      </c>
      <c r="E8" s="271" t="s">
        <v>350</v>
      </c>
      <c r="F8" s="271" t="s">
        <v>350</v>
      </c>
      <c r="G8" s="271" t="s">
        <v>350</v>
      </c>
      <c r="H8" s="271" t="s">
        <v>350</v>
      </c>
      <c r="I8" s="271" t="s">
        <v>348</v>
      </c>
      <c r="J8" s="271" t="s">
        <v>350</v>
      </c>
      <c r="K8" s="271" t="s">
        <v>348</v>
      </c>
      <c r="L8" s="271" t="s">
        <v>348</v>
      </c>
      <c r="M8" s="271" t="s">
        <v>348</v>
      </c>
      <c r="N8" s="271" t="s">
        <v>350</v>
      </c>
      <c r="O8" s="271" t="s">
        <v>350</v>
      </c>
      <c r="P8" s="271" t="s">
        <v>350</v>
      </c>
      <c r="Q8" s="271" t="s">
        <v>348</v>
      </c>
      <c r="R8" s="271" t="s">
        <v>348</v>
      </c>
      <c r="S8" s="271" t="s">
        <v>348</v>
      </c>
      <c r="T8" s="271" t="s">
        <v>349</v>
      </c>
      <c r="U8" s="271" t="s">
        <v>350</v>
      </c>
      <c r="V8" s="271" t="s">
        <v>348</v>
      </c>
      <c r="W8" s="271" t="s">
        <v>350</v>
      </c>
      <c r="X8" s="271" t="s">
        <v>350</v>
      </c>
      <c r="Y8" s="271" t="s">
        <v>350</v>
      </c>
      <c r="Z8" s="271" t="s">
        <v>348</v>
      </c>
      <c r="AA8" s="271" t="s">
        <v>348</v>
      </c>
      <c r="AB8" s="271" t="s">
        <v>350</v>
      </c>
      <c r="AC8" s="271" t="s">
        <v>349</v>
      </c>
      <c r="AD8" s="271" t="s">
        <v>348</v>
      </c>
      <c r="AE8" s="271" t="s">
        <v>350</v>
      </c>
      <c r="AF8" s="271" t="s">
        <v>350</v>
      </c>
      <c r="AG8" s="271" t="s">
        <v>350</v>
      </c>
      <c r="AH8" s="271" t="s">
        <v>350</v>
      </c>
      <c r="AI8" s="271" t="s">
        <v>350</v>
      </c>
      <c r="AJ8" s="271" t="s">
        <v>350</v>
      </c>
      <c r="AK8" s="271" t="s">
        <v>348</v>
      </c>
      <c r="AL8" s="271" t="s">
        <v>350</v>
      </c>
    </row>
    <row r="9" spans="1:50">
      <c r="A9" s="271">
        <v>800395</v>
      </c>
      <c r="B9" s="271" t="s">
        <v>2007</v>
      </c>
      <c r="C9" s="271" t="s">
        <v>348</v>
      </c>
      <c r="D9" s="271" t="s">
        <v>348</v>
      </c>
      <c r="E9" s="271" t="s">
        <v>348</v>
      </c>
      <c r="F9" s="271" t="s">
        <v>348</v>
      </c>
      <c r="G9" s="271" t="s">
        <v>348</v>
      </c>
      <c r="H9" s="271" t="s">
        <v>350</v>
      </c>
      <c r="I9" s="271" t="s">
        <v>350</v>
      </c>
      <c r="J9" s="271" t="s">
        <v>348</v>
      </c>
      <c r="K9" s="271" t="s">
        <v>348</v>
      </c>
      <c r="L9" s="271" t="s">
        <v>348</v>
      </c>
      <c r="M9" s="271" t="s">
        <v>348</v>
      </c>
      <c r="N9" s="271" t="s">
        <v>348</v>
      </c>
      <c r="O9" s="271" t="s">
        <v>350</v>
      </c>
      <c r="P9" s="271" t="s">
        <v>348</v>
      </c>
      <c r="Q9" s="271" t="s">
        <v>350</v>
      </c>
      <c r="R9" s="271" t="s">
        <v>348</v>
      </c>
      <c r="S9" s="271" t="s">
        <v>348</v>
      </c>
      <c r="T9" s="271" t="s">
        <v>348</v>
      </c>
      <c r="U9" s="271" t="s">
        <v>350</v>
      </c>
      <c r="V9" s="271" t="s">
        <v>348</v>
      </c>
      <c r="W9" s="271" t="s">
        <v>348</v>
      </c>
      <c r="X9" s="271" t="s">
        <v>348</v>
      </c>
      <c r="Y9" s="271" t="s">
        <v>348</v>
      </c>
      <c r="Z9" s="271" t="s">
        <v>348</v>
      </c>
      <c r="AA9" s="271" t="s">
        <v>350</v>
      </c>
      <c r="AB9" s="271" t="s">
        <v>348</v>
      </c>
      <c r="AC9" s="271" t="s">
        <v>348</v>
      </c>
      <c r="AD9" s="271" t="s">
        <v>348</v>
      </c>
      <c r="AE9" s="271" t="s">
        <v>348</v>
      </c>
      <c r="AF9" s="271" t="s">
        <v>350</v>
      </c>
      <c r="AG9" s="271" t="s">
        <v>350</v>
      </c>
      <c r="AH9" s="271" t="s">
        <v>348</v>
      </c>
      <c r="AI9" s="271" t="s">
        <v>350</v>
      </c>
      <c r="AJ9" s="271" t="s">
        <v>350</v>
      </c>
      <c r="AK9" s="271" t="s">
        <v>349</v>
      </c>
      <c r="AL9" s="271" t="s">
        <v>350</v>
      </c>
    </row>
    <row r="10" spans="1:50">
      <c r="A10" s="271">
        <v>800410</v>
      </c>
      <c r="B10" s="271" t="s">
        <v>2007</v>
      </c>
      <c r="C10" s="271" t="s">
        <v>350</v>
      </c>
      <c r="D10" s="271" t="s">
        <v>350</v>
      </c>
      <c r="E10" s="271" t="s">
        <v>350</v>
      </c>
      <c r="F10" s="271" t="s">
        <v>350</v>
      </c>
      <c r="G10" s="271" t="s">
        <v>350</v>
      </c>
      <c r="H10" s="271" t="s">
        <v>349</v>
      </c>
      <c r="I10" s="271" t="s">
        <v>350</v>
      </c>
      <c r="J10" s="271" t="s">
        <v>350</v>
      </c>
      <c r="K10" s="271" t="s">
        <v>350</v>
      </c>
      <c r="L10" s="271" t="s">
        <v>350</v>
      </c>
      <c r="M10" s="271" t="s">
        <v>349</v>
      </c>
      <c r="N10" s="271" t="s">
        <v>349</v>
      </c>
      <c r="O10" s="271" t="s">
        <v>348</v>
      </c>
      <c r="P10" s="271" t="s">
        <v>350</v>
      </c>
      <c r="Q10" s="271" t="s">
        <v>350</v>
      </c>
      <c r="R10" s="271" t="s">
        <v>350</v>
      </c>
      <c r="S10" s="271" t="s">
        <v>350</v>
      </c>
      <c r="T10" s="271" t="s">
        <v>349</v>
      </c>
      <c r="U10" s="271" t="s">
        <v>350</v>
      </c>
      <c r="V10" s="271" t="s">
        <v>350</v>
      </c>
      <c r="W10" s="271" t="s">
        <v>350</v>
      </c>
      <c r="X10" s="271" t="s">
        <v>350</v>
      </c>
      <c r="Y10" s="271" t="s">
        <v>350</v>
      </c>
      <c r="Z10" s="271" t="s">
        <v>349</v>
      </c>
      <c r="AA10" s="271" t="s">
        <v>348</v>
      </c>
      <c r="AB10" s="271" t="s">
        <v>350</v>
      </c>
      <c r="AC10" s="271" t="s">
        <v>349</v>
      </c>
      <c r="AD10" s="271" t="s">
        <v>350</v>
      </c>
      <c r="AE10" s="271" t="s">
        <v>349</v>
      </c>
      <c r="AF10" s="271" t="s">
        <v>349</v>
      </c>
      <c r="AG10" s="271" t="s">
        <v>348</v>
      </c>
      <c r="AH10" s="271" t="s">
        <v>350</v>
      </c>
      <c r="AI10" s="271" t="s">
        <v>349</v>
      </c>
      <c r="AJ10" s="271" t="s">
        <v>348</v>
      </c>
      <c r="AK10" s="271" t="s">
        <v>349</v>
      </c>
      <c r="AL10" s="271" t="s">
        <v>348</v>
      </c>
    </row>
    <row r="11" spans="1:50">
      <c r="A11" s="271">
        <v>800476</v>
      </c>
      <c r="B11" s="271" t="s">
        <v>2007</v>
      </c>
      <c r="C11" s="271" t="s">
        <v>348</v>
      </c>
      <c r="D11" s="271" t="s">
        <v>348</v>
      </c>
      <c r="E11" s="271" t="s">
        <v>350</v>
      </c>
      <c r="F11" s="271" t="s">
        <v>349</v>
      </c>
      <c r="G11" s="271" t="s">
        <v>348</v>
      </c>
      <c r="H11" s="271" t="s">
        <v>350</v>
      </c>
      <c r="I11" s="271" t="s">
        <v>348</v>
      </c>
      <c r="J11" s="271" t="s">
        <v>349</v>
      </c>
      <c r="K11" s="271" t="s">
        <v>348</v>
      </c>
      <c r="L11" s="271" t="s">
        <v>348</v>
      </c>
      <c r="M11" s="271" t="s">
        <v>349</v>
      </c>
      <c r="N11" s="271" t="s">
        <v>349</v>
      </c>
      <c r="O11" s="271" t="s">
        <v>348</v>
      </c>
      <c r="P11" s="271" t="s">
        <v>348</v>
      </c>
      <c r="Q11" s="271" t="s">
        <v>350</v>
      </c>
      <c r="R11" s="271" t="s">
        <v>348</v>
      </c>
      <c r="S11" s="271" t="s">
        <v>348</v>
      </c>
      <c r="T11" s="271" t="s">
        <v>350</v>
      </c>
      <c r="U11" s="271" t="s">
        <v>349</v>
      </c>
      <c r="V11" s="271" t="s">
        <v>349</v>
      </c>
      <c r="W11" s="271" t="s">
        <v>349</v>
      </c>
      <c r="X11" s="271" t="s">
        <v>350</v>
      </c>
      <c r="Y11" s="271" t="s">
        <v>348</v>
      </c>
      <c r="Z11" s="271" t="s">
        <v>349</v>
      </c>
      <c r="AA11" s="271" t="s">
        <v>350</v>
      </c>
      <c r="AB11" s="271" t="s">
        <v>350</v>
      </c>
      <c r="AC11" s="271" t="s">
        <v>350</v>
      </c>
      <c r="AD11" s="271" t="s">
        <v>350</v>
      </c>
      <c r="AE11" s="271" t="s">
        <v>349</v>
      </c>
      <c r="AF11" s="271" t="s">
        <v>350</v>
      </c>
      <c r="AG11" s="271" t="s">
        <v>350</v>
      </c>
      <c r="AH11" s="271" t="s">
        <v>350</v>
      </c>
      <c r="AI11" s="271" t="s">
        <v>350</v>
      </c>
      <c r="AJ11" s="271" t="s">
        <v>350</v>
      </c>
      <c r="AK11" s="271" t="s">
        <v>350</v>
      </c>
      <c r="AL11" s="271" t="s">
        <v>350</v>
      </c>
    </row>
    <row r="12" spans="1:50">
      <c r="A12" s="271">
        <v>800486</v>
      </c>
      <c r="B12" s="271" t="s">
        <v>2007</v>
      </c>
      <c r="C12" s="271" t="s">
        <v>350</v>
      </c>
      <c r="D12" s="271" t="s">
        <v>350</v>
      </c>
      <c r="E12" s="271" t="s">
        <v>348</v>
      </c>
      <c r="F12" s="271" t="s">
        <v>348</v>
      </c>
      <c r="G12" s="271" t="s">
        <v>348</v>
      </c>
      <c r="H12" s="271" t="s">
        <v>350</v>
      </c>
      <c r="I12" s="271" t="s">
        <v>348</v>
      </c>
      <c r="J12" s="271" t="s">
        <v>348</v>
      </c>
      <c r="K12" s="271" t="s">
        <v>348</v>
      </c>
      <c r="L12" s="271" t="s">
        <v>350</v>
      </c>
      <c r="M12" s="271" t="s">
        <v>348</v>
      </c>
      <c r="N12" s="271" t="s">
        <v>350</v>
      </c>
      <c r="O12" s="271" t="s">
        <v>350</v>
      </c>
      <c r="P12" s="271" t="s">
        <v>349</v>
      </c>
      <c r="Q12" s="271" t="s">
        <v>350</v>
      </c>
      <c r="R12" s="271" t="s">
        <v>350</v>
      </c>
      <c r="S12" s="271" t="s">
        <v>350</v>
      </c>
      <c r="T12" s="271" t="s">
        <v>350</v>
      </c>
      <c r="U12" s="271" t="s">
        <v>349</v>
      </c>
      <c r="V12" s="271" t="s">
        <v>349</v>
      </c>
      <c r="W12" s="271" t="s">
        <v>349</v>
      </c>
      <c r="X12" s="271" t="s">
        <v>349</v>
      </c>
      <c r="Y12" s="271" t="s">
        <v>349</v>
      </c>
      <c r="Z12" s="271" t="s">
        <v>348</v>
      </c>
      <c r="AA12" s="271" t="s">
        <v>348</v>
      </c>
      <c r="AB12" s="271" t="s">
        <v>350</v>
      </c>
      <c r="AC12" s="271" t="s">
        <v>348</v>
      </c>
      <c r="AD12" s="271" t="s">
        <v>350</v>
      </c>
      <c r="AE12" s="271" t="s">
        <v>350</v>
      </c>
      <c r="AF12" s="271" t="s">
        <v>348</v>
      </c>
      <c r="AG12" s="271" t="s">
        <v>348</v>
      </c>
      <c r="AH12" s="271" t="s">
        <v>348</v>
      </c>
      <c r="AI12" s="271" t="s">
        <v>350</v>
      </c>
      <c r="AJ12" s="271" t="s">
        <v>348</v>
      </c>
      <c r="AK12" s="271" t="s">
        <v>348</v>
      </c>
      <c r="AL12" s="271" t="s">
        <v>348</v>
      </c>
    </row>
    <row r="13" spans="1:50">
      <c r="A13" s="271">
        <v>800910</v>
      </c>
      <c r="B13" s="271" t="s">
        <v>2007</v>
      </c>
      <c r="C13" s="271" t="s">
        <v>350</v>
      </c>
      <c r="D13" s="271" t="s">
        <v>350</v>
      </c>
      <c r="E13" s="271" t="s">
        <v>348</v>
      </c>
      <c r="F13" s="271" t="s">
        <v>348</v>
      </c>
      <c r="G13" s="271" t="s">
        <v>348</v>
      </c>
      <c r="H13" s="271" t="s">
        <v>350</v>
      </c>
      <c r="I13" s="271" t="s">
        <v>348</v>
      </c>
      <c r="J13" s="271" t="s">
        <v>350</v>
      </c>
      <c r="K13" s="271" t="s">
        <v>348</v>
      </c>
      <c r="L13" s="271" t="s">
        <v>350</v>
      </c>
      <c r="M13" s="271" t="s">
        <v>350</v>
      </c>
      <c r="N13" s="271" t="s">
        <v>350</v>
      </c>
      <c r="O13" s="271" t="s">
        <v>350</v>
      </c>
      <c r="P13" s="271" t="s">
        <v>350</v>
      </c>
      <c r="Q13" s="271" t="s">
        <v>350</v>
      </c>
      <c r="R13" s="271" t="s">
        <v>348</v>
      </c>
      <c r="S13" s="271" t="s">
        <v>350</v>
      </c>
      <c r="T13" s="271" t="s">
        <v>348</v>
      </c>
      <c r="U13" s="271" t="s">
        <v>350</v>
      </c>
      <c r="V13" s="271" t="s">
        <v>350</v>
      </c>
      <c r="W13" s="271" t="s">
        <v>350</v>
      </c>
      <c r="X13" s="271" t="s">
        <v>350</v>
      </c>
      <c r="Y13" s="271" t="s">
        <v>348</v>
      </c>
      <c r="Z13" s="271" t="s">
        <v>350</v>
      </c>
      <c r="AA13" s="271" t="s">
        <v>350</v>
      </c>
      <c r="AB13" s="271" t="s">
        <v>350</v>
      </c>
      <c r="AC13" s="271" t="s">
        <v>350</v>
      </c>
      <c r="AD13" s="271" t="s">
        <v>350</v>
      </c>
      <c r="AE13" s="271" t="s">
        <v>349</v>
      </c>
      <c r="AF13" s="271" t="s">
        <v>350</v>
      </c>
      <c r="AG13" s="271" t="s">
        <v>350</v>
      </c>
      <c r="AH13" s="271" t="s">
        <v>350</v>
      </c>
      <c r="AI13" s="271" t="s">
        <v>350</v>
      </c>
      <c r="AJ13" s="271" t="s">
        <v>348</v>
      </c>
      <c r="AK13" s="271" t="s">
        <v>350</v>
      </c>
      <c r="AL13" s="271" t="s">
        <v>350</v>
      </c>
    </row>
    <row r="14" spans="1:50">
      <c r="A14" s="271">
        <v>800911</v>
      </c>
      <c r="B14" s="271" t="s">
        <v>2007</v>
      </c>
      <c r="C14" s="271" t="s">
        <v>348</v>
      </c>
      <c r="D14" s="271" t="s">
        <v>348</v>
      </c>
      <c r="E14" s="271" t="s">
        <v>350</v>
      </c>
      <c r="F14" s="271" t="s">
        <v>349</v>
      </c>
      <c r="G14" s="271" t="s">
        <v>348</v>
      </c>
      <c r="H14" s="271" t="s">
        <v>349</v>
      </c>
      <c r="I14" s="271" t="s">
        <v>348</v>
      </c>
      <c r="J14" s="271" t="s">
        <v>349</v>
      </c>
      <c r="K14" s="271" t="s">
        <v>348</v>
      </c>
      <c r="L14" s="271" t="s">
        <v>348</v>
      </c>
      <c r="M14" s="271" t="s">
        <v>349</v>
      </c>
      <c r="N14" s="271" t="s">
        <v>349</v>
      </c>
      <c r="O14" s="271" t="s">
        <v>348</v>
      </c>
      <c r="P14" s="271" t="s">
        <v>350</v>
      </c>
      <c r="Q14" s="271" t="s">
        <v>348</v>
      </c>
      <c r="R14" s="271" t="s">
        <v>348</v>
      </c>
      <c r="S14" s="271" t="s">
        <v>349</v>
      </c>
      <c r="T14" s="271" t="s">
        <v>350</v>
      </c>
      <c r="U14" s="271" t="s">
        <v>350</v>
      </c>
      <c r="V14" s="271" t="s">
        <v>349</v>
      </c>
      <c r="W14" s="271" t="s">
        <v>350</v>
      </c>
      <c r="X14" s="271" t="s">
        <v>350</v>
      </c>
      <c r="Y14" s="271" t="s">
        <v>350</v>
      </c>
      <c r="Z14" s="271" t="s">
        <v>350</v>
      </c>
      <c r="AA14" s="271" t="s">
        <v>348</v>
      </c>
      <c r="AB14" s="271" t="s">
        <v>350</v>
      </c>
      <c r="AC14" s="271" t="s">
        <v>349</v>
      </c>
      <c r="AD14" s="271" t="s">
        <v>349</v>
      </c>
      <c r="AE14" s="271" t="s">
        <v>349</v>
      </c>
      <c r="AF14" s="271" t="s">
        <v>350</v>
      </c>
      <c r="AG14" s="271" t="s">
        <v>350</v>
      </c>
      <c r="AH14" s="271" t="s">
        <v>350</v>
      </c>
      <c r="AI14" s="271" t="s">
        <v>350</v>
      </c>
      <c r="AJ14" s="271" t="s">
        <v>350</v>
      </c>
      <c r="AK14" s="271" t="s">
        <v>350</v>
      </c>
      <c r="AL14" s="271" t="s">
        <v>350</v>
      </c>
    </row>
    <row r="15" spans="1:50">
      <c r="A15" s="271">
        <v>800938</v>
      </c>
      <c r="B15" s="271" t="s">
        <v>2007</v>
      </c>
      <c r="C15" s="271" t="s">
        <v>348</v>
      </c>
      <c r="D15" s="271" t="s">
        <v>350</v>
      </c>
      <c r="E15" s="271" t="s">
        <v>348</v>
      </c>
      <c r="F15" s="271" t="s">
        <v>348</v>
      </c>
      <c r="G15" s="271" t="s">
        <v>350</v>
      </c>
      <c r="H15" s="271" t="s">
        <v>348</v>
      </c>
      <c r="I15" s="271" t="s">
        <v>348</v>
      </c>
      <c r="J15" s="271" t="s">
        <v>348</v>
      </c>
      <c r="K15" s="271" t="s">
        <v>349</v>
      </c>
      <c r="L15" s="271" t="s">
        <v>348</v>
      </c>
      <c r="M15" s="271" t="s">
        <v>348</v>
      </c>
      <c r="N15" s="271" t="s">
        <v>350</v>
      </c>
      <c r="O15" s="271" t="s">
        <v>349</v>
      </c>
      <c r="P15" s="271" t="s">
        <v>348</v>
      </c>
      <c r="Q15" s="271" t="s">
        <v>348</v>
      </c>
      <c r="R15" s="271" t="s">
        <v>350</v>
      </c>
      <c r="S15" s="271" t="s">
        <v>348</v>
      </c>
      <c r="T15" s="271" t="s">
        <v>350</v>
      </c>
      <c r="U15" s="271" t="s">
        <v>350</v>
      </c>
      <c r="V15" s="271" t="s">
        <v>348</v>
      </c>
      <c r="W15" s="271" t="s">
        <v>349</v>
      </c>
      <c r="X15" s="271" t="s">
        <v>348</v>
      </c>
      <c r="Y15" s="271" t="s">
        <v>348</v>
      </c>
      <c r="Z15" s="271" t="s">
        <v>348</v>
      </c>
      <c r="AA15" s="271" t="s">
        <v>348</v>
      </c>
      <c r="AB15" s="271" t="s">
        <v>348</v>
      </c>
      <c r="AC15" s="271" t="s">
        <v>349</v>
      </c>
      <c r="AD15" s="271" t="s">
        <v>349</v>
      </c>
      <c r="AE15" s="271" t="s">
        <v>348</v>
      </c>
      <c r="AF15" s="271" t="s">
        <v>350</v>
      </c>
      <c r="AG15" s="271" t="s">
        <v>350</v>
      </c>
      <c r="AH15" s="271" t="s">
        <v>349</v>
      </c>
      <c r="AI15" s="271" t="s">
        <v>350</v>
      </c>
      <c r="AJ15" s="271" t="s">
        <v>350</v>
      </c>
      <c r="AK15" s="271" t="s">
        <v>349</v>
      </c>
      <c r="AL15" s="271" t="s">
        <v>349</v>
      </c>
    </row>
    <row r="16" spans="1:50">
      <c r="A16" s="271">
        <v>800955</v>
      </c>
      <c r="B16" s="271" t="s">
        <v>2007</v>
      </c>
      <c r="C16" s="271" t="s">
        <v>348</v>
      </c>
      <c r="D16" s="271" t="s">
        <v>350</v>
      </c>
      <c r="E16" s="271" t="s">
        <v>350</v>
      </c>
      <c r="F16" s="271" t="s">
        <v>350</v>
      </c>
      <c r="G16" s="271" t="s">
        <v>350</v>
      </c>
      <c r="H16" s="271" t="s">
        <v>350</v>
      </c>
      <c r="I16" s="271" t="s">
        <v>348</v>
      </c>
      <c r="J16" s="271" t="s">
        <v>348</v>
      </c>
      <c r="K16" s="271" t="s">
        <v>350</v>
      </c>
      <c r="L16" s="271" t="s">
        <v>348</v>
      </c>
      <c r="M16" s="271" t="s">
        <v>348</v>
      </c>
      <c r="N16" s="271" t="s">
        <v>350</v>
      </c>
      <c r="O16" s="271" t="s">
        <v>348</v>
      </c>
      <c r="P16" s="271" t="s">
        <v>350</v>
      </c>
      <c r="Q16" s="271" t="s">
        <v>350</v>
      </c>
      <c r="R16" s="271" t="s">
        <v>348</v>
      </c>
      <c r="S16" s="271" t="s">
        <v>350</v>
      </c>
      <c r="T16" s="271" t="s">
        <v>350</v>
      </c>
      <c r="U16" s="271" t="s">
        <v>348</v>
      </c>
      <c r="V16" s="271" t="s">
        <v>350</v>
      </c>
      <c r="W16" s="271" t="s">
        <v>350</v>
      </c>
      <c r="X16" s="271" t="s">
        <v>349</v>
      </c>
      <c r="Y16" s="271" t="s">
        <v>348</v>
      </c>
      <c r="Z16" s="271" t="s">
        <v>349</v>
      </c>
      <c r="AA16" s="271" t="s">
        <v>348</v>
      </c>
      <c r="AB16" s="271" t="s">
        <v>348</v>
      </c>
      <c r="AC16" s="271" t="s">
        <v>350</v>
      </c>
      <c r="AD16" s="271" t="s">
        <v>349</v>
      </c>
      <c r="AE16" s="271" t="s">
        <v>349</v>
      </c>
      <c r="AF16" s="271" t="s">
        <v>350</v>
      </c>
      <c r="AG16" s="271" t="s">
        <v>348</v>
      </c>
      <c r="AH16" s="271" t="s">
        <v>348</v>
      </c>
      <c r="AI16" s="271" t="s">
        <v>350</v>
      </c>
      <c r="AJ16" s="271" t="s">
        <v>350</v>
      </c>
      <c r="AK16" s="271" t="s">
        <v>349</v>
      </c>
      <c r="AL16" s="271" t="s">
        <v>350</v>
      </c>
    </row>
    <row r="17" spans="1:38">
      <c r="A17" s="271">
        <v>801008</v>
      </c>
      <c r="B17" s="271" t="s">
        <v>2007</v>
      </c>
      <c r="C17" s="271" t="s">
        <v>348</v>
      </c>
      <c r="D17" s="271" t="s">
        <v>348</v>
      </c>
      <c r="E17" s="271" t="s">
        <v>348</v>
      </c>
      <c r="F17" s="271" t="s">
        <v>348</v>
      </c>
      <c r="G17" s="271" t="s">
        <v>348</v>
      </c>
      <c r="H17" s="271" t="s">
        <v>350</v>
      </c>
      <c r="I17" s="271" t="s">
        <v>350</v>
      </c>
      <c r="J17" s="271" t="s">
        <v>348</v>
      </c>
      <c r="K17" s="271" t="s">
        <v>348</v>
      </c>
      <c r="L17" s="271" t="s">
        <v>350</v>
      </c>
      <c r="M17" s="271" t="s">
        <v>348</v>
      </c>
      <c r="N17" s="271" t="s">
        <v>348</v>
      </c>
      <c r="O17" s="271" t="s">
        <v>348</v>
      </c>
      <c r="P17" s="271" t="s">
        <v>350</v>
      </c>
      <c r="Q17" s="271" t="s">
        <v>350</v>
      </c>
      <c r="R17" s="271" t="s">
        <v>350</v>
      </c>
      <c r="S17" s="271" t="s">
        <v>349</v>
      </c>
      <c r="T17" s="271" t="s">
        <v>350</v>
      </c>
      <c r="U17" s="271" t="s">
        <v>350</v>
      </c>
      <c r="V17" s="271" t="s">
        <v>348</v>
      </c>
      <c r="W17" s="271" t="s">
        <v>350</v>
      </c>
      <c r="X17" s="271" t="s">
        <v>350</v>
      </c>
      <c r="Y17" s="271" t="s">
        <v>348</v>
      </c>
      <c r="Z17" s="271" t="s">
        <v>350</v>
      </c>
      <c r="AA17" s="271" t="s">
        <v>350</v>
      </c>
      <c r="AB17" s="271" t="s">
        <v>350</v>
      </c>
      <c r="AC17" s="271" t="s">
        <v>348</v>
      </c>
      <c r="AD17" s="271" t="s">
        <v>349</v>
      </c>
      <c r="AE17" s="271" t="s">
        <v>350</v>
      </c>
      <c r="AF17" s="271" t="s">
        <v>350</v>
      </c>
      <c r="AG17" s="271" t="s">
        <v>349</v>
      </c>
      <c r="AH17" s="271" t="s">
        <v>350</v>
      </c>
      <c r="AI17" s="271" t="s">
        <v>349</v>
      </c>
      <c r="AJ17" s="271" t="s">
        <v>350</v>
      </c>
      <c r="AK17" s="271" t="s">
        <v>349</v>
      </c>
      <c r="AL17" s="271" t="s">
        <v>350</v>
      </c>
    </row>
    <row r="18" spans="1:38">
      <c r="A18" s="271">
        <v>801052</v>
      </c>
      <c r="B18" s="271" t="s">
        <v>2007</v>
      </c>
      <c r="C18" s="271" t="s">
        <v>348</v>
      </c>
      <c r="D18" s="271" t="s">
        <v>350</v>
      </c>
      <c r="E18" s="271" t="s">
        <v>348</v>
      </c>
      <c r="F18" s="271" t="s">
        <v>348</v>
      </c>
      <c r="G18" s="271" t="s">
        <v>348</v>
      </c>
      <c r="H18" s="271" t="s">
        <v>350</v>
      </c>
      <c r="I18" s="271" t="s">
        <v>350</v>
      </c>
      <c r="J18" s="271" t="s">
        <v>348</v>
      </c>
      <c r="K18" s="271" t="s">
        <v>348</v>
      </c>
      <c r="L18" s="271" t="s">
        <v>348</v>
      </c>
      <c r="M18" s="271" t="s">
        <v>350</v>
      </c>
      <c r="N18" s="271" t="s">
        <v>350</v>
      </c>
      <c r="O18" s="271" t="s">
        <v>350</v>
      </c>
      <c r="P18" s="271" t="s">
        <v>350</v>
      </c>
      <c r="Q18" s="271" t="s">
        <v>348</v>
      </c>
      <c r="R18" s="271" t="s">
        <v>348</v>
      </c>
      <c r="S18" s="271" t="s">
        <v>348</v>
      </c>
      <c r="T18" s="271" t="s">
        <v>350</v>
      </c>
      <c r="U18" s="271" t="s">
        <v>350</v>
      </c>
      <c r="V18" s="271" t="s">
        <v>350</v>
      </c>
      <c r="W18" s="271" t="s">
        <v>350</v>
      </c>
      <c r="X18" s="271" t="s">
        <v>350</v>
      </c>
      <c r="Y18" s="271" t="s">
        <v>348</v>
      </c>
      <c r="Z18" s="271" t="s">
        <v>350</v>
      </c>
      <c r="AA18" s="271" t="s">
        <v>349</v>
      </c>
      <c r="AB18" s="271" t="s">
        <v>350</v>
      </c>
      <c r="AC18" s="271" t="s">
        <v>349</v>
      </c>
      <c r="AD18" s="271" t="s">
        <v>349</v>
      </c>
      <c r="AE18" s="271" t="s">
        <v>350</v>
      </c>
      <c r="AF18" s="271" t="s">
        <v>349</v>
      </c>
      <c r="AG18" s="271" t="s">
        <v>350</v>
      </c>
      <c r="AH18" s="271" t="s">
        <v>349</v>
      </c>
      <c r="AI18" s="271" t="s">
        <v>350</v>
      </c>
      <c r="AJ18" s="271" t="s">
        <v>349</v>
      </c>
      <c r="AK18" s="271" t="s">
        <v>349</v>
      </c>
      <c r="AL18" s="271" t="s">
        <v>349</v>
      </c>
    </row>
    <row r="19" spans="1:38">
      <c r="A19" s="271">
        <v>801123</v>
      </c>
      <c r="B19" s="271" t="s">
        <v>2007</v>
      </c>
      <c r="C19" s="271" t="s">
        <v>348</v>
      </c>
      <c r="D19" s="271" t="s">
        <v>348</v>
      </c>
      <c r="E19" s="271" t="s">
        <v>348</v>
      </c>
      <c r="F19" s="271" t="s">
        <v>348</v>
      </c>
      <c r="G19" s="271" t="s">
        <v>348</v>
      </c>
      <c r="H19" s="271" t="s">
        <v>350</v>
      </c>
      <c r="I19" s="271" t="s">
        <v>348</v>
      </c>
      <c r="J19" s="271" t="s">
        <v>348</v>
      </c>
      <c r="K19" s="271" t="s">
        <v>350</v>
      </c>
      <c r="L19" s="271" t="s">
        <v>350</v>
      </c>
      <c r="M19" s="271" t="s">
        <v>350</v>
      </c>
      <c r="N19" s="271" t="s">
        <v>350</v>
      </c>
      <c r="O19" s="271" t="s">
        <v>348</v>
      </c>
      <c r="P19" s="271" t="s">
        <v>350</v>
      </c>
      <c r="Q19" s="271" t="s">
        <v>350</v>
      </c>
      <c r="R19" s="271" t="s">
        <v>348</v>
      </c>
      <c r="S19" s="271" t="s">
        <v>348</v>
      </c>
      <c r="T19" s="271" t="s">
        <v>348</v>
      </c>
      <c r="U19" s="271" t="s">
        <v>348</v>
      </c>
      <c r="V19" s="271" t="s">
        <v>348</v>
      </c>
      <c r="W19" s="271" t="s">
        <v>348</v>
      </c>
      <c r="X19" s="271" t="s">
        <v>348</v>
      </c>
      <c r="Y19" s="271" t="s">
        <v>348</v>
      </c>
      <c r="Z19" s="271" t="s">
        <v>348</v>
      </c>
      <c r="AA19" s="271" t="s">
        <v>348</v>
      </c>
      <c r="AB19" s="271" t="s">
        <v>350</v>
      </c>
      <c r="AC19" s="271" t="s">
        <v>348</v>
      </c>
      <c r="AD19" s="271" t="s">
        <v>348</v>
      </c>
      <c r="AE19" s="271" t="s">
        <v>350</v>
      </c>
      <c r="AF19" s="271" t="s">
        <v>350</v>
      </c>
      <c r="AG19" s="271" t="s">
        <v>350</v>
      </c>
      <c r="AH19" s="271" t="s">
        <v>350</v>
      </c>
      <c r="AI19" s="271" t="s">
        <v>350</v>
      </c>
      <c r="AJ19" s="271" t="s">
        <v>350</v>
      </c>
      <c r="AK19" s="271" t="s">
        <v>350</v>
      </c>
      <c r="AL19" s="271" t="s">
        <v>348</v>
      </c>
    </row>
    <row r="20" spans="1:38">
      <c r="A20" s="271">
        <v>801287</v>
      </c>
      <c r="B20" s="271" t="s">
        <v>2007</v>
      </c>
      <c r="C20" s="271" t="s">
        <v>348</v>
      </c>
      <c r="D20" s="271" t="s">
        <v>348</v>
      </c>
      <c r="E20" s="271" t="s">
        <v>348</v>
      </c>
      <c r="F20" s="271" t="s">
        <v>348</v>
      </c>
      <c r="G20" s="271" t="s">
        <v>348</v>
      </c>
      <c r="H20" s="271" t="s">
        <v>348</v>
      </c>
      <c r="I20" s="271" t="s">
        <v>350</v>
      </c>
      <c r="J20" s="271" t="s">
        <v>348</v>
      </c>
      <c r="K20" s="271" t="s">
        <v>348</v>
      </c>
      <c r="L20" s="271" t="s">
        <v>348</v>
      </c>
      <c r="M20" s="271" t="s">
        <v>350</v>
      </c>
      <c r="N20" s="271" t="s">
        <v>350</v>
      </c>
      <c r="O20" s="271" t="s">
        <v>349</v>
      </c>
      <c r="P20" s="271" t="s">
        <v>350</v>
      </c>
      <c r="Q20" s="271" t="s">
        <v>348</v>
      </c>
      <c r="R20" s="271" t="s">
        <v>348</v>
      </c>
      <c r="S20" s="271" t="s">
        <v>348</v>
      </c>
      <c r="T20" s="271" t="s">
        <v>350</v>
      </c>
      <c r="U20" s="271" t="s">
        <v>350</v>
      </c>
      <c r="V20" s="271" t="s">
        <v>348</v>
      </c>
      <c r="W20" s="271" t="s">
        <v>348</v>
      </c>
      <c r="X20" s="271" t="s">
        <v>350</v>
      </c>
      <c r="Y20" s="271" t="s">
        <v>350</v>
      </c>
      <c r="Z20" s="271" t="s">
        <v>349</v>
      </c>
      <c r="AA20" s="271" t="s">
        <v>350</v>
      </c>
      <c r="AB20" s="271" t="s">
        <v>348</v>
      </c>
      <c r="AC20" s="271" t="s">
        <v>350</v>
      </c>
      <c r="AD20" s="271" t="s">
        <v>349</v>
      </c>
      <c r="AE20" s="271" t="s">
        <v>350</v>
      </c>
      <c r="AF20" s="271" t="s">
        <v>350</v>
      </c>
      <c r="AG20" s="271" t="s">
        <v>350</v>
      </c>
      <c r="AH20" s="271" t="s">
        <v>350</v>
      </c>
      <c r="AI20" s="271" t="s">
        <v>350</v>
      </c>
      <c r="AJ20" s="271" t="s">
        <v>350</v>
      </c>
      <c r="AK20" s="271" t="s">
        <v>350</v>
      </c>
      <c r="AL20" s="271" t="s">
        <v>350</v>
      </c>
    </row>
    <row r="21" spans="1:38">
      <c r="A21" s="271">
        <v>801290</v>
      </c>
      <c r="B21" s="271" t="s">
        <v>2007</v>
      </c>
      <c r="C21" s="271" t="s">
        <v>348</v>
      </c>
      <c r="D21" s="271" t="s">
        <v>348</v>
      </c>
      <c r="E21" s="271" t="s">
        <v>350</v>
      </c>
      <c r="F21" s="271" t="s">
        <v>348</v>
      </c>
      <c r="G21" s="271" t="s">
        <v>348</v>
      </c>
      <c r="H21" s="271" t="s">
        <v>348</v>
      </c>
      <c r="I21" s="271" t="s">
        <v>350</v>
      </c>
      <c r="J21" s="271" t="s">
        <v>350</v>
      </c>
      <c r="K21" s="271" t="s">
        <v>348</v>
      </c>
      <c r="L21" s="271" t="s">
        <v>348</v>
      </c>
      <c r="M21" s="271" t="s">
        <v>350</v>
      </c>
      <c r="N21" s="271" t="s">
        <v>350</v>
      </c>
      <c r="O21" s="271" t="s">
        <v>349</v>
      </c>
      <c r="P21" s="271" t="s">
        <v>350</v>
      </c>
      <c r="Q21" s="271" t="s">
        <v>350</v>
      </c>
      <c r="R21" s="271" t="s">
        <v>348</v>
      </c>
      <c r="S21" s="271" t="s">
        <v>348</v>
      </c>
      <c r="T21" s="271" t="s">
        <v>350</v>
      </c>
      <c r="U21" s="271" t="s">
        <v>350</v>
      </c>
      <c r="V21" s="271" t="s">
        <v>348</v>
      </c>
      <c r="W21" s="271" t="s">
        <v>350</v>
      </c>
      <c r="X21" s="271" t="s">
        <v>350</v>
      </c>
      <c r="Y21" s="271" t="s">
        <v>348</v>
      </c>
      <c r="Z21" s="271" t="s">
        <v>348</v>
      </c>
      <c r="AA21" s="271" t="s">
        <v>350</v>
      </c>
      <c r="AB21" s="271" t="s">
        <v>348</v>
      </c>
      <c r="AC21" s="271" t="s">
        <v>348</v>
      </c>
      <c r="AD21" s="271" t="s">
        <v>350</v>
      </c>
      <c r="AE21" s="271" t="s">
        <v>348</v>
      </c>
      <c r="AF21" s="271" t="s">
        <v>350</v>
      </c>
      <c r="AG21" s="271" t="s">
        <v>350</v>
      </c>
      <c r="AH21" s="271" t="s">
        <v>350</v>
      </c>
      <c r="AI21" s="271" t="s">
        <v>350</v>
      </c>
      <c r="AJ21" s="271" t="s">
        <v>350</v>
      </c>
      <c r="AK21" s="271" t="s">
        <v>349</v>
      </c>
      <c r="AL21" s="271" t="s">
        <v>350</v>
      </c>
    </row>
    <row r="22" spans="1:38">
      <c r="A22" s="271">
        <v>801357</v>
      </c>
      <c r="B22" s="271" t="s">
        <v>2007</v>
      </c>
      <c r="C22" s="271" t="s">
        <v>348</v>
      </c>
      <c r="D22" s="271" t="s">
        <v>350</v>
      </c>
      <c r="E22" s="271" t="s">
        <v>348</v>
      </c>
      <c r="F22" s="271" t="s">
        <v>348</v>
      </c>
      <c r="G22" s="271" t="s">
        <v>350</v>
      </c>
      <c r="H22" s="271" t="s">
        <v>348</v>
      </c>
      <c r="I22" s="271" t="s">
        <v>348</v>
      </c>
      <c r="J22" s="271" t="s">
        <v>348</v>
      </c>
      <c r="K22" s="271" t="s">
        <v>348</v>
      </c>
      <c r="L22" s="271" t="s">
        <v>350</v>
      </c>
      <c r="M22" s="271" t="s">
        <v>350</v>
      </c>
      <c r="N22" s="271" t="s">
        <v>348</v>
      </c>
      <c r="O22" s="271" t="s">
        <v>350</v>
      </c>
      <c r="P22" s="271" t="s">
        <v>348</v>
      </c>
      <c r="Q22" s="271" t="s">
        <v>348</v>
      </c>
      <c r="R22" s="271" t="s">
        <v>348</v>
      </c>
      <c r="S22" s="271" t="s">
        <v>350</v>
      </c>
      <c r="T22" s="271" t="s">
        <v>348</v>
      </c>
      <c r="U22" s="271" t="s">
        <v>348</v>
      </c>
      <c r="V22" s="271" t="s">
        <v>350</v>
      </c>
      <c r="W22" s="271" t="s">
        <v>350</v>
      </c>
      <c r="X22" s="271" t="s">
        <v>350</v>
      </c>
      <c r="Y22" s="271" t="s">
        <v>348</v>
      </c>
      <c r="Z22" s="271" t="s">
        <v>348</v>
      </c>
      <c r="AA22" s="271" t="s">
        <v>348</v>
      </c>
      <c r="AB22" s="271" t="s">
        <v>348</v>
      </c>
      <c r="AC22" s="271" t="s">
        <v>350</v>
      </c>
      <c r="AD22" s="271" t="s">
        <v>348</v>
      </c>
      <c r="AE22" s="271" t="s">
        <v>350</v>
      </c>
      <c r="AF22" s="271" t="s">
        <v>348</v>
      </c>
      <c r="AG22" s="271" t="s">
        <v>350</v>
      </c>
      <c r="AH22" s="271" t="s">
        <v>348</v>
      </c>
      <c r="AI22" s="271" t="s">
        <v>348</v>
      </c>
      <c r="AJ22" s="271" t="s">
        <v>349</v>
      </c>
      <c r="AK22" s="271" t="s">
        <v>349</v>
      </c>
      <c r="AL22" s="271" t="s">
        <v>350</v>
      </c>
    </row>
    <row r="23" spans="1:38">
      <c r="A23" s="271">
        <v>801413</v>
      </c>
      <c r="B23" s="271" t="s">
        <v>2007</v>
      </c>
      <c r="C23" s="271" t="s">
        <v>350</v>
      </c>
      <c r="D23" s="271" t="s">
        <v>350</v>
      </c>
      <c r="E23" s="271" t="s">
        <v>348</v>
      </c>
      <c r="F23" s="271" t="s">
        <v>348</v>
      </c>
      <c r="G23" s="271" t="s">
        <v>348</v>
      </c>
      <c r="H23" s="271" t="s">
        <v>348</v>
      </c>
      <c r="I23" s="271" t="s">
        <v>348</v>
      </c>
      <c r="J23" s="271" t="s">
        <v>349</v>
      </c>
      <c r="K23" s="271" t="s">
        <v>348</v>
      </c>
      <c r="L23" s="271" t="s">
        <v>350</v>
      </c>
      <c r="M23" s="271" t="s">
        <v>348</v>
      </c>
      <c r="N23" s="271" t="s">
        <v>348</v>
      </c>
      <c r="O23" s="271" t="s">
        <v>348</v>
      </c>
      <c r="P23" s="271" t="s">
        <v>349</v>
      </c>
      <c r="Q23" s="271" t="s">
        <v>348</v>
      </c>
      <c r="R23" s="271" t="s">
        <v>348</v>
      </c>
      <c r="S23" s="271" t="s">
        <v>350</v>
      </c>
      <c r="T23" s="271" t="s">
        <v>350</v>
      </c>
      <c r="U23" s="271" t="s">
        <v>348</v>
      </c>
      <c r="V23" s="271" t="s">
        <v>348</v>
      </c>
      <c r="W23" s="271" t="s">
        <v>348</v>
      </c>
      <c r="X23" s="271" t="s">
        <v>350</v>
      </c>
      <c r="Y23" s="271" t="s">
        <v>348</v>
      </c>
      <c r="Z23" s="271" t="s">
        <v>348</v>
      </c>
      <c r="AA23" s="271" t="s">
        <v>350</v>
      </c>
      <c r="AB23" s="271" t="s">
        <v>349</v>
      </c>
      <c r="AC23" s="271" t="s">
        <v>349</v>
      </c>
      <c r="AD23" s="271" t="s">
        <v>350</v>
      </c>
      <c r="AE23" s="271" t="s">
        <v>350</v>
      </c>
      <c r="AF23" s="271" t="s">
        <v>349</v>
      </c>
      <c r="AG23" s="271" t="s">
        <v>349</v>
      </c>
      <c r="AH23" s="271" t="s">
        <v>349</v>
      </c>
      <c r="AI23" s="271" t="s">
        <v>349</v>
      </c>
      <c r="AJ23" s="271" t="s">
        <v>349</v>
      </c>
      <c r="AK23" s="271" t="s">
        <v>349</v>
      </c>
      <c r="AL23" s="271" t="s">
        <v>349</v>
      </c>
    </row>
    <row r="24" spans="1:38">
      <c r="A24" s="271">
        <v>801435</v>
      </c>
      <c r="B24" s="271" t="s">
        <v>2007</v>
      </c>
      <c r="C24" s="271" t="s">
        <v>348</v>
      </c>
      <c r="D24" s="271" t="s">
        <v>350</v>
      </c>
      <c r="E24" s="271" t="s">
        <v>348</v>
      </c>
      <c r="F24" s="271" t="s">
        <v>350</v>
      </c>
      <c r="G24" s="271" t="s">
        <v>348</v>
      </c>
      <c r="H24" s="271" t="s">
        <v>350</v>
      </c>
      <c r="I24" s="271" t="s">
        <v>348</v>
      </c>
      <c r="J24" s="271" t="s">
        <v>348</v>
      </c>
      <c r="K24" s="271" t="s">
        <v>348</v>
      </c>
      <c r="L24" s="271" t="s">
        <v>348</v>
      </c>
      <c r="M24" s="271" t="s">
        <v>350</v>
      </c>
      <c r="N24" s="271" t="s">
        <v>348</v>
      </c>
      <c r="O24" s="271" t="s">
        <v>349</v>
      </c>
      <c r="P24" s="271" t="s">
        <v>348</v>
      </c>
      <c r="Q24" s="271" t="s">
        <v>350</v>
      </c>
      <c r="R24" s="271" t="s">
        <v>348</v>
      </c>
      <c r="S24" s="271" t="s">
        <v>348</v>
      </c>
      <c r="T24" s="271" t="s">
        <v>348</v>
      </c>
      <c r="U24" s="271" t="s">
        <v>350</v>
      </c>
      <c r="V24" s="271" t="s">
        <v>350</v>
      </c>
      <c r="W24" s="271" t="s">
        <v>348</v>
      </c>
      <c r="X24" s="271" t="s">
        <v>350</v>
      </c>
      <c r="Y24" s="271" t="s">
        <v>348</v>
      </c>
      <c r="Z24" s="271" t="s">
        <v>350</v>
      </c>
      <c r="AA24" s="271" t="s">
        <v>350</v>
      </c>
      <c r="AB24" s="271" t="s">
        <v>350</v>
      </c>
      <c r="AC24" s="271" t="s">
        <v>348</v>
      </c>
      <c r="AD24" s="271" t="s">
        <v>350</v>
      </c>
      <c r="AE24" s="271" t="s">
        <v>349</v>
      </c>
      <c r="AF24" s="271" t="s">
        <v>350</v>
      </c>
      <c r="AG24" s="271" t="s">
        <v>350</v>
      </c>
      <c r="AH24" s="271" t="s">
        <v>349</v>
      </c>
      <c r="AI24" s="271" t="s">
        <v>348</v>
      </c>
      <c r="AJ24" s="271" t="s">
        <v>348</v>
      </c>
      <c r="AK24" s="271" t="s">
        <v>349</v>
      </c>
      <c r="AL24" s="271" t="s">
        <v>350</v>
      </c>
    </row>
    <row r="25" spans="1:38">
      <c r="A25" s="271">
        <v>801520</v>
      </c>
      <c r="B25" s="271" t="s">
        <v>2007</v>
      </c>
      <c r="C25" s="271" t="s">
        <v>350</v>
      </c>
      <c r="D25" s="271" t="s">
        <v>350</v>
      </c>
      <c r="E25" s="271" t="s">
        <v>348</v>
      </c>
      <c r="F25" s="271" t="s">
        <v>350</v>
      </c>
      <c r="G25" s="271" t="s">
        <v>350</v>
      </c>
      <c r="H25" s="271" t="s">
        <v>349</v>
      </c>
      <c r="I25" s="271" t="s">
        <v>350</v>
      </c>
      <c r="J25" s="271" t="s">
        <v>350</v>
      </c>
      <c r="K25" s="271" t="s">
        <v>348</v>
      </c>
      <c r="L25" s="271" t="s">
        <v>350</v>
      </c>
      <c r="M25" s="271" t="s">
        <v>350</v>
      </c>
      <c r="N25" s="271" t="s">
        <v>349</v>
      </c>
      <c r="O25" s="271" t="s">
        <v>349</v>
      </c>
      <c r="P25" s="271" t="s">
        <v>350</v>
      </c>
      <c r="Q25" s="271" t="s">
        <v>350</v>
      </c>
      <c r="R25" s="271" t="s">
        <v>350</v>
      </c>
      <c r="S25" s="271" t="s">
        <v>350</v>
      </c>
      <c r="T25" s="271" t="s">
        <v>349</v>
      </c>
      <c r="U25" s="271" t="s">
        <v>348</v>
      </c>
      <c r="V25" s="271" t="s">
        <v>350</v>
      </c>
      <c r="W25" s="271" t="s">
        <v>348</v>
      </c>
      <c r="X25" s="271" t="s">
        <v>350</v>
      </c>
      <c r="Y25" s="271" t="s">
        <v>348</v>
      </c>
      <c r="Z25" s="271" t="s">
        <v>348</v>
      </c>
      <c r="AA25" s="271" t="s">
        <v>350</v>
      </c>
      <c r="AB25" s="271" t="s">
        <v>350</v>
      </c>
      <c r="AC25" s="271" t="s">
        <v>350</v>
      </c>
      <c r="AD25" s="271" t="s">
        <v>350</v>
      </c>
      <c r="AE25" s="271" t="s">
        <v>348</v>
      </c>
      <c r="AF25" s="271" t="s">
        <v>350</v>
      </c>
      <c r="AG25" s="271" t="s">
        <v>350</v>
      </c>
      <c r="AH25" s="271" t="s">
        <v>350</v>
      </c>
      <c r="AI25" s="271" t="s">
        <v>349</v>
      </c>
      <c r="AJ25" s="271" t="s">
        <v>350</v>
      </c>
      <c r="AK25" s="271" t="s">
        <v>349</v>
      </c>
      <c r="AL25" s="271" t="s">
        <v>350</v>
      </c>
    </row>
    <row r="26" spans="1:38">
      <c r="A26" s="271">
        <v>801563</v>
      </c>
      <c r="B26" s="271" t="s">
        <v>2007</v>
      </c>
      <c r="C26" s="271" t="s">
        <v>348</v>
      </c>
      <c r="D26" s="271" t="s">
        <v>350</v>
      </c>
      <c r="E26" s="271" t="s">
        <v>348</v>
      </c>
      <c r="F26" s="271" t="s">
        <v>348</v>
      </c>
      <c r="G26" s="271" t="s">
        <v>350</v>
      </c>
      <c r="H26" s="271" t="s">
        <v>350</v>
      </c>
      <c r="I26" s="271" t="s">
        <v>350</v>
      </c>
      <c r="J26" s="271" t="s">
        <v>348</v>
      </c>
      <c r="K26" s="271" t="s">
        <v>349</v>
      </c>
      <c r="L26" s="271" t="s">
        <v>350</v>
      </c>
      <c r="M26" s="271" t="s">
        <v>350</v>
      </c>
      <c r="N26" s="271" t="s">
        <v>350</v>
      </c>
      <c r="O26" s="271" t="s">
        <v>350</v>
      </c>
      <c r="P26" s="271" t="s">
        <v>350</v>
      </c>
      <c r="Q26" s="271" t="s">
        <v>350</v>
      </c>
      <c r="R26" s="271" t="s">
        <v>350</v>
      </c>
      <c r="S26" s="271" t="s">
        <v>350</v>
      </c>
      <c r="T26" s="271" t="s">
        <v>348</v>
      </c>
      <c r="U26" s="271" t="s">
        <v>348</v>
      </c>
      <c r="V26" s="271" t="s">
        <v>348</v>
      </c>
      <c r="W26" s="271" t="s">
        <v>350</v>
      </c>
      <c r="X26" s="271" t="s">
        <v>350</v>
      </c>
      <c r="Y26" s="271" t="s">
        <v>350</v>
      </c>
      <c r="Z26" s="271" t="s">
        <v>350</v>
      </c>
      <c r="AA26" s="271" t="s">
        <v>350</v>
      </c>
      <c r="AB26" s="271" t="s">
        <v>350</v>
      </c>
      <c r="AC26" s="271" t="s">
        <v>350</v>
      </c>
      <c r="AD26" s="271" t="s">
        <v>350</v>
      </c>
      <c r="AE26" s="271" t="s">
        <v>350</v>
      </c>
      <c r="AF26" s="271" t="s">
        <v>350</v>
      </c>
      <c r="AG26" s="271" t="s">
        <v>349</v>
      </c>
      <c r="AH26" s="271" t="s">
        <v>349</v>
      </c>
      <c r="AI26" s="271" t="s">
        <v>349</v>
      </c>
      <c r="AJ26" s="271" t="s">
        <v>349</v>
      </c>
      <c r="AK26" s="271" t="s">
        <v>349</v>
      </c>
      <c r="AL26" s="271" t="s">
        <v>349</v>
      </c>
    </row>
    <row r="27" spans="1:38">
      <c r="A27" s="271">
        <v>801782</v>
      </c>
      <c r="B27" s="271" t="s">
        <v>2007</v>
      </c>
      <c r="C27" s="271" t="s">
        <v>349</v>
      </c>
      <c r="D27" s="271" t="s">
        <v>350</v>
      </c>
      <c r="E27" s="271" t="s">
        <v>348</v>
      </c>
      <c r="F27" s="271" t="s">
        <v>350</v>
      </c>
      <c r="G27" s="271" t="s">
        <v>350</v>
      </c>
      <c r="H27" s="271" t="s">
        <v>350</v>
      </c>
      <c r="I27" s="271" t="s">
        <v>349</v>
      </c>
      <c r="J27" s="271" t="s">
        <v>350</v>
      </c>
      <c r="K27" s="271" t="s">
        <v>350</v>
      </c>
      <c r="L27" s="271" t="s">
        <v>349</v>
      </c>
      <c r="M27" s="271" t="s">
        <v>350</v>
      </c>
      <c r="N27" s="271" t="s">
        <v>350</v>
      </c>
      <c r="O27" s="271" t="s">
        <v>349</v>
      </c>
      <c r="P27" s="271" t="s">
        <v>348</v>
      </c>
      <c r="Q27" s="271" t="s">
        <v>350</v>
      </c>
      <c r="R27" s="271" t="s">
        <v>348</v>
      </c>
      <c r="S27" s="271" t="s">
        <v>348</v>
      </c>
      <c r="T27" s="271" t="s">
        <v>349</v>
      </c>
      <c r="U27" s="271" t="s">
        <v>350</v>
      </c>
      <c r="V27" s="271" t="s">
        <v>349</v>
      </c>
      <c r="W27" s="271" t="s">
        <v>350</v>
      </c>
      <c r="X27" s="271" t="s">
        <v>350</v>
      </c>
      <c r="Y27" s="271" t="s">
        <v>348</v>
      </c>
      <c r="Z27" s="271" t="s">
        <v>350</v>
      </c>
      <c r="AA27" s="271" t="s">
        <v>348</v>
      </c>
      <c r="AB27" s="271" t="s">
        <v>350</v>
      </c>
      <c r="AC27" s="271" t="s">
        <v>349</v>
      </c>
      <c r="AD27" s="271" t="s">
        <v>349</v>
      </c>
      <c r="AE27" s="271" t="s">
        <v>350</v>
      </c>
      <c r="AF27" s="271" t="s">
        <v>350</v>
      </c>
      <c r="AG27" s="271" t="s">
        <v>348</v>
      </c>
      <c r="AH27" s="271" t="s">
        <v>349</v>
      </c>
      <c r="AI27" s="271" t="s">
        <v>349</v>
      </c>
      <c r="AJ27" s="271" t="s">
        <v>350</v>
      </c>
      <c r="AK27" s="271" t="s">
        <v>349</v>
      </c>
      <c r="AL27" s="271" t="s">
        <v>349</v>
      </c>
    </row>
    <row r="28" spans="1:38">
      <c r="A28" s="271">
        <v>801791</v>
      </c>
      <c r="B28" s="271" t="s">
        <v>2007</v>
      </c>
      <c r="C28" s="271" t="s">
        <v>348</v>
      </c>
      <c r="D28" s="271" t="s">
        <v>350</v>
      </c>
      <c r="E28" s="271" t="s">
        <v>348</v>
      </c>
      <c r="F28" s="271" t="s">
        <v>349</v>
      </c>
      <c r="G28" s="271" t="s">
        <v>350</v>
      </c>
      <c r="H28" s="271" t="s">
        <v>350</v>
      </c>
      <c r="I28" s="271" t="s">
        <v>348</v>
      </c>
      <c r="J28" s="271" t="s">
        <v>349</v>
      </c>
      <c r="K28" s="271" t="s">
        <v>350</v>
      </c>
      <c r="L28" s="271" t="s">
        <v>350</v>
      </c>
      <c r="M28" s="271" t="s">
        <v>349</v>
      </c>
      <c r="N28" s="271" t="s">
        <v>349</v>
      </c>
      <c r="O28" s="271" t="s">
        <v>349</v>
      </c>
      <c r="P28" s="271" t="s">
        <v>348</v>
      </c>
      <c r="Q28" s="271" t="s">
        <v>350</v>
      </c>
      <c r="R28" s="271" t="s">
        <v>349</v>
      </c>
      <c r="S28" s="271" t="s">
        <v>349</v>
      </c>
      <c r="T28" s="271" t="s">
        <v>349</v>
      </c>
      <c r="U28" s="271" t="s">
        <v>349</v>
      </c>
      <c r="V28" s="271" t="s">
        <v>349</v>
      </c>
      <c r="W28" s="271" t="s">
        <v>349</v>
      </c>
      <c r="X28" s="271" t="s">
        <v>350</v>
      </c>
      <c r="Y28" s="271" t="s">
        <v>348</v>
      </c>
      <c r="Z28" s="271" t="s">
        <v>349</v>
      </c>
      <c r="AA28" s="271" t="s">
        <v>350</v>
      </c>
      <c r="AB28" s="271" t="s">
        <v>348</v>
      </c>
      <c r="AC28" s="271" t="s">
        <v>348</v>
      </c>
      <c r="AD28" s="271" t="s">
        <v>348</v>
      </c>
      <c r="AE28" s="271" t="s">
        <v>349</v>
      </c>
      <c r="AF28" s="271" t="s">
        <v>349</v>
      </c>
      <c r="AG28" s="271" t="s">
        <v>350</v>
      </c>
      <c r="AH28" s="271" t="s">
        <v>350</v>
      </c>
      <c r="AI28" s="271" t="s">
        <v>350</v>
      </c>
      <c r="AJ28" s="271" t="s">
        <v>348</v>
      </c>
      <c r="AK28" s="271" t="s">
        <v>349</v>
      </c>
      <c r="AL28" s="271" t="s">
        <v>348</v>
      </c>
    </row>
    <row r="29" spans="1:38">
      <c r="A29" s="271">
        <v>801839</v>
      </c>
      <c r="B29" s="271" t="s">
        <v>2007</v>
      </c>
      <c r="C29" s="271" t="s">
        <v>349</v>
      </c>
      <c r="D29" s="271" t="s">
        <v>348</v>
      </c>
      <c r="E29" s="271" t="s">
        <v>348</v>
      </c>
      <c r="F29" s="271" t="s">
        <v>349</v>
      </c>
      <c r="G29" s="271" t="s">
        <v>349</v>
      </c>
      <c r="H29" s="271" t="s">
        <v>349</v>
      </c>
      <c r="I29" s="271" t="s">
        <v>350</v>
      </c>
      <c r="J29" s="271" t="s">
        <v>349</v>
      </c>
      <c r="K29" s="271" t="s">
        <v>349</v>
      </c>
      <c r="L29" s="271" t="s">
        <v>348</v>
      </c>
      <c r="M29" s="271" t="s">
        <v>349</v>
      </c>
      <c r="N29" s="271" t="s">
        <v>349</v>
      </c>
      <c r="O29" s="271" t="s">
        <v>348</v>
      </c>
      <c r="P29" s="271" t="s">
        <v>348</v>
      </c>
      <c r="Q29" s="271" t="s">
        <v>349</v>
      </c>
      <c r="R29" s="271" t="s">
        <v>349</v>
      </c>
      <c r="S29" s="271" t="s">
        <v>348</v>
      </c>
      <c r="T29" s="271" t="s">
        <v>350</v>
      </c>
      <c r="U29" s="271" t="s">
        <v>350</v>
      </c>
      <c r="V29" s="271" t="s">
        <v>348</v>
      </c>
      <c r="W29" s="271" t="s">
        <v>349</v>
      </c>
      <c r="X29" s="271" t="s">
        <v>350</v>
      </c>
      <c r="Y29" s="271" t="s">
        <v>348</v>
      </c>
      <c r="Z29" s="271" t="s">
        <v>350</v>
      </c>
      <c r="AA29" s="271" t="s">
        <v>350</v>
      </c>
      <c r="AB29" s="271" t="s">
        <v>348</v>
      </c>
      <c r="AC29" s="271" t="s">
        <v>348</v>
      </c>
      <c r="AD29" s="271" t="s">
        <v>348</v>
      </c>
      <c r="AE29" s="271" t="s">
        <v>350</v>
      </c>
      <c r="AF29" s="271" t="s">
        <v>350</v>
      </c>
      <c r="AG29" s="271" t="s">
        <v>349</v>
      </c>
      <c r="AH29" s="271" t="s">
        <v>350</v>
      </c>
      <c r="AI29" s="271" t="s">
        <v>349</v>
      </c>
      <c r="AJ29" s="271" t="s">
        <v>349</v>
      </c>
      <c r="AK29" s="271" t="s">
        <v>350</v>
      </c>
      <c r="AL29" s="271" t="s">
        <v>350</v>
      </c>
    </row>
    <row r="30" spans="1:38">
      <c r="A30" s="271">
        <v>801882</v>
      </c>
      <c r="B30" s="271" t="s">
        <v>2007</v>
      </c>
      <c r="C30" s="271" t="s">
        <v>349</v>
      </c>
      <c r="D30" s="271" t="s">
        <v>350</v>
      </c>
      <c r="E30" s="271" t="s">
        <v>350</v>
      </c>
      <c r="F30" s="271" t="s">
        <v>348</v>
      </c>
      <c r="G30" s="271" t="s">
        <v>349</v>
      </c>
      <c r="H30" s="271" t="s">
        <v>349</v>
      </c>
      <c r="I30" s="271" t="s">
        <v>349</v>
      </c>
      <c r="J30" s="271" t="s">
        <v>350</v>
      </c>
      <c r="K30" s="271" t="s">
        <v>348</v>
      </c>
      <c r="L30" s="271" t="s">
        <v>350</v>
      </c>
      <c r="M30" s="271" t="s">
        <v>349</v>
      </c>
      <c r="N30" s="271" t="s">
        <v>349</v>
      </c>
      <c r="O30" s="271" t="s">
        <v>350</v>
      </c>
      <c r="P30" s="271" t="s">
        <v>348</v>
      </c>
      <c r="Q30" s="271" t="s">
        <v>349</v>
      </c>
      <c r="R30" s="271" t="s">
        <v>348</v>
      </c>
      <c r="S30" s="271" t="s">
        <v>348</v>
      </c>
      <c r="T30" s="271" t="s">
        <v>348</v>
      </c>
      <c r="U30" s="271" t="s">
        <v>350</v>
      </c>
      <c r="V30" s="271" t="s">
        <v>348</v>
      </c>
      <c r="W30" s="271" t="s">
        <v>350</v>
      </c>
      <c r="X30" s="271" t="s">
        <v>348</v>
      </c>
      <c r="Y30" s="271" t="s">
        <v>350</v>
      </c>
      <c r="Z30" s="271" t="s">
        <v>348</v>
      </c>
      <c r="AA30" s="271" t="s">
        <v>349</v>
      </c>
      <c r="AB30" s="271" t="s">
        <v>350</v>
      </c>
      <c r="AC30" s="271" t="s">
        <v>349</v>
      </c>
      <c r="AD30" s="271" t="s">
        <v>350</v>
      </c>
      <c r="AE30" s="271" t="s">
        <v>348</v>
      </c>
      <c r="AF30" s="271" t="s">
        <v>350</v>
      </c>
      <c r="AG30" s="271" t="s">
        <v>350</v>
      </c>
      <c r="AH30" s="271" t="s">
        <v>350</v>
      </c>
      <c r="AI30" s="271" t="s">
        <v>350</v>
      </c>
      <c r="AJ30" s="271" t="s">
        <v>350</v>
      </c>
      <c r="AK30" s="271" t="s">
        <v>349</v>
      </c>
      <c r="AL30" s="271" t="s">
        <v>350</v>
      </c>
    </row>
    <row r="31" spans="1:38">
      <c r="A31" s="271">
        <v>801901</v>
      </c>
      <c r="B31" s="271" t="s">
        <v>2007</v>
      </c>
      <c r="C31" s="271" t="s">
        <v>350</v>
      </c>
      <c r="D31" s="271" t="s">
        <v>350</v>
      </c>
      <c r="E31" s="271" t="s">
        <v>348</v>
      </c>
      <c r="F31" s="271" t="s">
        <v>350</v>
      </c>
      <c r="G31" s="271" t="s">
        <v>350</v>
      </c>
      <c r="H31" s="271" t="s">
        <v>350</v>
      </c>
      <c r="I31" s="271" t="s">
        <v>350</v>
      </c>
      <c r="J31" s="271" t="s">
        <v>348</v>
      </c>
      <c r="K31" s="271" t="s">
        <v>348</v>
      </c>
      <c r="L31" s="271" t="s">
        <v>348</v>
      </c>
      <c r="M31" s="271" t="s">
        <v>348</v>
      </c>
      <c r="N31" s="271" t="s">
        <v>348</v>
      </c>
      <c r="O31" s="271" t="s">
        <v>348</v>
      </c>
      <c r="P31" s="271" t="s">
        <v>348</v>
      </c>
      <c r="Q31" s="271" t="s">
        <v>348</v>
      </c>
      <c r="R31" s="271" t="s">
        <v>350</v>
      </c>
      <c r="S31" s="271" t="s">
        <v>348</v>
      </c>
      <c r="T31" s="271" t="s">
        <v>350</v>
      </c>
      <c r="U31" s="271" t="s">
        <v>348</v>
      </c>
      <c r="V31" s="271" t="s">
        <v>350</v>
      </c>
      <c r="W31" s="271" t="s">
        <v>350</v>
      </c>
      <c r="X31" s="271" t="s">
        <v>350</v>
      </c>
      <c r="Y31" s="271" t="s">
        <v>350</v>
      </c>
      <c r="Z31" s="271" t="s">
        <v>348</v>
      </c>
      <c r="AA31" s="271" t="s">
        <v>350</v>
      </c>
      <c r="AB31" s="271" t="s">
        <v>350</v>
      </c>
      <c r="AC31" s="271" t="s">
        <v>350</v>
      </c>
      <c r="AD31" s="271" t="s">
        <v>350</v>
      </c>
      <c r="AE31" s="271" t="s">
        <v>350</v>
      </c>
      <c r="AF31" s="271" t="s">
        <v>348</v>
      </c>
      <c r="AG31" s="271" t="s">
        <v>350</v>
      </c>
      <c r="AH31" s="271" t="s">
        <v>350</v>
      </c>
      <c r="AI31" s="271" t="s">
        <v>350</v>
      </c>
      <c r="AJ31" s="271" t="s">
        <v>350</v>
      </c>
      <c r="AK31" s="271" t="s">
        <v>349</v>
      </c>
      <c r="AL31" s="271" t="s">
        <v>349</v>
      </c>
    </row>
    <row r="32" spans="1:38">
      <c r="A32" s="271">
        <v>801964</v>
      </c>
      <c r="B32" s="271" t="s">
        <v>2007</v>
      </c>
      <c r="C32" s="271" t="s">
        <v>348</v>
      </c>
      <c r="D32" s="271" t="s">
        <v>350</v>
      </c>
      <c r="E32" s="271" t="s">
        <v>348</v>
      </c>
      <c r="F32" s="271" t="s">
        <v>350</v>
      </c>
      <c r="G32" s="271" t="s">
        <v>350</v>
      </c>
      <c r="H32" s="271" t="s">
        <v>348</v>
      </c>
      <c r="I32" s="271" t="s">
        <v>348</v>
      </c>
      <c r="J32" s="271" t="s">
        <v>348</v>
      </c>
      <c r="K32" s="271" t="s">
        <v>348</v>
      </c>
      <c r="L32" s="271" t="s">
        <v>348</v>
      </c>
      <c r="M32" s="271" t="s">
        <v>348</v>
      </c>
      <c r="N32" s="271" t="s">
        <v>350</v>
      </c>
      <c r="O32" s="271" t="s">
        <v>350</v>
      </c>
      <c r="P32" s="271" t="s">
        <v>350</v>
      </c>
      <c r="Q32" s="271" t="s">
        <v>350</v>
      </c>
      <c r="R32" s="271" t="s">
        <v>348</v>
      </c>
      <c r="S32" s="271" t="s">
        <v>350</v>
      </c>
      <c r="T32" s="271" t="s">
        <v>350</v>
      </c>
      <c r="U32" s="271" t="s">
        <v>350</v>
      </c>
      <c r="V32" s="271" t="s">
        <v>348</v>
      </c>
      <c r="W32" s="271" t="s">
        <v>348</v>
      </c>
      <c r="X32" s="271" t="s">
        <v>350</v>
      </c>
      <c r="Y32" s="271" t="s">
        <v>349</v>
      </c>
      <c r="Z32" s="271" t="s">
        <v>348</v>
      </c>
      <c r="AA32" s="271" t="s">
        <v>348</v>
      </c>
      <c r="AB32" s="271" t="s">
        <v>350</v>
      </c>
      <c r="AC32" s="271" t="s">
        <v>350</v>
      </c>
      <c r="AD32" s="271" t="s">
        <v>348</v>
      </c>
      <c r="AE32" s="271" t="s">
        <v>350</v>
      </c>
      <c r="AF32" s="271" t="s">
        <v>350</v>
      </c>
      <c r="AG32" s="271" t="s">
        <v>350</v>
      </c>
      <c r="AH32" s="271" t="s">
        <v>348</v>
      </c>
      <c r="AI32" s="271" t="s">
        <v>350</v>
      </c>
      <c r="AJ32" s="271" t="s">
        <v>350</v>
      </c>
      <c r="AK32" s="271" t="s">
        <v>349</v>
      </c>
      <c r="AL32" s="271" t="s">
        <v>350</v>
      </c>
    </row>
    <row r="33" spans="1:38">
      <c r="A33" s="271">
        <v>802005</v>
      </c>
      <c r="B33" s="271" t="s">
        <v>2007</v>
      </c>
      <c r="C33" s="271" t="s">
        <v>350</v>
      </c>
      <c r="D33" s="271" t="s">
        <v>350</v>
      </c>
      <c r="E33" s="271" t="s">
        <v>350</v>
      </c>
      <c r="F33" s="271" t="s">
        <v>350</v>
      </c>
      <c r="G33" s="271" t="s">
        <v>350</v>
      </c>
      <c r="H33" s="271" t="s">
        <v>350</v>
      </c>
      <c r="I33" s="271" t="s">
        <v>350</v>
      </c>
      <c r="J33" s="271" t="s">
        <v>350</v>
      </c>
      <c r="K33" s="271" t="s">
        <v>349</v>
      </c>
      <c r="L33" s="271" t="s">
        <v>350</v>
      </c>
      <c r="M33" s="271" t="s">
        <v>350</v>
      </c>
      <c r="N33" s="271" t="s">
        <v>350</v>
      </c>
      <c r="O33" s="271" t="s">
        <v>350</v>
      </c>
      <c r="P33" s="271" t="s">
        <v>349</v>
      </c>
      <c r="Q33" s="271" t="s">
        <v>349</v>
      </c>
      <c r="R33" s="271" t="s">
        <v>349</v>
      </c>
      <c r="S33" s="271" t="s">
        <v>349</v>
      </c>
      <c r="T33" s="271" t="s">
        <v>349</v>
      </c>
      <c r="U33" s="271" t="s">
        <v>350</v>
      </c>
      <c r="V33" s="271" t="s">
        <v>350</v>
      </c>
      <c r="W33" s="271" t="s">
        <v>350</v>
      </c>
      <c r="X33" s="271" t="s">
        <v>348</v>
      </c>
      <c r="Y33" s="271" t="s">
        <v>348</v>
      </c>
      <c r="Z33" s="271" t="s">
        <v>348</v>
      </c>
      <c r="AA33" s="271" t="s">
        <v>350</v>
      </c>
      <c r="AB33" s="271" t="s">
        <v>350</v>
      </c>
      <c r="AC33" s="271" t="s">
        <v>349</v>
      </c>
      <c r="AD33" s="271" t="s">
        <v>348</v>
      </c>
      <c r="AE33" s="271" t="s">
        <v>350</v>
      </c>
      <c r="AF33" s="271" t="s">
        <v>349</v>
      </c>
      <c r="AG33" s="271" t="s">
        <v>349</v>
      </c>
      <c r="AH33" s="271" t="s">
        <v>349</v>
      </c>
      <c r="AI33" s="271" t="s">
        <v>349</v>
      </c>
      <c r="AJ33" s="271" t="s">
        <v>349</v>
      </c>
      <c r="AK33" s="271" t="s">
        <v>348</v>
      </c>
      <c r="AL33" s="271" t="s">
        <v>349</v>
      </c>
    </row>
    <row r="34" spans="1:38">
      <c r="A34" s="271">
        <v>802011</v>
      </c>
      <c r="B34" s="271" t="s">
        <v>2007</v>
      </c>
      <c r="C34" s="271" t="s">
        <v>348</v>
      </c>
      <c r="D34" s="271" t="s">
        <v>348</v>
      </c>
      <c r="E34" s="271" t="s">
        <v>348</v>
      </c>
      <c r="F34" s="271" t="s">
        <v>348</v>
      </c>
      <c r="G34" s="271" t="s">
        <v>348</v>
      </c>
      <c r="H34" s="271" t="s">
        <v>348</v>
      </c>
      <c r="I34" s="271" t="s">
        <v>348</v>
      </c>
      <c r="J34" s="271" t="s">
        <v>348</v>
      </c>
      <c r="K34" s="271" t="s">
        <v>348</v>
      </c>
      <c r="L34" s="271" t="s">
        <v>350</v>
      </c>
      <c r="M34" s="271" t="s">
        <v>348</v>
      </c>
      <c r="N34" s="271" t="s">
        <v>349</v>
      </c>
      <c r="O34" s="271" t="s">
        <v>350</v>
      </c>
      <c r="P34" s="271" t="s">
        <v>348</v>
      </c>
      <c r="Q34" s="271" t="s">
        <v>348</v>
      </c>
      <c r="R34" s="271" t="s">
        <v>348</v>
      </c>
      <c r="S34" s="271" t="s">
        <v>348</v>
      </c>
      <c r="T34" s="271" t="s">
        <v>348</v>
      </c>
      <c r="U34" s="271" t="s">
        <v>348</v>
      </c>
      <c r="V34" s="271" t="s">
        <v>350</v>
      </c>
      <c r="W34" s="271" t="s">
        <v>348</v>
      </c>
      <c r="X34" s="271" t="s">
        <v>348</v>
      </c>
      <c r="Y34" s="271" t="s">
        <v>348</v>
      </c>
      <c r="Z34" s="271" t="s">
        <v>349</v>
      </c>
      <c r="AA34" s="271" t="s">
        <v>348</v>
      </c>
      <c r="AB34" s="271" t="s">
        <v>348</v>
      </c>
      <c r="AC34" s="271" t="s">
        <v>348</v>
      </c>
      <c r="AD34" s="271" t="s">
        <v>348</v>
      </c>
      <c r="AE34" s="271" t="s">
        <v>348</v>
      </c>
      <c r="AF34" s="271" t="s">
        <v>348</v>
      </c>
      <c r="AG34" s="271" t="s">
        <v>348</v>
      </c>
      <c r="AH34" s="271" t="s">
        <v>348</v>
      </c>
      <c r="AI34" s="271" t="s">
        <v>350</v>
      </c>
      <c r="AJ34" s="271" t="s">
        <v>348</v>
      </c>
      <c r="AK34" s="271" t="s">
        <v>349</v>
      </c>
      <c r="AL34" s="271" t="s">
        <v>348</v>
      </c>
    </row>
    <row r="35" spans="1:38">
      <c r="A35" s="271">
        <v>802033</v>
      </c>
      <c r="B35" s="271" t="s">
        <v>2007</v>
      </c>
      <c r="C35" s="271" t="s">
        <v>348</v>
      </c>
      <c r="D35" s="271" t="s">
        <v>348</v>
      </c>
      <c r="E35" s="271" t="s">
        <v>350</v>
      </c>
      <c r="F35" s="271" t="s">
        <v>350</v>
      </c>
      <c r="G35" s="271" t="s">
        <v>348</v>
      </c>
      <c r="H35" s="271" t="s">
        <v>350</v>
      </c>
      <c r="I35" s="271" t="s">
        <v>348</v>
      </c>
      <c r="J35" s="271" t="s">
        <v>349</v>
      </c>
      <c r="K35" s="271" t="s">
        <v>350</v>
      </c>
      <c r="L35" s="271" t="s">
        <v>350</v>
      </c>
      <c r="M35" s="271" t="s">
        <v>350</v>
      </c>
      <c r="N35" s="271" t="s">
        <v>350</v>
      </c>
      <c r="O35" s="271" t="s">
        <v>350</v>
      </c>
      <c r="P35" s="271" t="s">
        <v>350</v>
      </c>
      <c r="Q35" s="271" t="s">
        <v>350</v>
      </c>
      <c r="R35" s="271" t="s">
        <v>350</v>
      </c>
      <c r="S35" s="271" t="s">
        <v>348</v>
      </c>
      <c r="T35" s="271" t="s">
        <v>348</v>
      </c>
      <c r="U35" s="271" t="s">
        <v>350</v>
      </c>
      <c r="V35" s="271" t="s">
        <v>348</v>
      </c>
      <c r="W35" s="271" t="s">
        <v>348</v>
      </c>
      <c r="X35" s="271" t="s">
        <v>350</v>
      </c>
      <c r="Y35" s="271" t="s">
        <v>350</v>
      </c>
      <c r="Z35" s="271" t="s">
        <v>348</v>
      </c>
      <c r="AA35" s="271" t="s">
        <v>350</v>
      </c>
      <c r="AB35" s="271" t="s">
        <v>349</v>
      </c>
      <c r="AC35" s="271" t="s">
        <v>349</v>
      </c>
      <c r="AD35" s="271" t="s">
        <v>350</v>
      </c>
      <c r="AE35" s="271" t="s">
        <v>348</v>
      </c>
      <c r="AF35" s="271" t="s">
        <v>349</v>
      </c>
      <c r="AG35" s="271" t="s">
        <v>350</v>
      </c>
      <c r="AH35" s="271" t="s">
        <v>348</v>
      </c>
      <c r="AI35" s="271" t="s">
        <v>350</v>
      </c>
      <c r="AJ35" s="271" t="s">
        <v>348</v>
      </c>
      <c r="AK35" s="271" t="s">
        <v>350</v>
      </c>
      <c r="AL35" s="271" t="s">
        <v>350</v>
      </c>
    </row>
    <row r="36" spans="1:38">
      <c r="A36" s="271">
        <v>802123</v>
      </c>
      <c r="B36" s="271" t="s">
        <v>2007</v>
      </c>
      <c r="C36" s="271" t="s">
        <v>348</v>
      </c>
      <c r="D36" s="271" t="s">
        <v>350</v>
      </c>
      <c r="E36" s="271" t="s">
        <v>348</v>
      </c>
      <c r="F36" s="271" t="s">
        <v>350</v>
      </c>
      <c r="G36" s="271" t="s">
        <v>350</v>
      </c>
      <c r="H36" s="271" t="s">
        <v>350</v>
      </c>
      <c r="I36" s="271" t="s">
        <v>350</v>
      </c>
      <c r="J36" s="271" t="s">
        <v>350</v>
      </c>
      <c r="K36" s="271" t="s">
        <v>348</v>
      </c>
      <c r="L36" s="271" t="s">
        <v>348</v>
      </c>
      <c r="M36" s="271" t="s">
        <v>348</v>
      </c>
      <c r="N36" s="271" t="s">
        <v>348</v>
      </c>
      <c r="O36" s="271" t="s">
        <v>349</v>
      </c>
      <c r="P36" s="271" t="s">
        <v>350</v>
      </c>
      <c r="Q36" s="271" t="s">
        <v>348</v>
      </c>
      <c r="R36" s="271" t="s">
        <v>350</v>
      </c>
      <c r="S36" s="271" t="s">
        <v>350</v>
      </c>
      <c r="T36" s="271" t="s">
        <v>348</v>
      </c>
      <c r="U36" s="271" t="s">
        <v>350</v>
      </c>
      <c r="V36" s="271" t="s">
        <v>349</v>
      </c>
      <c r="W36" s="271" t="s">
        <v>348</v>
      </c>
      <c r="X36" s="271" t="s">
        <v>350</v>
      </c>
      <c r="Y36" s="271" t="s">
        <v>350</v>
      </c>
      <c r="Z36" s="271" t="s">
        <v>348</v>
      </c>
      <c r="AA36" s="271" t="s">
        <v>349</v>
      </c>
      <c r="AB36" s="271" t="s">
        <v>348</v>
      </c>
      <c r="AC36" s="271" t="s">
        <v>348</v>
      </c>
      <c r="AD36" s="271" t="s">
        <v>350</v>
      </c>
      <c r="AE36" s="271" t="s">
        <v>350</v>
      </c>
      <c r="AF36" s="271" t="s">
        <v>350</v>
      </c>
      <c r="AG36" s="271" t="s">
        <v>349</v>
      </c>
      <c r="AH36" s="271" t="s">
        <v>349</v>
      </c>
      <c r="AI36" s="271" t="s">
        <v>348</v>
      </c>
      <c r="AJ36" s="271" t="s">
        <v>349</v>
      </c>
      <c r="AK36" s="271" t="s">
        <v>349</v>
      </c>
      <c r="AL36" s="271" t="s">
        <v>348</v>
      </c>
    </row>
    <row r="37" spans="1:38">
      <c r="A37" s="271">
        <v>802156</v>
      </c>
      <c r="B37" s="271" t="s">
        <v>2007</v>
      </c>
      <c r="C37" s="271" t="s">
        <v>348</v>
      </c>
      <c r="D37" s="271" t="s">
        <v>350</v>
      </c>
      <c r="E37" s="271" t="s">
        <v>350</v>
      </c>
      <c r="F37" s="271" t="s">
        <v>350</v>
      </c>
      <c r="G37" s="271" t="s">
        <v>350</v>
      </c>
      <c r="H37" s="271" t="s">
        <v>350</v>
      </c>
      <c r="I37" s="271" t="s">
        <v>350</v>
      </c>
      <c r="J37" s="271" t="s">
        <v>350</v>
      </c>
      <c r="K37" s="271" t="s">
        <v>350</v>
      </c>
      <c r="L37" s="271" t="s">
        <v>350</v>
      </c>
      <c r="M37" s="271" t="s">
        <v>350</v>
      </c>
      <c r="N37" s="271" t="s">
        <v>350</v>
      </c>
      <c r="O37" s="271" t="s">
        <v>348</v>
      </c>
      <c r="P37" s="271" t="s">
        <v>350</v>
      </c>
      <c r="Q37" s="271" t="s">
        <v>350</v>
      </c>
      <c r="R37" s="271" t="s">
        <v>348</v>
      </c>
      <c r="S37" s="271" t="s">
        <v>350</v>
      </c>
      <c r="T37" s="271" t="s">
        <v>350</v>
      </c>
      <c r="U37" s="271" t="s">
        <v>350</v>
      </c>
      <c r="V37" s="271" t="s">
        <v>348</v>
      </c>
      <c r="W37" s="271" t="s">
        <v>350</v>
      </c>
      <c r="X37" s="271" t="s">
        <v>350</v>
      </c>
      <c r="Y37" s="271" t="s">
        <v>348</v>
      </c>
      <c r="Z37" s="271" t="s">
        <v>350</v>
      </c>
      <c r="AA37" s="271" t="s">
        <v>350</v>
      </c>
      <c r="AB37" s="271" t="s">
        <v>348</v>
      </c>
      <c r="AC37" s="271" t="s">
        <v>350</v>
      </c>
      <c r="AD37" s="271" t="s">
        <v>350</v>
      </c>
      <c r="AE37" s="271" t="s">
        <v>350</v>
      </c>
      <c r="AF37" s="271" t="s">
        <v>350</v>
      </c>
      <c r="AG37" s="271" t="s">
        <v>349</v>
      </c>
      <c r="AH37" s="271" t="s">
        <v>349</v>
      </c>
      <c r="AI37" s="271" t="s">
        <v>349</v>
      </c>
      <c r="AJ37" s="271" t="s">
        <v>349</v>
      </c>
      <c r="AK37" s="271" t="s">
        <v>349</v>
      </c>
      <c r="AL37" s="271" t="s">
        <v>349</v>
      </c>
    </row>
    <row r="38" spans="1:38">
      <c r="A38" s="271">
        <v>802199</v>
      </c>
      <c r="B38" s="271" t="s">
        <v>2007</v>
      </c>
      <c r="C38" s="271" t="s">
        <v>348</v>
      </c>
      <c r="D38" s="271" t="s">
        <v>348</v>
      </c>
      <c r="E38" s="271" t="s">
        <v>348</v>
      </c>
      <c r="F38" s="271" t="s">
        <v>350</v>
      </c>
      <c r="G38" s="271" t="s">
        <v>350</v>
      </c>
      <c r="H38" s="271" t="s">
        <v>350</v>
      </c>
      <c r="I38" s="271" t="s">
        <v>350</v>
      </c>
      <c r="J38" s="271" t="s">
        <v>350</v>
      </c>
      <c r="K38" s="271" t="s">
        <v>348</v>
      </c>
      <c r="L38" s="271" t="s">
        <v>350</v>
      </c>
      <c r="M38" s="271" t="s">
        <v>350</v>
      </c>
      <c r="N38" s="271" t="s">
        <v>350</v>
      </c>
      <c r="O38" s="271" t="s">
        <v>350</v>
      </c>
      <c r="P38" s="271" t="s">
        <v>350</v>
      </c>
      <c r="Q38" s="271" t="s">
        <v>350</v>
      </c>
      <c r="R38" s="271" t="s">
        <v>350</v>
      </c>
      <c r="S38" s="271" t="s">
        <v>350</v>
      </c>
      <c r="T38" s="271" t="s">
        <v>350</v>
      </c>
      <c r="U38" s="271" t="s">
        <v>349</v>
      </c>
      <c r="V38" s="271" t="s">
        <v>350</v>
      </c>
      <c r="W38" s="271" t="s">
        <v>348</v>
      </c>
      <c r="X38" s="271" t="s">
        <v>350</v>
      </c>
      <c r="Y38" s="271" t="s">
        <v>350</v>
      </c>
      <c r="Z38" s="271" t="s">
        <v>350</v>
      </c>
      <c r="AA38" s="271" t="s">
        <v>350</v>
      </c>
      <c r="AB38" s="271" t="s">
        <v>348</v>
      </c>
      <c r="AC38" s="271" t="s">
        <v>348</v>
      </c>
      <c r="AD38" s="271" t="s">
        <v>348</v>
      </c>
      <c r="AE38" s="271" t="s">
        <v>348</v>
      </c>
      <c r="AF38" s="271" t="s">
        <v>350</v>
      </c>
      <c r="AG38" s="271" t="s">
        <v>350</v>
      </c>
      <c r="AH38" s="271" t="s">
        <v>348</v>
      </c>
      <c r="AI38" s="271" t="s">
        <v>348</v>
      </c>
      <c r="AJ38" s="271" t="s">
        <v>348</v>
      </c>
      <c r="AK38" s="271" t="s">
        <v>350</v>
      </c>
      <c r="AL38" s="271" t="s">
        <v>348</v>
      </c>
    </row>
    <row r="39" spans="1:38">
      <c r="A39" s="271">
        <v>802313</v>
      </c>
      <c r="B39" s="271" t="s">
        <v>2007</v>
      </c>
      <c r="C39" s="271" t="s">
        <v>348</v>
      </c>
      <c r="D39" s="271" t="s">
        <v>350</v>
      </c>
      <c r="E39" s="271" t="s">
        <v>348</v>
      </c>
      <c r="F39" s="271" t="s">
        <v>350</v>
      </c>
      <c r="G39" s="271" t="s">
        <v>350</v>
      </c>
      <c r="H39" s="271" t="s">
        <v>348</v>
      </c>
      <c r="I39" s="271" t="s">
        <v>348</v>
      </c>
      <c r="J39" s="271" t="s">
        <v>350</v>
      </c>
      <c r="K39" s="271" t="s">
        <v>348</v>
      </c>
      <c r="L39" s="271" t="s">
        <v>350</v>
      </c>
      <c r="M39" s="271" t="s">
        <v>350</v>
      </c>
      <c r="N39" s="271" t="s">
        <v>350</v>
      </c>
      <c r="O39" s="271" t="s">
        <v>349</v>
      </c>
      <c r="P39" s="271" t="s">
        <v>348</v>
      </c>
      <c r="Q39" s="271" t="s">
        <v>348</v>
      </c>
      <c r="R39" s="271" t="s">
        <v>348</v>
      </c>
      <c r="S39" s="271" t="s">
        <v>348</v>
      </c>
      <c r="T39" s="271" t="s">
        <v>349</v>
      </c>
      <c r="U39" s="271" t="s">
        <v>348</v>
      </c>
      <c r="V39" s="271" t="s">
        <v>350</v>
      </c>
      <c r="W39" s="271" t="s">
        <v>348</v>
      </c>
      <c r="X39" s="271" t="s">
        <v>348</v>
      </c>
      <c r="Y39" s="271" t="s">
        <v>348</v>
      </c>
      <c r="Z39" s="271" t="s">
        <v>348</v>
      </c>
      <c r="AA39" s="271" t="s">
        <v>350</v>
      </c>
      <c r="AB39" s="271" t="s">
        <v>350</v>
      </c>
      <c r="AC39" s="271" t="s">
        <v>348</v>
      </c>
      <c r="AD39" s="271" t="s">
        <v>350</v>
      </c>
      <c r="AE39" s="271" t="s">
        <v>350</v>
      </c>
      <c r="AF39" s="271" t="s">
        <v>350</v>
      </c>
      <c r="AG39" s="271" t="s">
        <v>350</v>
      </c>
      <c r="AH39" s="271" t="s">
        <v>348</v>
      </c>
      <c r="AI39" s="271" t="s">
        <v>350</v>
      </c>
      <c r="AJ39" s="271" t="s">
        <v>350</v>
      </c>
      <c r="AK39" s="271" t="s">
        <v>350</v>
      </c>
      <c r="AL39" s="271" t="s">
        <v>350</v>
      </c>
    </row>
    <row r="40" spans="1:38">
      <c r="A40" s="271">
        <v>802323</v>
      </c>
      <c r="B40" s="271" t="s">
        <v>2007</v>
      </c>
      <c r="C40" s="271" t="s">
        <v>348</v>
      </c>
      <c r="D40" s="271" t="s">
        <v>348</v>
      </c>
      <c r="E40" s="271" t="s">
        <v>348</v>
      </c>
      <c r="F40" s="271" t="s">
        <v>350</v>
      </c>
      <c r="G40" s="271" t="s">
        <v>350</v>
      </c>
      <c r="H40" s="271" t="s">
        <v>348</v>
      </c>
      <c r="I40" s="271" t="s">
        <v>348</v>
      </c>
      <c r="J40" s="271" t="s">
        <v>348</v>
      </c>
      <c r="K40" s="271" t="s">
        <v>348</v>
      </c>
      <c r="L40" s="271" t="s">
        <v>348</v>
      </c>
      <c r="M40" s="271" t="s">
        <v>350</v>
      </c>
      <c r="N40" s="271" t="s">
        <v>348</v>
      </c>
      <c r="O40" s="271" t="s">
        <v>350</v>
      </c>
      <c r="P40" s="271" t="s">
        <v>350</v>
      </c>
      <c r="Q40" s="271" t="s">
        <v>350</v>
      </c>
      <c r="R40" s="271" t="s">
        <v>350</v>
      </c>
      <c r="S40" s="271" t="s">
        <v>348</v>
      </c>
      <c r="T40" s="271" t="s">
        <v>350</v>
      </c>
      <c r="U40" s="271" t="s">
        <v>348</v>
      </c>
      <c r="V40" s="271" t="s">
        <v>348</v>
      </c>
      <c r="W40" s="271" t="s">
        <v>350</v>
      </c>
      <c r="X40" s="271" t="s">
        <v>350</v>
      </c>
      <c r="Y40" s="271" t="s">
        <v>348</v>
      </c>
      <c r="Z40" s="271" t="s">
        <v>349</v>
      </c>
      <c r="AA40" s="271" t="s">
        <v>350</v>
      </c>
      <c r="AB40" s="271" t="s">
        <v>348</v>
      </c>
      <c r="AC40" s="271" t="s">
        <v>350</v>
      </c>
      <c r="AD40" s="271" t="s">
        <v>350</v>
      </c>
      <c r="AE40" s="271" t="s">
        <v>349</v>
      </c>
      <c r="AF40" s="271" t="s">
        <v>349</v>
      </c>
      <c r="AG40" s="271" t="s">
        <v>349</v>
      </c>
      <c r="AH40" s="271" t="s">
        <v>349</v>
      </c>
      <c r="AI40" s="271" t="s">
        <v>350</v>
      </c>
      <c r="AJ40" s="271" t="s">
        <v>350</v>
      </c>
      <c r="AK40" s="271" t="s">
        <v>349</v>
      </c>
      <c r="AL40" s="271" t="s">
        <v>350</v>
      </c>
    </row>
    <row r="41" spans="1:38">
      <c r="A41" s="271">
        <v>802364</v>
      </c>
      <c r="B41" s="271" t="s">
        <v>2007</v>
      </c>
      <c r="C41" s="271" t="s">
        <v>348</v>
      </c>
      <c r="D41" s="271" t="s">
        <v>350</v>
      </c>
      <c r="E41" s="271" t="s">
        <v>348</v>
      </c>
      <c r="F41" s="271" t="s">
        <v>350</v>
      </c>
      <c r="G41" s="271" t="s">
        <v>350</v>
      </c>
      <c r="H41" s="271" t="s">
        <v>350</v>
      </c>
      <c r="I41" s="271" t="s">
        <v>350</v>
      </c>
      <c r="J41" s="271" t="s">
        <v>350</v>
      </c>
      <c r="K41" s="271" t="s">
        <v>350</v>
      </c>
      <c r="L41" s="271" t="s">
        <v>348</v>
      </c>
      <c r="M41" s="271" t="s">
        <v>350</v>
      </c>
      <c r="N41" s="271" t="s">
        <v>348</v>
      </c>
      <c r="O41" s="271" t="s">
        <v>350</v>
      </c>
      <c r="P41" s="271" t="s">
        <v>348</v>
      </c>
      <c r="Q41" s="271" t="s">
        <v>350</v>
      </c>
      <c r="R41" s="271" t="s">
        <v>348</v>
      </c>
      <c r="S41" s="271" t="s">
        <v>350</v>
      </c>
      <c r="T41" s="271" t="s">
        <v>350</v>
      </c>
      <c r="U41" s="271" t="s">
        <v>348</v>
      </c>
      <c r="V41" s="271" t="s">
        <v>350</v>
      </c>
      <c r="W41" s="271" t="s">
        <v>350</v>
      </c>
      <c r="X41" s="271" t="s">
        <v>350</v>
      </c>
      <c r="Y41" s="271" t="s">
        <v>348</v>
      </c>
      <c r="Z41" s="271" t="s">
        <v>350</v>
      </c>
      <c r="AA41" s="271" t="s">
        <v>350</v>
      </c>
      <c r="AB41" s="271" t="s">
        <v>350</v>
      </c>
      <c r="AC41" s="271" t="s">
        <v>350</v>
      </c>
      <c r="AD41" s="271" t="s">
        <v>349</v>
      </c>
      <c r="AE41" s="271" t="s">
        <v>349</v>
      </c>
      <c r="AF41" s="271" t="s">
        <v>349</v>
      </c>
      <c r="AG41" s="271" t="s">
        <v>350</v>
      </c>
      <c r="AH41" s="271" t="s">
        <v>350</v>
      </c>
      <c r="AI41" s="271" t="s">
        <v>349</v>
      </c>
      <c r="AJ41" s="271" t="s">
        <v>349</v>
      </c>
      <c r="AK41" s="271" t="s">
        <v>349</v>
      </c>
      <c r="AL41" s="271" t="s">
        <v>349</v>
      </c>
    </row>
    <row r="42" spans="1:38">
      <c r="A42" s="271">
        <v>802467</v>
      </c>
      <c r="B42" s="271" t="s">
        <v>2007</v>
      </c>
      <c r="C42" s="271" t="s">
        <v>348</v>
      </c>
      <c r="D42" s="271" t="s">
        <v>348</v>
      </c>
      <c r="E42" s="271" t="s">
        <v>348</v>
      </c>
      <c r="F42" s="271" t="s">
        <v>348</v>
      </c>
      <c r="G42" s="271" t="s">
        <v>348</v>
      </c>
      <c r="H42" s="271" t="s">
        <v>348</v>
      </c>
      <c r="I42" s="271" t="s">
        <v>350</v>
      </c>
      <c r="J42" s="271" t="s">
        <v>348</v>
      </c>
      <c r="K42" s="271" t="s">
        <v>348</v>
      </c>
      <c r="L42" s="271" t="s">
        <v>348</v>
      </c>
      <c r="M42" s="271" t="s">
        <v>348</v>
      </c>
      <c r="N42" s="271" t="s">
        <v>349</v>
      </c>
      <c r="O42" s="271" t="s">
        <v>348</v>
      </c>
      <c r="P42" s="271" t="s">
        <v>348</v>
      </c>
      <c r="Q42" s="271" t="s">
        <v>348</v>
      </c>
      <c r="R42" s="271" t="s">
        <v>348</v>
      </c>
      <c r="S42" s="271" t="s">
        <v>348</v>
      </c>
      <c r="T42" s="271" t="s">
        <v>348</v>
      </c>
      <c r="U42" s="271" t="s">
        <v>348</v>
      </c>
      <c r="V42" s="271" t="s">
        <v>348</v>
      </c>
      <c r="W42" s="271" t="s">
        <v>348</v>
      </c>
      <c r="X42" s="271" t="s">
        <v>348</v>
      </c>
      <c r="Y42" s="271" t="s">
        <v>348</v>
      </c>
      <c r="Z42" s="271" t="s">
        <v>348</v>
      </c>
      <c r="AA42" s="271" t="s">
        <v>348</v>
      </c>
      <c r="AB42" s="271" t="s">
        <v>350</v>
      </c>
      <c r="AC42" s="271" t="s">
        <v>350</v>
      </c>
      <c r="AD42" s="271" t="s">
        <v>350</v>
      </c>
      <c r="AE42" s="271" t="s">
        <v>350</v>
      </c>
      <c r="AF42" s="271" t="s">
        <v>350</v>
      </c>
      <c r="AG42" s="271" t="s">
        <v>349</v>
      </c>
      <c r="AH42" s="271" t="s">
        <v>349</v>
      </c>
      <c r="AI42" s="271" t="s">
        <v>349</v>
      </c>
      <c r="AJ42" s="271" t="s">
        <v>349</v>
      </c>
      <c r="AK42" s="271" t="s">
        <v>349</v>
      </c>
      <c r="AL42" s="271" t="s">
        <v>349</v>
      </c>
    </row>
    <row r="43" spans="1:38">
      <c r="A43" s="271">
        <v>802486</v>
      </c>
      <c r="B43" s="271" t="s">
        <v>2007</v>
      </c>
      <c r="C43" s="271" t="s">
        <v>350</v>
      </c>
      <c r="D43" s="271" t="s">
        <v>348</v>
      </c>
      <c r="E43" s="271" t="s">
        <v>348</v>
      </c>
      <c r="F43" s="271" t="s">
        <v>348</v>
      </c>
      <c r="G43" s="271" t="s">
        <v>350</v>
      </c>
      <c r="H43" s="271" t="s">
        <v>348</v>
      </c>
      <c r="I43" s="271" t="s">
        <v>350</v>
      </c>
      <c r="J43" s="271" t="s">
        <v>350</v>
      </c>
      <c r="K43" s="271" t="s">
        <v>350</v>
      </c>
      <c r="L43" s="271" t="s">
        <v>348</v>
      </c>
      <c r="M43" s="271" t="s">
        <v>348</v>
      </c>
      <c r="N43" s="271" t="s">
        <v>350</v>
      </c>
      <c r="O43" s="271" t="s">
        <v>349</v>
      </c>
      <c r="P43" s="271" t="s">
        <v>348</v>
      </c>
      <c r="Q43" s="271" t="s">
        <v>350</v>
      </c>
      <c r="R43" s="271" t="s">
        <v>348</v>
      </c>
      <c r="S43" s="271" t="s">
        <v>350</v>
      </c>
      <c r="T43" s="271" t="s">
        <v>350</v>
      </c>
      <c r="U43" s="271" t="s">
        <v>348</v>
      </c>
      <c r="V43" s="271" t="s">
        <v>350</v>
      </c>
      <c r="W43" s="271" t="s">
        <v>348</v>
      </c>
      <c r="X43" s="271" t="s">
        <v>349</v>
      </c>
      <c r="Y43" s="271" t="s">
        <v>348</v>
      </c>
      <c r="Z43" s="271" t="s">
        <v>348</v>
      </c>
      <c r="AA43" s="271" t="s">
        <v>350</v>
      </c>
      <c r="AB43" s="271" t="s">
        <v>350</v>
      </c>
      <c r="AC43" s="271" t="s">
        <v>349</v>
      </c>
      <c r="AD43" s="271" t="s">
        <v>349</v>
      </c>
      <c r="AE43" s="271" t="s">
        <v>349</v>
      </c>
      <c r="AF43" s="271" t="s">
        <v>349</v>
      </c>
      <c r="AG43" s="271" t="s">
        <v>349</v>
      </c>
      <c r="AH43" s="271" t="s">
        <v>349</v>
      </c>
      <c r="AI43" s="271" t="s">
        <v>349</v>
      </c>
      <c r="AJ43" s="271" t="s">
        <v>349</v>
      </c>
      <c r="AK43" s="271" t="s">
        <v>349</v>
      </c>
      <c r="AL43" s="271" t="s">
        <v>349</v>
      </c>
    </row>
    <row r="44" spans="1:38">
      <c r="A44" s="271">
        <v>802523</v>
      </c>
      <c r="B44" s="271" t="s">
        <v>2007</v>
      </c>
      <c r="C44" s="271" t="s">
        <v>349</v>
      </c>
      <c r="D44" s="271" t="s">
        <v>348</v>
      </c>
      <c r="E44" s="271" t="s">
        <v>348</v>
      </c>
      <c r="F44" s="271" t="s">
        <v>348</v>
      </c>
      <c r="G44" s="271" t="s">
        <v>350</v>
      </c>
      <c r="H44" s="271" t="s">
        <v>350</v>
      </c>
      <c r="I44" s="271" t="s">
        <v>349</v>
      </c>
      <c r="J44" s="271" t="s">
        <v>349</v>
      </c>
      <c r="K44" s="271" t="s">
        <v>348</v>
      </c>
      <c r="L44" s="271" t="s">
        <v>348</v>
      </c>
      <c r="M44" s="271" t="s">
        <v>348</v>
      </c>
      <c r="N44" s="271" t="s">
        <v>348</v>
      </c>
      <c r="O44" s="271" t="s">
        <v>350</v>
      </c>
      <c r="P44" s="271" t="s">
        <v>348</v>
      </c>
      <c r="Q44" s="271" t="s">
        <v>350</v>
      </c>
      <c r="R44" s="271" t="s">
        <v>348</v>
      </c>
      <c r="S44" s="271" t="s">
        <v>348</v>
      </c>
      <c r="T44" s="271" t="s">
        <v>350</v>
      </c>
      <c r="U44" s="271" t="s">
        <v>348</v>
      </c>
      <c r="V44" s="271" t="s">
        <v>350</v>
      </c>
      <c r="W44" s="271" t="s">
        <v>348</v>
      </c>
      <c r="X44" s="271" t="s">
        <v>348</v>
      </c>
      <c r="Y44" s="271" t="s">
        <v>350</v>
      </c>
      <c r="Z44" s="271" t="s">
        <v>348</v>
      </c>
      <c r="AA44" s="271" t="s">
        <v>350</v>
      </c>
      <c r="AB44" s="271" t="s">
        <v>348</v>
      </c>
      <c r="AC44" s="271" t="s">
        <v>349</v>
      </c>
      <c r="AD44" s="271" t="s">
        <v>350</v>
      </c>
      <c r="AE44" s="271" t="s">
        <v>348</v>
      </c>
      <c r="AF44" s="271" t="s">
        <v>350</v>
      </c>
      <c r="AG44" s="271" t="s">
        <v>349</v>
      </c>
      <c r="AH44" s="271" t="s">
        <v>349</v>
      </c>
      <c r="AI44" s="271" t="s">
        <v>350</v>
      </c>
      <c r="AJ44" s="271" t="s">
        <v>349</v>
      </c>
      <c r="AK44" s="271" t="s">
        <v>349</v>
      </c>
      <c r="AL44" s="271" t="s">
        <v>349</v>
      </c>
    </row>
    <row r="45" spans="1:38">
      <c r="A45" s="271">
        <v>802532</v>
      </c>
      <c r="B45" s="271" t="s">
        <v>2007</v>
      </c>
      <c r="C45" s="271" t="s">
        <v>349</v>
      </c>
      <c r="D45" s="271" t="s">
        <v>349</v>
      </c>
      <c r="E45" s="271" t="s">
        <v>349</v>
      </c>
      <c r="F45" s="271" t="s">
        <v>349</v>
      </c>
      <c r="G45" s="271" t="s">
        <v>349</v>
      </c>
      <c r="H45" s="271" t="s">
        <v>348</v>
      </c>
      <c r="I45" s="271" t="s">
        <v>349</v>
      </c>
      <c r="J45" s="271" t="s">
        <v>349</v>
      </c>
      <c r="K45" s="271" t="s">
        <v>348</v>
      </c>
      <c r="L45" s="271" t="s">
        <v>348</v>
      </c>
      <c r="M45" s="271" t="s">
        <v>349</v>
      </c>
      <c r="N45" s="271" t="s">
        <v>348</v>
      </c>
      <c r="O45" s="271" t="s">
        <v>349</v>
      </c>
      <c r="P45" s="271" t="s">
        <v>349</v>
      </c>
      <c r="Q45" s="271" t="s">
        <v>350</v>
      </c>
      <c r="R45" s="271" t="s">
        <v>348</v>
      </c>
      <c r="S45" s="271" t="s">
        <v>350</v>
      </c>
      <c r="T45" s="271" t="s">
        <v>348</v>
      </c>
      <c r="U45" s="271" t="s">
        <v>350</v>
      </c>
      <c r="V45" s="271" t="s">
        <v>349</v>
      </c>
      <c r="W45" s="271" t="s">
        <v>348</v>
      </c>
      <c r="X45" s="271" t="s">
        <v>350</v>
      </c>
      <c r="Y45" s="271" t="s">
        <v>348</v>
      </c>
      <c r="Z45" s="271" t="s">
        <v>348</v>
      </c>
      <c r="AA45" s="271" t="s">
        <v>349</v>
      </c>
      <c r="AB45" s="271" t="s">
        <v>348</v>
      </c>
      <c r="AC45" s="271" t="s">
        <v>350</v>
      </c>
      <c r="AD45" s="271" t="s">
        <v>348</v>
      </c>
      <c r="AE45" s="271" t="s">
        <v>350</v>
      </c>
      <c r="AF45" s="271" t="s">
        <v>348</v>
      </c>
      <c r="AG45" s="271" t="s">
        <v>349</v>
      </c>
      <c r="AH45" s="271" t="s">
        <v>348</v>
      </c>
      <c r="AI45" s="271" t="s">
        <v>349</v>
      </c>
      <c r="AJ45" s="271" t="s">
        <v>349</v>
      </c>
      <c r="AK45" s="271" t="s">
        <v>349</v>
      </c>
      <c r="AL45" s="271" t="s">
        <v>349</v>
      </c>
    </row>
    <row r="46" spans="1:38">
      <c r="A46" s="271">
        <v>802534</v>
      </c>
      <c r="B46" s="271" t="s">
        <v>2007</v>
      </c>
      <c r="C46" s="271" t="s">
        <v>349</v>
      </c>
      <c r="D46" s="271" t="s">
        <v>349</v>
      </c>
      <c r="E46" s="271" t="s">
        <v>348</v>
      </c>
      <c r="F46" s="271" t="s">
        <v>348</v>
      </c>
      <c r="G46" s="271" t="s">
        <v>350</v>
      </c>
      <c r="H46" s="271" t="s">
        <v>349</v>
      </c>
      <c r="I46" s="271" t="s">
        <v>349</v>
      </c>
      <c r="J46" s="271" t="s">
        <v>349</v>
      </c>
      <c r="K46" s="271" t="s">
        <v>348</v>
      </c>
      <c r="L46" s="271" t="s">
        <v>348</v>
      </c>
      <c r="M46" s="271" t="s">
        <v>349</v>
      </c>
      <c r="N46" s="271" t="s">
        <v>349</v>
      </c>
      <c r="O46" s="271" t="s">
        <v>350</v>
      </c>
      <c r="P46" s="271" t="s">
        <v>350</v>
      </c>
      <c r="Q46" s="271" t="s">
        <v>350</v>
      </c>
      <c r="R46" s="271" t="s">
        <v>349</v>
      </c>
      <c r="S46" s="271" t="s">
        <v>348</v>
      </c>
      <c r="T46" s="271" t="s">
        <v>349</v>
      </c>
      <c r="U46" s="271" t="s">
        <v>350</v>
      </c>
      <c r="V46" s="271" t="s">
        <v>348</v>
      </c>
      <c r="W46" s="271" t="s">
        <v>348</v>
      </c>
      <c r="X46" s="271" t="s">
        <v>348</v>
      </c>
      <c r="Y46" s="271" t="s">
        <v>348</v>
      </c>
      <c r="Z46" s="271" t="s">
        <v>350</v>
      </c>
      <c r="AA46" s="271" t="s">
        <v>349</v>
      </c>
      <c r="AB46" s="271" t="s">
        <v>350</v>
      </c>
      <c r="AC46" s="271" t="s">
        <v>349</v>
      </c>
      <c r="AD46" s="271" t="s">
        <v>350</v>
      </c>
      <c r="AE46" s="271" t="s">
        <v>348</v>
      </c>
      <c r="AF46" s="271" t="s">
        <v>349</v>
      </c>
      <c r="AG46" s="271" t="s">
        <v>349</v>
      </c>
      <c r="AH46" s="271" t="s">
        <v>349</v>
      </c>
      <c r="AI46" s="271" t="s">
        <v>349</v>
      </c>
      <c r="AJ46" s="271" t="s">
        <v>349</v>
      </c>
      <c r="AK46" s="271" t="s">
        <v>349</v>
      </c>
      <c r="AL46" s="271" t="s">
        <v>349</v>
      </c>
    </row>
    <row r="47" spans="1:38">
      <c r="A47" s="271">
        <v>802634</v>
      </c>
      <c r="B47" s="271" t="s">
        <v>2007</v>
      </c>
      <c r="C47" s="271" t="s">
        <v>350</v>
      </c>
      <c r="D47" s="271" t="s">
        <v>350</v>
      </c>
      <c r="E47" s="271" t="s">
        <v>348</v>
      </c>
      <c r="F47" s="271" t="s">
        <v>350</v>
      </c>
      <c r="G47" s="271" t="s">
        <v>348</v>
      </c>
      <c r="H47" s="271" t="s">
        <v>350</v>
      </c>
      <c r="I47" s="271" t="s">
        <v>350</v>
      </c>
      <c r="J47" s="271" t="s">
        <v>348</v>
      </c>
      <c r="K47" s="271" t="s">
        <v>348</v>
      </c>
      <c r="L47" s="271" t="s">
        <v>348</v>
      </c>
      <c r="M47" s="271" t="s">
        <v>350</v>
      </c>
      <c r="N47" s="271" t="s">
        <v>350</v>
      </c>
      <c r="O47" s="271" t="s">
        <v>350</v>
      </c>
      <c r="P47" s="271" t="s">
        <v>350</v>
      </c>
      <c r="Q47" s="271" t="s">
        <v>348</v>
      </c>
      <c r="R47" s="271" t="s">
        <v>350</v>
      </c>
      <c r="S47" s="271" t="s">
        <v>348</v>
      </c>
      <c r="T47" s="271" t="s">
        <v>350</v>
      </c>
      <c r="U47" s="271" t="s">
        <v>350</v>
      </c>
      <c r="V47" s="271" t="s">
        <v>349</v>
      </c>
      <c r="W47" s="271" t="s">
        <v>348</v>
      </c>
      <c r="X47" s="271" t="s">
        <v>348</v>
      </c>
      <c r="Y47" s="271" t="s">
        <v>348</v>
      </c>
      <c r="Z47" s="271" t="s">
        <v>349</v>
      </c>
      <c r="AA47" s="271" t="s">
        <v>348</v>
      </c>
      <c r="AB47" s="271" t="s">
        <v>350</v>
      </c>
      <c r="AC47" s="271" t="s">
        <v>350</v>
      </c>
      <c r="AD47" s="271" t="s">
        <v>350</v>
      </c>
      <c r="AE47" s="271" t="s">
        <v>350</v>
      </c>
      <c r="AF47" s="271" t="s">
        <v>350</v>
      </c>
      <c r="AG47" s="271" t="s">
        <v>349</v>
      </c>
      <c r="AH47" s="271" t="s">
        <v>349</v>
      </c>
      <c r="AI47" s="271" t="s">
        <v>349</v>
      </c>
      <c r="AJ47" s="271" t="s">
        <v>349</v>
      </c>
      <c r="AK47" s="271" t="s">
        <v>349</v>
      </c>
      <c r="AL47" s="271" t="s">
        <v>349</v>
      </c>
    </row>
    <row r="48" spans="1:38">
      <c r="A48" s="271">
        <v>802673</v>
      </c>
      <c r="B48" s="271" t="s">
        <v>2007</v>
      </c>
      <c r="C48" s="271" t="s">
        <v>350</v>
      </c>
      <c r="D48" s="271" t="s">
        <v>348</v>
      </c>
      <c r="E48" s="271" t="s">
        <v>349</v>
      </c>
      <c r="F48" s="271" t="s">
        <v>350</v>
      </c>
      <c r="G48" s="271" t="s">
        <v>350</v>
      </c>
      <c r="H48" s="271" t="s">
        <v>350</v>
      </c>
      <c r="I48" s="271" t="s">
        <v>350</v>
      </c>
      <c r="J48" s="271" t="s">
        <v>348</v>
      </c>
      <c r="K48" s="271" t="s">
        <v>350</v>
      </c>
      <c r="L48" s="271" t="s">
        <v>350</v>
      </c>
      <c r="M48" s="271" t="s">
        <v>348</v>
      </c>
      <c r="N48" s="271" t="s">
        <v>350</v>
      </c>
      <c r="O48" s="271" t="s">
        <v>349</v>
      </c>
      <c r="P48" s="271" t="s">
        <v>348</v>
      </c>
      <c r="Q48" s="271" t="s">
        <v>350</v>
      </c>
      <c r="R48" s="271" t="s">
        <v>348</v>
      </c>
      <c r="S48" s="271" t="s">
        <v>350</v>
      </c>
      <c r="T48" s="271" t="s">
        <v>350</v>
      </c>
      <c r="U48" s="271" t="s">
        <v>348</v>
      </c>
      <c r="V48" s="271" t="s">
        <v>350</v>
      </c>
      <c r="W48" s="271" t="s">
        <v>350</v>
      </c>
      <c r="X48" s="271" t="s">
        <v>350</v>
      </c>
      <c r="Y48" s="271" t="s">
        <v>348</v>
      </c>
      <c r="Z48" s="271" t="s">
        <v>349</v>
      </c>
      <c r="AA48" s="271" t="s">
        <v>349</v>
      </c>
      <c r="AB48" s="271" t="s">
        <v>349</v>
      </c>
      <c r="AC48" s="271" t="s">
        <v>350</v>
      </c>
      <c r="AD48" s="271" t="s">
        <v>350</v>
      </c>
      <c r="AE48" s="271" t="s">
        <v>348</v>
      </c>
      <c r="AF48" s="271" t="s">
        <v>349</v>
      </c>
      <c r="AG48" s="271" t="s">
        <v>350</v>
      </c>
      <c r="AH48" s="271" t="s">
        <v>348</v>
      </c>
      <c r="AI48" s="271" t="s">
        <v>350</v>
      </c>
      <c r="AJ48" s="271" t="s">
        <v>350</v>
      </c>
      <c r="AK48" s="271" t="s">
        <v>350</v>
      </c>
      <c r="AL48" s="271" t="s">
        <v>350</v>
      </c>
    </row>
    <row r="49" spans="1:38">
      <c r="A49" s="271">
        <v>802716</v>
      </c>
      <c r="B49" s="271" t="s">
        <v>2007</v>
      </c>
      <c r="C49" s="271" t="s">
        <v>348</v>
      </c>
      <c r="D49" s="271" t="s">
        <v>350</v>
      </c>
      <c r="E49" s="271" t="s">
        <v>348</v>
      </c>
      <c r="F49" s="271" t="s">
        <v>350</v>
      </c>
      <c r="G49" s="271" t="s">
        <v>350</v>
      </c>
      <c r="H49" s="271" t="s">
        <v>348</v>
      </c>
      <c r="I49" s="271" t="s">
        <v>350</v>
      </c>
      <c r="J49" s="271" t="s">
        <v>348</v>
      </c>
      <c r="K49" s="271" t="s">
        <v>348</v>
      </c>
      <c r="L49" s="271" t="s">
        <v>348</v>
      </c>
      <c r="M49" s="271" t="s">
        <v>350</v>
      </c>
      <c r="N49" s="271" t="s">
        <v>350</v>
      </c>
      <c r="O49" s="271" t="s">
        <v>348</v>
      </c>
      <c r="P49" s="271" t="s">
        <v>348</v>
      </c>
      <c r="Q49" s="271" t="s">
        <v>349</v>
      </c>
      <c r="R49" s="271" t="s">
        <v>348</v>
      </c>
      <c r="S49" s="271" t="s">
        <v>348</v>
      </c>
      <c r="T49" s="271" t="s">
        <v>350</v>
      </c>
      <c r="U49" s="271" t="s">
        <v>350</v>
      </c>
      <c r="V49" s="271" t="s">
        <v>348</v>
      </c>
      <c r="W49" s="271" t="s">
        <v>348</v>
      </c>
      <c r="X49" s="271" t="s">
        <v>348</v>
      </c>
      <c r="Y49" s="271" t="s">
        <v>348</v>
      </c>
      <c r="Z49" s="271" t="s">
        <v>349</v>
      </c>
      <c r="AA49" s="271" t="s">
        <v>348</v>
      </c>
      <c r="AB49" s="271" t="s">
        <v>348</v>
      </c>
      <c r="AC49" s="271" t="s">
        <v>350</v>
      </c>
      <c r="AD49" s="271" t="s">
        <v>348</v>
      </c>
      <c r="AE49" s="271" t="s">
        <v>348</v>
      </c>
      <c r="AF49" s="271" t="s">
        <v>350</v>
      </c>
      <c r="AG49" s="271" t="s">
        <v>350</v>
      </c>
      <c r="AH49" s="271" t="s">
        <v>348</v>
      </c>
      <c r="AI49" s="271" t="s">
        <v>350</v>
      </c>
      <c r="AJ49" s="271" t="s">
        <v>348</v>
      </c>
      <c r="AK49" s="271" t="s">
        <v>348</v>
      </c>
      <c r="AL49" s="271" t="s">
        <v>348</v>
      </c>
    </row>
    <row r="50" spans="1:38">
      <c r="A50" s="271">
        <v>802749</v>
      </c>
      <c r="B50" s="271" t="s">
        <v>2007</v>
      </c>
      <c r="C50" s="271" t="s">
        <v>348</v>
      </c>
      <c r="D50" s="271" t="s">
        <v>348</v>
      </c>
      <c r="E50" s="271" t="s">
        <v>348</v>
      </c>
      <c r="F50" s="271" t="s">
        <v>350</v>
      </c>
      <c r="G50" s="271" t="s">
        <v>348</v>
      </c>
      <c r="H50" s="271" t="s">
        <v>350</v>
      </c>
      <c r="I50" s="271" t="s">
        <v>348</v>
      </c>
      <c r="J50" s="271" t="s">
        <v>348</v>
      </c>
      <c r="K50" s="271" t="s">
        <v>348</v>
      </c>
      <c r="L50" s="271" t="s">
        <v>348</v>
      </c>
      <c r="M50" s="271" t="s">
        <v>350</v>
      </c>
      <c r="N50" s="271" t="s">
        <v>350</v>
      </c>
      <c r="O50" s="271" t="s">
        <v>350</v>
      </c>
      <c r="P50" s="271" t="s">
        <v>350</v>
      </c>
      <c r="Q50" s="271" t="s">
        <v>350</v>
      </c>
      <c r="R50" s="271" t="s">
        <v>348</v>
      </c>
      <c r="S50" s="271" t="s">
        <v>348</v>
      </c>
      <c r="T50" s="271" t="s">
        <v>350</v>
      </c>
      <c r="U50" s="271" t="s">
        <v>350</v>
      </c>
      <c r="V50" s="271" t="s">
        <v>350</v>
      </c>
      <c r="W50" s="271" t="s">
        <v>348</v>
      </c>
      <c r="X50" s="271" t="s">
        <v>350</v>
      </c>
      <c r="Y50" s="271" t="s">
        <v>350</v>
      </c>
      <c r="Z50" s="271" t="s">
        <v>350</v>
      </c>
      <c r="AA50" s="271" t="s">
        <v>350</v>
      </c>
      <c r="AB50" s="271" t="s">
        <v>349</v>
      </c>
      <c r="AC50" s="271" t="s">
        <v>350</v>
      </c>
      <c r="AD50" s="271" t="s">
        <v>350</v>
      </c>
      <c r="AE50" s="271" t="s">
        <v>350</v>
      </c>
      <c r="AF50" s="271" t="s">
        <v>349</v>
      </c>
      <c r="AG50" s="271" t="s">
        <v>350</v>
      </c>
      <c r="AH50" s="271" t="s">
        <v>350</v>
      </c>
      <c r="AI50" s="271" t="s">
        <v>350</v>
      </c>
      <c r="AJ50" s="271" t="s">
        <v>350</v>
      </c>
      <c r="AK50" s="271" t="s">
        <v>350</v>
      </c>
      <c r="AL50" s="271" t="s">
        <v>350</v>
      </c>
    </row>
    <row r="51" spans="1:38">
      <c r="A51" s="271">
        <v>802772</v>
      </c>
      <c r="B51" s="271" t="s">
        <v>2007</v>
      </c>
      <c r="C51" s="271" t="s">
        <v>348</v>
      </c>
      <c r="D51" s="271" t="s">
        <v>350</v>
      </c>
      <c r="E51" s="271" t="s">
        <v>350</v>
      </c>
      <c r="F51" s="271" t="s">
        <v>348</v>
      </c>
      <c r="G51" s="271" t="s">
        <v>350</v>
      </c>
      <c r="H51" s="271" t="s">
        <v>348</v>
      </c>
      <c r="I51" s="271" t="s">
        <v>350</v>
      </c>
      <c r="J51" s="271" t="s">
        <v>348</v>
      </c>
      <c r="K51" s="271" t="s">
        <v>350</v>
      </c>
      <c r="L51" s="271" t="s">
        <v>350</v>
      </c>
      <c r="M51" s="271" t="s">
        <v>348</v>
      </c>
      <c r="N51" s="271" t="s">
        <v>350</v>
      </c>
      <c r="O51" s="271" t="s">
        <v>349</v>
      </c>
      <c r="P51" s="271" t="s">
        <v>350</v>
      </c>
      <c r="Q51" s="271" t="s">
        <v>348</v>
      </c>
      <c r="R51" s="271" t="s">
        <v>350</v>
      </c>
      <c r="S51" s="271" t="s">
        <v>350</v>
      </c>
      <c r="T51" s="271" t="s">
        <v>350</v>
      </c>
      <c r="U51" s="271" t="s">
        <v>348</v>
      </c>
      <c r="V51" s="271" t="s">
        <v>348</v>
      </c>
      <c r="W51" s="271" t="s">
        <v>350</v>
      </c>
      <c r="X51" s="271" t="s">
        <v>350</v>
      </c>
      <c r="Y51" s="271" t="s">
        <v>350</v>
      </c>
      <c r="Z51" s="271" t="s">
        <v>350</v>
      </c>
      <c r="AA51" s="271" t="s">
        <v>350</v>
      </c>
      <c r="AB51" s="271" t="s">
        <v>350</v>
      </c>
      <c r="AC51" s="271" t="s">
        <v>350</v>
      </c>
      <c r="AD51" s="271" t="s">
        <v>349</v>
      </c>
      <c r="AE51" s="271" t="s">
        <v>349</v>
      </c>
      <c r="AF51" s="271" t="s">
        <v>350</v>
      </c>
      <c r="AG51" s="271" t="s">
        <v>349</v>
      </c>
      <c r="AH51" s="271" t="s">
        <v>349</v>
      </c>
      <c r="AI51" s="271" t="s">
        <v>349</v>
      </c>
      <c r="AJ51" s="271" t="s">
        <v>349</v>
      </c>
      <c r="AK51" s="271" t="s">
        <v>349</v>
      </c>
      <c r="AL51" s="271" t="s">
        <v>349</v>
      </c>
    </row>
    <row r="52" spans="1:38">
      <c r="A52" s="271">
        <v>802778</v>
      </c>
      <c r="B52" s="271" t="s">
        <v>2007</v>
      </c>
      <c r="C52" s="271" t="s">
        <v>348</v>
      </c>
      <c r="D52" s="271" t="s">
        <v>348</v>
      </c>
      <c r="E52" s="271" t="s">
        <v>348</v>
      </c>
      <c r="F52" s="271" t="s">
        <v>348</v>
      </c>
      <c r="G52" s="271" t="s">
        <v>348</v>
      </c>
      <c r="H52" s="271" t="s">
        <v>350</v>
      </c>
      <c r="I52" s="271" t="s">
        <v>348</v>
      </c>
      <c r="J52" s="271" t="s">
        <v>348</v>
      </c>
      <c r="K52" s="271" t="s">
        <v>349</v>
      </c>
      <c r="L52" s="271" t="s">
        <v>348</v>
      </c>
      <c r="M52" s="271" t="s">
        <v>350</v>
      </c>
      <c r="N52" s="271" t="s">
        <v>350</v>
      </c>
      <c r="O52" s="271" t="s">
        <v>348</v>
      </c>
      <c r="P52" s="271" t="s">
        <v>348</v>
      </c>
      <c r="Q52" s="271" t="s">
        <v>350</v>
      </c>
      <c r="R52" s="271" t="s">
        <v>350</v>
      </c>
      <c r="S52" s="271" t="s">
        <v>350</v>
      </c>
      <c r="T52" s="271" t="s">
        <v>350</v>
      </c>
      <c r="U52" s="271" t="s">
        <v>350</v>
      </c>
      <c r="V52" s="271" t="s">
        <v>350</v>
      </c>
      <c r="W52" s="271" t="s">
        <v>350</v>
      </c>
      <c r="X52" s="271" t="s">
        <v>350</v>
      </c>
      <c r="Y52" s="271" t="s">
        <v>349</v>
      </c>
      <c r="Z52" s="271" t="s">
        <v>348</v>
      </c>
      <c r="AA52" s="271" t="s">
        <v>350</v>
      </c>
      <c r="AB52" s="271" t="s">
        <v>350</v>
      </c>
      <c r="AC52" s="271" t="s">
        <v>349</v>
      </c>
      <c r="AD52" s="271" t="s">
        <v>349</v>
      </c>
      <c r="AE52" s="271" t="s">
        <v>349</v>
      </c>
      <c r="AF52" s="271" t="s">
        <v>350</v>
      </c>
      <c r="AG52" s="271" t="s">
        <v>349</v>
      </c>
      <c r="AH52" s="271" t="s">
        <v>349</v>
      </c>
      <c r="AI52" s="271" t="s">
        <v>349</v>
      </c>
      <c r="AJ52" s="271" t="s">
        <v>349</v>
      </c>
      <c r="AK52" s="271" t="s">
        <v>349</v>
      </c>
      <c r="AL52" s="271" t="s">
        <v>349</v>
      </c>
    </row>
    <row r="53" spans="1:38">
      <c r="A53" s="271">
        <v>802797</v>
      </c>
      <c r="B53" s="271" t="s">
        <v>2007</v>
      </c>
      <c r="C53" s="271" t="s">
        <v>348</v>
      </c>
      <c r="D53" s="271" t="s">
        <v>348</v>
      </c>
      <c r="E53" s="271" t="s">
        <v>348</v>
      </c>
      <c r="F53" s="271" t="s">
        <v>350</v>
      </c>
      <c r="G53" s="271" t="s">
        <v>348</v>
      </c>
      <c r="H53" s="271" t="s">
        <v>350</v>
      </c>
      <c r="I53" s="271" t="s">
        <v>350</v>
      </c>
      <c r="J53" s="271" t="s">
        <v>350</v>
      </c>
      <c r="K53" s="271" t="s">
        <v>350</v>
      </c>
      <c r="L53" s="271" t="s">
        <v>348</v>
      </c>
      <c r="M53" s="271" t="s">
        <v>350</v>
      </c>
      <c r="N53" s="271" t="s">
        <v>350</v>
      </c>
      <c r="O53" s="271" t="s">
        <v>350</v>
      </c>
      <c r="P53" s="271" t="s">
        <v>350</v>
      </c>
      <c r="Q53" s="271" t="s">
        <v>350</v>
      </c>
      <c r="R53" s="271" t="s">
        <v>350</v>
      </c>
      <c r="S53" s="271" t="s">
        <v>350</v>
      </c>
      <c r="T53" s="271" t="s">
        <v>348</v>
      </c>
      <c r="U53" s="271" t="s">
        <v>350</v>
      </c>
      <c r="V53" s="271" t="s">
        <v>350</v>
      </c>
      <c r="W53" s="271" t="s">
        <v>350</v>
      </c>
      <c r="X53" s="271" t="s">
        <v>350</v>
      </c>
      <c r="Y53" s="271" t="s">
        <v>350</v>
      </c>
      <c r="Z53" s="271" t="s">
        <v>350</v>
      </c>
      <c r="AA53" s="271" t="s">
        <v>350</v>
      </c>
      <c r="AB53" s="271" t="s">
        <v>350</v>
      </c>
      <c r="AC53" s="271" t="s">
        <v>350</v>
      </c>
      <c r="AD53" s="271" t="s">
        <v>350</v>
      </c>
      <c r="AE53" s="271" t="s">
        <v>350</v>
      </c>
      <c r="AF53" s="271" t="s">
        <v>350</v>
      </c>
      <c r="AG53" s="271" t="s">
        <v>349</v>
      </c>
      <c r="AH53" s="271" t="s">
        <v>349</v>
      </c>
      <c r="AI53" s="271" t="s">
        <v>349</v>
      </c>
      <c r="AJ53" s="271" t="s">
        <v>349</v>
      </c>
      <c r="AK53" s="271" t="s">
        <v>349</v>
      </c>
      <c r="AL53" s="271" t="s">
        <v>349</v>
      </c>
    </row>
    <row r="54" spans="1:38">
      <c r="A54" s="271">
        <v>802861</v>
      </c>
      <c r="B54" s="271" t="s">
        <v>2007</v>
      </c>
      <c r="C54" s="271" t="s">
        <v>348</v>
      </c>
      <c r="D54" s="271" t="s">
        <v>350</v>
      </c>
      <c r="E54" s="271" t="s">
        <v>348</v>
      </c>
      <c r="F54" s="271" t="s">
        <v>350</v>
      </c>
      <c r="G54" s="271" t="s">
        <v>348</v>
      </c>
      <c r="H54" s="271" t="s">
        <v>348</v>
      </c>
      <c r="I54" s="271" t="s">
        <v>350</v>
      </c>
      <c r="J54" s="271" t="s">
        <v>348</v>
      </c>
      <c r="K54" s="271" t="s">
        <v>348</v>
      </c>
      <c r="L54" s="271" t="s">
        <v>348</v>
      </c>
      <c r="M54" s="271" t="s">
        <v>348</v>
      </c>
      <c r="N54" s="271" t="s">
        <v>350</v>
      </c>
      <c r="O54" s="271" t="s">
        <v>350</v>
      </c>
      <c r="P54" s="271" t="s">
        <v>348</v>
      </c>
      <c r="Q54" s="271" t="s">
        <v>348</v>
      </c>
      <c r="R54" s="271" t="s">
        <v>348</v>
      </c>
      <c r="S54" s="271" t="s">
        <v>350</v>
      </c>
      <c r="T54" s="271" t="s">
        <v>350</v>
      </c>
      <c r="U54" s="271" t="s">
        <v>348</v>
      </c>
      <c r="V54" s="271" t="s">
        <v>350</v>
      </c>
      <c r="W54" s="271" t="s">
        <v>348</v>
      </c>
      <c r="X54" s="271" t="s">
        <v>350</v>
      </c>
      <c r="Y54" s="271" t="s">
        <v>350</v>
      </c>
      <c r="Z54" s="271" t="s">
        <v>350</v>
      </c>
      <c r="AA54" s="271" t="s">
        <v>350</v>
      </c>
      <c r="AB54" s="271" t="s">
        <v>350</v>
      </c>
      <c r="AC54" s="271" t="s">
        <v>350</v>
      </c>
      <c r="AD54" s="271" t="s">
        <v>348</v>
      </c>
      <c r="AE54" s="271" t="s">
        <v>350</v>
      </c>
      <c r="AF54" s="271" t="s">
        <v>350</v>
      </c>
      <c r="AG54" s="271" t="s">
        <v>350</v>
      </c>
      <c r="AH54" s="271" t="s">
        <v>348</v>
      </c>
      <c r="AI54" s="271" t="s">
        <v>350</v>
      </c>
      <c r="AJ54" s="271" t="s">
        <v>350</v>
      </c>
      <c r="AK54" s="271" t="s">
        <v>349</v>
      </c>
      <c r="AL54" s="271" t="s">
        <v>350</v>
      </c>
    </row>
    <row r="55" spans="1:38">
      <c r="A55" s="271">
        <v>802870</v>
      </c>
      <c r="B55" s="271" t="s">
        <v>2007</v>
      </c>
      <c r="C55" s="271" t="s">
        <v>348</v>
      </c>
      <c r="D55" s="271" t="s">
        <v>348</v>
      </c>
      <c r="E55" s="271" t="s">
        <v>350</v>
      </c>
      <c r="F55" s="271" t="s">
        <v>350</v>
      </c>
      <c r="G55" s="271" t="s">
        <v>350</v>
      </c>
      <c r="H55" s="271" t="s">
        <v>348</v>
      </c>
      <c r="I55" s="271" t="s">
        <v>350</v>
      </c>
      <c r="J55" s="271" t="s">
        <v>349</v>
      </c>
      <c r="K55" s="271" t="s">
        <v>350</v>
      </c>
      <c r="L55" s="271" t="s">
        <v>350</v>
      </c>
      <c r="M55" s="271" t="s">
        <v>350</v>
      </c>
      <c r="N55" s="271" t="s">
        <v>350</v>
      </c>
      <c r="O55" s="271" t="s">
        <v>350</v>
      </c>
      <c r="P55" s="271" t="s">
        <v>349</v>
      </c>
      <c r="Q55" s="271" t="s">
        <v>350</v>
      </c>
      <c r="R55" s="271" t="s">
        <v>348</v>
      </c>
      <c r="S55" s="271" t="s">
        <v>350</v>
      </c>
      <c r="T55" s="271" t="s">
        <v>350</v>
      </c>
      <c r="U55" s="271" t="s">
        <v>350</v>
      </c>
      <c r="V55" s="271" t="s">
        <v>350</v>
      </c>
      <c r="W55" s="271" t="s">
        <v>348</v>
      </c>
      <c r="X55" s="271" t="s">
        <v>350</v>
      </c>
      <c r="Y55" s="271" t="s">
        <v>348</v>
      </c>
      <c r="Z55" s="271" t="s">
        <v>350</v>
      </c>
      <c r="AA55" s="271" t="s">
        <v>348</v>
      </c>
      <c r="AB55" s="271" t="s">
        <v>348</v>
      </c>
      <c r="AC55" s="271" t="s">
        <v>350</v>
      </c>
      <c r="AD55" s="271" t="s">
        <v>349</v>
      </c>
      <c r="AE55" s="271" t="s">
        <v>349</v>
      </c>
      <c r="AF55" s="271" t="s">
        <v>350</v>
      </c>
      <c r="AG55" s="271" t="s">
        <v>350</v>
      </c>
      <c r="AH55" s="271" t="s">
        <v>350</v>
      </c>
      <c r="AI55" s="271" t="s">
        <v>350</v>
      </c>
      <c r="AJ55" s="271" t="s">
        <v>350</v>
      </c>
      <c r="AK55" s="271" t="s">
        <v>349</v>
      </c>
      <c r="AL55" s="271" t="s">
        <v>350</v>
      </c>
    </row>
    <row r="56" spans="1:38">
      <c r="A56" s="271">
        <v>802890</v>
      </c>
      <c r="B56" s="271" t="s">
        <v>2007</v>
      </c>
      <c r="C56" s="271" t="s">
        <v>348</v>
      </c>
      <c r="D56" s="271" t="s">
        <v>348</v>
      </c>
      <c r="E56" s="271" t="s">
        <v>348</v>
      </c>
      <c r="F56" s="271" t="s">
        <v>348</v>
      </c>
      <c r="G56" s="271" t="s">
        <v>350</v>
      </c>
      <c r="H56" s="271" t="s">
        <v>350</v>
      </c>
      <c r="I56" s="271" t="s">
        <v>350</v>
      </c>
      <c r="J56" s="271" t="s">
        <v>350</v>
      </c>
      <c r="K56" s="271" t="s">
        <v>350</v>
      </c>
      <c r="L56" s="271" t="s">
        <v>348</v>
      </c>
      <c r="M56" s="271" t="s">
        <v>350</v>
      </c>
      <c r="N56" s="271" t="s">
        <v>350</v>
      </c>
      <c r="O56" s="271" t="s">
        <v>350</v>
      </c>
      <c r="P56" s="271" t="s">
        <v>348</v>
      </c>
      <c r="Q56" s="271" t="s">
        <v>350</v>
      </c>
      <c r="R56" s="271" t="s">
        <v>350</v>
      </c>
      <c r="S56" s="271" t="s">
        <v>350</v>
      </c>
      <c r="T56" s="271" t="s">
        <v>350</v>
      </c>
      <c r="U56" s="271" t="s">
        <v>348</v>
      </c>
      <c r="V56" s="271" t="s">
        <v>348</v>
      </c>
      <c r="W56" s="271" t="s">
        <v>350</v>
      </c>
      <c r="X56" s="271" t="s">
        <v>349</v>
      </c>
      <c r="Y56" s="271" t="s">
        <v>348</v>
      </c>
      <c r="Z56" s="271" t="s">
        <v>350</v>
      </c>
      <c r="AA56" s="271" t="s">
        <v>350</v>
      </c>
      <c r="AB56" s="271" t="s">
        <v>349</v>
      </c>
      <c r="AC56" s="271" t="s">
        <v>348</v>
      </c>
      <c r="AD56" s="271" t="s">
        <v>348</v>
      </c>
      <c r="AE56" s="271" t="s">
        <v>349</v>
      </c>
      <c r="AF56" s="271" t="s">
        <v>349</v>
      </c>
      <c r="AG56" s="271" t="s">
        <v>350</v>
      </c>
      <c r="AH56" s="271" t="s">
        <v>350</v>
      </c>
      <c r="AI56" s="271" t="s">
        <v>350</v>
      </c>
      <c r="AJ56" s="271" t="s">
        <v>350</v>
      </c>
      <c r="AK56" s="271" t="s">
        <v>349</v>
      </c>
      <c r="AL56" s="271" t="s">
        <v>350</v>
      </c>
    </row>
    <row r="57" spans="1:38">
      <c r="A57" s="271">
        <v>802897</v>
      </c>
      <c r="B57" s="271" t="s">
        <v>2007</v>
      </c>
      <c r="C57" s="271" t="s">
        <v>350</v>
      </c>
      <c r="D57" s="271" t="s">
        <v>348</v>
      </c>
      <c r="E57" s="271" t="s">
        <v>350</v>
      </c>
      <c r="F57" s="271" t="s">
        <v>350</v>
      </c>
      <c r="G57" s="271" t="s">
        <v>350</v>
      </c>
      <c r="H57" s="271" t="s">
        <v>350</v>
      </c>
      <c r="I57" s="271" t="s">
        <v>350</v>
      </c>
      <c r="J57" s="271" t="s">
        <v>350</v>
      </c>
      <c r="K57" s="271" t="s">
        <v>348</v>
      </c>
      <c r="L57" s="271" t="s">
        <v>348</v>
      </c>
      <c r="M57" s="271" t="s">
        <v>348</v>
      </c>
      <c r="N57" s="271" t="s">
        <v>348</v>
      </c>
      <c r="O57" s="271" t="s">
        <v>350</v>
      </c>
      <c r="P57" s="271" t="s">
        <v>348</v>
      </c>
      <c r="Q57" s="271" t="s">
        <v>348</v>
      </c>
      <c r="R57" s="271" t="s">
        <v>348</v>
      </c>
      <c r="S57" s="271" t="s">
        <v>348</v>
      </c>
      <c r="T57" s="271" t="s">
        <v>350</v>
      </c>
      <c r="U57" s="271" t="s">
        <v>348</v>
      </c>
      <c r="V57" s="271" t="s">
        <v>348</v>
      </c>
      <c r="W57" s="271" t="s">
        <v>348</v>
      </c>
      <c r="X57" s="271" t="s">
        <v>350</v>
      </c>
      <c r="Y57" s="271" t="s">
        <v>348</v>
      </c>
      <c r="Z57" s="271" t="s">
        <v>348</v>
      </c>
      <c r="AA57" s="271" t="s">
        <v>350</v>
      </c>
      <c r="AB57" s="271" t="s">
        <v>350</v>
      </c>
      <c r="AC57" s="271" t="s">
        <v>350</v>
      </c>
      <c r="AD57" s="271" t="s">
        <v>350</v>
      </c>
      <c r="AE57" s="271" t="s">
        <v>350</v>
      </c>
      <c r="AF57" s="271" t="s">
        <v>350</v>
      </c>
      <c r="AG57" s="271" t="s">
        <v>349</v>
      </c>
      <c r="AH57" s="271" t="s">
        <v>349</v>
      </c>
      <c r="AI57" s="271" t="s">
        <v>349</v>
      </c>
      <c r="AJ57" s="271" t="s">
        <v>349</v>
      </c>
      <c r="AK57" s="271" t="s">
        <v>349</v>
      </c>
      <c r="AL57" s="271" t="s">
        <v>349</v>
      </c>
    </row>
    <row r="58" spans="1:38">
      <c r="A58" s="271">
        <v>802936</v>
      </c>
      <c r="B58" s="271" t="s">
        <v>2007</v>
      </c>
      <c r="C58" s="271" t="s">
        <v>350</v>
      </c>
      <c r="D58" s="271" t="s">
        <v>348</v>
      </c>
      <c r="E58" s="271" t="s">
        <v>350</v>
      </c>
      <c r="F58" s="271" t="s">
        <v>348</v>
      </c>
      <c r="G58" s="271" t="s">
        <v>350</v>
      </c>
      <c r="H58" s="271" t="s">
        <v>350</v>
      </c>
      <c r="I58" s="271" t="s">
        <v>350</v>
      </c>
      <c r="J58" s="271" t="s">
        <v>348</v>
      </c>
      <c r="K58" s="271" t="s">
        <v>348</v>
      </c>
      <c r="L58" s="271" t="s">
        <v>348</v>
      </c>
      <c r="M58" s="271" t="s">
        <v>348</v>
      </c>
      <c r="N58" s="271" t="s">
        <v>348</v>
      </c>
      <c r="O58" s="271" t="s">
        <v>350</v>
      </c>
      <c r="P58" s="271" t="s">
        <v>350</v>
      </c>
      <c r="Q58" s="271" t="s">
        <v>348</v>
      </c>
      <c r="R58" s="271" t="s">
        <v>348</v>
      </c>
      <c r="S58" s="271" t="s">
        <v>348</v>
      </c>
      <c r="T58" s="271" t="s">
        <v>348</v>
      </c>
      <c r="U58" s="271" t="s">
        <v>348</v>
      </c>
      <c r="V58" s="271" t="s">
        <v>350</v>
      </c>
      <c r="W58" s="271" t="s">
        <v>349</v>
      </c>
      <c r="X58" s="271" t="s">
        <v>348</v>
      </c>
      <c r="Y58" s="271" t="s">
        <v>348</v>
      </c>
      <c r="Z58" s="271" t="s">
        <v>349</v>
      </c>
      <c r="AA58" s="271" t="s">
        <v>350</v>
      </c>
      <c r="AB58" s="271" t="s">
        <v>350</v>
      </c>
      <c r="AC58" s="271" t="s">
        <v>350</v>
      </c>
      <c r="AD58" s="271" t="s">
        <v>349</v>
      </c>
      <c r="AE58" s="271" t="s">
        <v>350</v>
      </c>
      <c r="AF58" s="271" t="s">
        <v>350</v>
      </c>
      <c r="AG58" s="271" t="s">
        <v>349</v>
      </c>
      <c r="AH58" s="271" t="s">
        <v>349</v>
      </c>
      <c r="AI58" s="271" t="s">
        <v>349</v>
      </c>
      <c r="AJ58" s="271" t="s">
        <v>349</v>
      </c>
      <c r="AK58" s="271" t="s">
        <v>349</v>
      </c>
      <c r="AL58" s="271" t="s">
        <v>349</v>
      </c>
    </row>
    <row r="59" spans="1:38">
      <c r="A59" s="271">
        <v>802948</v>
      </c>
      <c r="B59" s="271" t="s">
        <v>2007</v>
      </c>
      <c r="C59" s="271" t="s">
        <v>348</v>
      </c>
      <c r="D59" s="271" t="s">
        <v>350</v>
      </c>
      <c r="E59" s="271" t="s">
        <v>350</v>
      </c>
      <c r="F59" s="271" t="s">
        <v>348</v>
      </c>
      <c r="G59" s="271" t="s">
        <v>348</v>
      </c>
      <c r="H59" s="271" t="s">
        <v>348</v>
      </c>
      <c r="I59" s="271" t="s">
        <v>350</v>
      </c>
      <c r="J59" s="271" t="s">
        <v>348</v>
      </c>
      <c r="K59" s="271" t="s">
        <v>348</v>
      </c>
      <c r="L59" s="271" t="s">
        <v>348</v>
      </c>
      <c r="M59" s="271" t="s">
        <v>350</v>
      </c>
      <c r="N59" s="271" t="s">
        <v>350</v>
      </c>
      <c r="O59" s="271" t="s">
        <v>350</v>
      </c>
      <c r="P59" s="271" t="s">
        <v>348</v>
      </c>
      <c r="Q59" s="271" t="s">
        <v>350</v>
      </c>
      <c r="R59" s="271" t="s">
        <v>350</v>
      </c>
      <c r="S59" s="271" t="s">
        <v>348</v>
      </c>
      <c r="T59" s="271" t="s">
        <v>350</v>
      </c>
      <c r="U59" s="271" t="s">
        <v>350</v>
      </c>
      <c r="V59" s="271" t="s">
        <v>350</v>
      </c>
      <c r="W59" s="271" t="s">
        <v>350</v>
      </c>
      <c r="X59" s="271" t="s">
        <v>350</v>
      </c>
      <c r="Y59" s="271" t="s">
        <v>348</v>
      </c>
      <c r="Z59" s="271" t="s">
        <v>348</v>
      </c>
      <c r="AA59" s="271" t="s">
        <v>350</v>
      </c>
      <c r="AB59" s="271" t="s">
        <v>350</v>
      </c>
      <c r="AC59" s="271" t="s">
        <v>350</v>
      </c>
      <c r="AD59" s="271" t="s">
        <v>350</v>
      </c>
      <c r="AE59" s="271" t="s">
        <v>348</v>
      </c>
      <c r="AF59" s="271" t="s">
        <v>349</v>
      </c>
      <c r="AG59" s="271" t="s">
        <v>350</v>
      </c>
      <c r="AH59" s="271" t="s">
        <v>348</v>
      </c>
      <c r="AI59" s="271" t="s">
        <v>350</v>
      </c>
      <c r="AJ59" s="271" t="s">
        <v>350</v>
      </c>
      <c r="AK59" s="271" t="s">
        <v>348</v>
      </c>
      <c r="AL59" s="271" t="s">
        <v>350</v>
      </c>
    </row>
    <row r="60" spans="1:38">
      <c r="A60" s="271">
        <v>802963</v>
      </c>
      <c r="B60" s="271" t="s">
        <v>2007</v>
      </c>
      <c r="C60" s="271" t="s">
        <v>348</v>
      </c>
      <c r="D60" s="271" t="s">
        <v>350</v>
      </c>
      <c r="E60" s="271" t="s">
        <v>348</v>
      </c>
      <c r="F60" s="271" t="s">
        <v>350</v>
      </c>
      <c r="G60" s="271" t="s">
        <v>348</v>
      </c>
      <c r="H60" s="271" t="s">
        <v>348</v>
      </c>
      <c r="I60" s="271" t="s">
        <v>350</v>
      </c>
      <c r="J60" s="271" t="s">
        <v>350</v>
      </c>
      <c r="K60" s="271" t="s">
        <v>350</v>
      </c>
      <c r="L60" s="271" t="s">
        <v>350</v>
      </c>
      <c r="M60" s="271" t="s">
        <v>350</v>
      </c>
      <c r="N60" s="271" t="s">
        <v>350</v>
      </c>
      <c r="O60" s="271" t="s">
        <v>349</v>
      </c>
      <c r="P60" s="271" t="s">
        <v>350</v>
      </c>
      <c r="Q60" s="271" t="s">
        <v>348</v>
      </c>
      <c r="R60" s="271" t="s">
        <v>348</v>
      </c>
      <c r="S60" s="271" t="s">
        <v>350</v>
      </c>
      <c r="T60" s="271" t="s">
        <v>350</v>
      </c>
      <c r="U60" s="271" t="s">
        <v>350</v>
      </c>
      <c r="V60" s="271" t="s">
        <v>350</v>
      </c>
      <c r="W60" s="271" t="s">
        <v>350</v>
      </c>
      <c r="X60" s="271" t="s">
        <v>350</v>
      </c>
      <c r="Y60" s="271" t="s">
        <v>350</v>
      </c>
      <c r="Z60" s="271" t="s">
        <v>350</v>
      </c>
      <c r="AA60" s="271" t="s">
        <v>350</v>
      </c>
      <c r="AB60" s="271" t="s">
        <v>350</v>
      </c>
      <c r="AC60" s="271" t="s">
        <v>348</v>
      </c>
      <c r="AD60" s="271" t="s">
        <v>348</v>
      </c>
      <c r="AE60" s="271" t="s">
        <v>350</v>
      </c>
      <c r="AF60" s="271" t="s">
        <v>350</v>
      </c>
      <c r="AG60" s="271" t="s">
        <v>350</v>
      </c>
      <c r="AH60" s="271" t="s">
        <v>348</v>
      </c>
      <c r="AI60" s="271" t="s">
        <v>349</v>
      </c>
      <c r="AJ60" s="271" t="s">
        <v>349</v>
      </c>
      <c r="AK60" s="271" t="s">
        <v>350</v>
      </c>
      <c r="AL60" s="271" t="s">
        <v>349</v>
      </c>
    </row>
    <row r="61" spans="1:38">
      <c r="A61" s="271">
        <v>803014</v>
      </c>
      <c r="B61" s="271" t="s">
        <v>2007</v>
      </c>
      <c r="C61" s="271" t="s">
        <v>350</v>
      </c>
      <c r="D61" s="271" t="s">
        <v>350</v>
      </c>
      <c r="E61" s="271" t="s">
        <v>350</v>
      </c>
      <c r="F61" s="271" t="s">
        <v>350</v>
      </c>
      <c r="G61" s="271" t="s">
        <v>350</v>
      </c>
      <c r="H61" s="271" t="s">
        <v>350</v>
      </c>
      <c r="I61" s="271" t="s">
        <v>350</v>
      </c>
      <c r="J61" s="271" t="s">
        <v>348</v>
      </c>
      <c r="K61" s="271" t="s">
        <v>350</v>
      </c>
      <c r="L61" s="271" t="s">
        <v>350</v>
      </c>
      <c r="M61" s="271" t="s">
        <v>350</v>
      </c>
      <c r="N61" s="271" t="s">
        <v>350</v>
      </c>
      <c r="O61" s="271" t="s">
        <v>350</v>
      </c>
      <c r="P61" s="271" t="s">
        <v>348</v>
      </c>
      <c r="Q61" s="271" t="s">
        <v>348</v>
      </c>
      <c r="R61" s="271" t="s">
        <v>348</v>
      </c>
      <c r="S61" s="271" t="s">
        <v>348</v>
      </c>
      <c r="T61" s="271" t="s">
        <v>350</v>
      </c>
      <c r="U61" s="271" t="s">
        <v>350</v>
      </c>
      <c r="V61" s="271" t="s">
        <v>350</v>
      </c>
      <c r="W61" s="271" t="s">
        <v>350</v>
      </c>
      <c r="X61" s="271" t="s">
        <v>350</v>
      </c>
      <c r="Y61" s="271" t="s">
        <v>348</v>
      </c>
      <c r="Z61" s="271" t="s">
        <v>348</v>
      </c>
      <c r="AA61" s="271" t="s">
        <v>348</v>
      </c>
      <c r="AB61" s="271" t="s">
        <v>350</v>
      </c>
      <c r="AC61" s="271" t="s">
        <v>350</v>
      </c>
      <c r="AD61" s="271" t="s">
        <v>348</v>
      </c>
      <c r="AE61" s="271" t="s">
        <v>350</v>
      </c>
      <c r="AF61" s="271" t="s">
        <v>350</v>
      </c>
      <c r="AG61" s="271" t="s">
        <v>350</v>
      </c>
      <c r="AH61" s="271" t="s">
        <v>349</v>
      </c>
      <c r="AI61" s="271" t="s">
        <v>350</v>
      </c>
      <c r="AJ61" s="271" t="s">
        <v>350</v>
      </c>
      <c r="AK61" s="271" t="s">
        <v>349</v>
      </c>
      <c r="AL61" s="271" t="s">
        <v>350</v>
      </c>
    </row>
    <row r="62" spans="1:38">
      <c r="A62" s="271">
        <v>803049</v>
      </c>
      <c r="B62" s="271" t="s">
        <v>2007</v>
      </c>
      <c r="C62" s="271" t="s">
        <v>348</v>
      </c>
      <c r="D62" s="271" t="s">
        <v>348</v>
      </c>
      <c r="E62" s="271" t="s">
        <v>350</v>
      </c>
      <c r="F62" s="271" t="s">
        <v>350</v>
      </c>
      <c r="G62" s="271" t="s">
        <v>350</v>
      </c>
      <c r="H62" s="271" t="s">
        <v>348</v>
      </c>
      <c r="I62" s="271" t="s">
        <v>348</v>
      </c>
      <c r="J62" s="271" t="s">
        <v>350</v>
      </c>
      <c r="K62" s="271" t="s">
        <v>348</v>
      </c>
      <c r="L62" s="271" t="s">
        <v>350</v>
      </c>
      <c r="M62" s="271" t="s">
        <v>350</v>
      </c>
      <c r="N62" s="271" t="s">
        <v>350</v>
      </c>
      <c r="O62" s="271" t="s">
        <v>349</v>
      </c>
      <c r="P62" s="271" t="s">
        <v>348</v>
      </c>
      <c r="Q62" s="271" t="s">
        <v>350</v>
      </c>
      <c r="R62" s="271" t="s">
        <v>348</v>
      </c>
      <c r="S62" s="271" t="s">
        <v>348</v>
      </c>
      <c r="T62" s="271" t="s">
        <v>348</v>
      </c>
      <c r="U62" s="271" t="s">
        <v>348</v>
      </c>
      <c r="V62" s="271" t="s">
        <v>350</v>
      </c>
      <c r="W62" s="271" t="s">
        <v>350</v>
      </c>
      <c r="X62" s="271" t="s">
        <v>348</v>
      </c>
      <c r="Y62" s="271" t="s">
        <v>349</v>
      </c>
      <c r="Z62" s="271" t="s">
        <v>350</v>
      </c>
      <c r="AA62" s="271" t="s">
        <v>348</v>
      </c>
      <c r="AB62" s="271" t="s">
        <v>348</v>
      </c>
      <c r="AC62" s="271" t="s">
        <v>349</v>
      </c>
      <c r="AD62" s="271" t="s">
        <v>350</v>
      </c>
      <c r="AE62" s="271" t="s">
        <v>348</v>
      </c>
      <c r="AF62" s="271" t="s">
        <v>350</v>
      </c>
      <c r="AG62" s="271" t="s">
        <v>350</v>
      </c>
      <c r="AH62" s="271" t="s">
        <v>350</v>
      </c>
      <c r="AI62" s="271" t="s">
        <v>350</v>
      </c>
      <c r="AJ62" s="271" t="s">
        <v>350</v>
      </c>
      <c r="AK62" s="271" t="s">
        <v>349</v>
      </c>
      <c r="AL62" s="271" t="s">
        <v>350</v>
      </c>
    </row>
    <row r="63" spans="1:38">
      <c r="A63" s="271">
        <v>803100</v>
      </c>
      <c r="B63" s="271" t="s">
        <v>2007</v>
      </c>
      <c r="C63" s="271" t="s">
        <v>350</v>
      </c>
      <c r="D63" s="271" t="s">
        <v>350</v>
      </c>
      <c r="E63" s="271" t="s">
        <v>348</v>
      </c>
      <c r="F63" s="271" t="s">
        <v>348</v>
      </c>
      <c r="G63" s="271" t="s">
        <v>350</v>
      </c>
      <c r="H63" s="271" t="s">
        <v>348</v>
      </c>
      <c r="I63" s="271" t="s">
        <v>350</v>
      </c>
      <c r="J63" s="271" t="s">
        <v>348</v>
      </c>
      <c r="K63" s="271" t="s">
        <v>348</v>
      </c>
      <c r="L63" s="271" t="s">
        <v>348</v>
      </c>
      <c r="M63" s="271" t="s">
        <v>350</v>
      </c>
      <c r="N63" s="271" t="s">
        <v>350</v>
      </c>
      <c r="O63" s="271" t="s">
        <v>349</v>
      </c>
      <c r="P63" s="271" t="s">
        <v>350</v>
      </c>
      <c r="Q63" s="271" t="s">
        <v>350</v>
      </c>
      <c r="R63" s="271" t="s">
        <v>350</v>
      </c>
      <c r="S63" s="271" t="s">
        <v>350</v>
      </c>
      <c r="T63" s="271" t="s">
        <v>349</v>
      </c>
      <c r="U63" s="271" t="s">
        <v>348</v>
      </c>
      <c r="V63" s="271" t="s">
        <v>348</v>
      </c>
      <c r="W63" s="271" t="s">
        <v>349</v>
      </c>
      <c r="X63" s="271" t="s">
        <v>348</v>
      </c>
      <c r="Y63" s="271" t="s">
        <v>348</v>
      </c>
      <c r="Z63" s="271" t="s">
        <v>348</v>
      </c>
      <c r="AA63" s="271" t="s">
        <v>350</v>
      </c>
      <c r="AB63" s="271" t="s">
        <v>350</v>
      </c>
      <c r="AC63" s="271" t="s">
        <v>350</v>
      </c>
      <c r="AD63" s="271" t="s">
        <v>349</v>
      </c>
      <c r="AE63" s="271" t="s">
        <v>350</v>
      </c>
      <c r="AF63" s="271" t="s">
        <v>350</v>
      </c>
      <c r="AG63" s="271" t="s">
        <v>349</v>
      </c>
      <c r="AH63" s="271" t="s">
        <v>349</v>
      </c>
      <c r="AI63" s="271" t="s">
        <v>349</v>
      </c>
      <c r="AJ63" s="271" t="s">
        <v>349</v>
      </c>
      <c r="AK63" s="271" t="s">
        <v>349</v>
      </c>
      <c r="AL63" s="271" t="s">
        <v>349</v>
      </c>
    </row>
    <row r="64" spans="1:38">
      <c r="A64" s="271">
        <v>803153</v>
      </c>
      <c r="B64" s="271" t="s">
        <v>2007</v>
      </c>
      <c r="C64" s="271" t="s">
        <v>348</v>
      </c>
      <c r="D64" s="271" t="s">
        <v>348</v>
      </c>
      <c r="E64" s="271" t="s">
        <v>348</v>
      </c>
      <c r="F64" s="271" t="s">
        <v>348</v>
      </c>
      <c r="G64" s="271" t="s">
        <v>348</v>
      </c>
      <c r="H64" s="271" t="s">
        <v>350</v>
      </c>
      <c r="I64" s="271" t="s">
        <v>348</v>
      </c>
      <c r="J64" s="271" t="s">
        <v>348</v>
      </c>
      <c r="K64" s="271" t="s">
        <v>348</v>
      </c>
      <c r="L64" s="271" t="s">
        <v>348</v>
      </c>
      <c r="M64" s="271" t="s">
        <v>348</v>
      </c>
      <c r="N64" s="271" t="s">
        <v>350</v>
      </c>
      <c r="O64" s="271" t="s">
        <v>349</v>
      </c>
      <c r="P64" s="271" t="s">
        <v>348</v>
      </c>
      <c r="Q64" s="271" t="s">
        <v>348</v>
      </c>
      <c r="R64" s="271" t="s">
        <v>348</v>
      </c>
      <c r="S64" s="271" t="s">
        <v>348</v>
      </c>
      <c r="T64" s="271" t="s">
        <v>348</v>
      </c>
      <c r="U64" s="271" t="s">
        <v>350</v>
      </c>
      <c r="V64" s="271" t="s">
        <v>350</v>
      </c>
      <c r="W64" s="271" t="s">
        <v>350</v>
      </c>
      <c r="X64" s="271" t="s">
        <v>350</v>
      </c>
      <c r="Y64" s="271" t="s">
        <v>348</v>
      </c>
      <c r="Z64" s="271" t="s">
        <v>350</v>
      </c>
      <c r="AA64" s="271" t="s">
        <v>349</v>
      </c>
      <c r="AB64" s="271" t="s">
        <v>349</v>
      </c>
      <c r="AC64" s="271" t="s">
        <v>348</v>
      </c>
      <c r="AD64" s="271" t="s">
        <v>348</v>
      </c>
      <c r="AE64" s="271" t="s">
        <v>348</v>
      </c>
      <c r="AF64" s="271" t="s">
        <v>349</v>
      </c>
      <c r="AG64" s="271" t="s">
        <v>350</v>
      </c>
      <c r="AH64" s="271" t="s">
        <v>348</v>
      </c>
      <c r="AI64" s="271" t="s">
        <v>350</v>
      </c>
      <c r="AJ64" s="271" t="s">
        <v>350</v>
      </c>
      <c r="AK64" s="271" t="s">
        <v>349</v>
      </c>
      <c r="AL64" s="271" t="s">
        <v>350</v>
      </c>
    </row>
    <row r="65" spans="1:38">
      <c r="A65" s="271">
        <v>803383</v>
      </c>
      <c r="B65" s="271" t="s">
        <v>2007</v>
      </c>
      <c r="C65" s="271" t="s">
        <v>350</v>
      </c>
      <c r="D65" s="271" t="s">
        <v>348</v>
      </c>
      <c r="E65" s="271" t="s">
        <v>348</v>
      </c>
      <c r="F65" s="271" t="s">
        <v>348</v>
      </c>
      <c r="G65" s="271" t="s">
        <v>348</v>
      </c>
      <c r="H65" s="271" t="s">
        <v>348</v>
      </c>
      <c r="I65" s="271" t="s">
        <v>350</v>
      </c>
      <c r="J65" s="271" t="s">
        <v>350</v>
      </c>
      <c r="K65" s="271" t="s">
        <v>348</v>
      </c>
      <c r="L65" s="271" t="s">
        <v>348</v>
      </c>
      <c r="M65" s="271" t="s">
        <v>348</v>
      </c>
      <c r="N65" s="271" t="s">
        <v>348</v>
      </c>
      <c r="O65" s="271" t="s">
        <v>350</v>
      </c>
      <c r="P65" s="271" t="s">
        <v>348</v>
      </c>
      <c r="Q65" s="271" t="s">
        <v>350</v>
      </c>
      <c r="R65" s="271" t="s">
        <v>348</v>
      </c>
      <c r="S65" s="271" t="s">
        <v>348</v>
      </c>
      <c r="T65" s="271" t="s">
        <v>348</v>
      </c>
      <c r="U65" s="271" t="s">
        <v>348</v>
      </c>
      <c r="V65" s="271" t="s">
        <v>348</v>
      </c>
      <c r="W65" s="271" t="s">
        <v>348</v>
      </c>
      <c r="X65" s="271" t="s">
        <v>350</v>
      </c>
      <c r="Y65" s="271" t="s">
        <v>350</v>
      </c>
      <c r="Z65" s="271" t="s">
        <v>349</v>
      </c>
      <c r="AA65" s="271" t="s">
        <v>348</v>
      </c>
      <c r="AB65" s="271" t="s">
        <v>348</v>
      </c>
      <c r="AC65" s="271" t="s">
        <v>349</v>
      </c>
      <c r="AD65" s="271" t="s">
        <v>348</v>
      </c>
      <c r="AE65" s="271" t="s">
        <v>350</v>
      </c>
      <c r="AF65" s="271" t="s">
        <v>348</v>
      </c>
      <c r="AG65" s="271" t="s">
        <v>350</v>
      </c>
      <c r="AH65" s="271" t="s">
        <v>349</v>
      </c>
      <c r="AI65" s="271" t="s">
        <v>350</v>
      </c>
      <c r="AJ65" s="271" t="s">
        <v>350</v>
      </c>
      <c r="AK65" s="271" t="s">
        <v>350</v>
      </c>
      <c r="AL65" s="271" t="s">
        <v>348</v>
      </c>
    </row>
    <row r="66" spans="1:38">
      <c r="A66" s="271">
        <v>803447</v>
      </c>
      <c r="B66" s="271" t="s">
        <v>2007</v>
      </c>
      <c r="C66" s="271" t="s">
        <v>350</v>
      </c>
      <c r="D66" s="271" t="s">
        <v>350</v>
      </c>
      <c r="E66" s="271" t="s">
        <v>350</v>
      </c>
      <c r="F66" s="271" t="s">
        <v>350</v>
      </c>
      <c r="G66" s="271" t="s">
        <v>350</v>
      </c>
      <c r="H66" s="271" t="s">
        <v>350</v>
      </c>
      <c r="I66" s="271" t="s">
        <v>350</v>
      </c>
      <c r="J66" s="271" t="s">
        <v>350</v>
      </c>
      <c r="K66" s="271" t="s">
        <v>348</v>
      </c>
      <c r="L66" s="271" t="s">
        <v>350</v>
      </c>
      <c r="M66" s="271" t="s">
        <v>348</v>
      </c>
      <c r="N66" s="271" t="s">
        <v>350</v>
      </c>
      <c r="O66" s="271" t="s">
        <v>349</v>
      </c>
      <c r="P66" s="271" t="s">
        <v>350</v>
      </c>
      <c r="Q66" s="271" t="s">
        <v>350</v>
      </c>
      <c r="R66" s="271" t="s">
        <v>350</v>
      </c>
      <c r="S66" s="271" t="s">
        <v>350</v>
      </c>
      <c r="T66" s="271" t="s">
        <v>350</v>
      </c>
      <c r="U66" s="271" t="s">
        <v>350</v>
      </c>
      <c r="V66" s="271" t="s">
        <v>350</v>
      </c>
      <c r="W66" s="271" t="s">
        <v>350</v>
      </c>
      <c r="X66" s="271" t="s">
        <v>350</v>
      </c>
      <c r="Y66" s="271" t="s">
        <v>350</v>
      </c>
      <c r="Z66" s="271" t="s">
        <v>350</v>
      </c>
      <c r="AA66" s="271" t="s">
        <v>350</v>
      </c>
      <c r="AB66" s="271" t="s">
        <v>348</v>
      </c>
      <c r="AC66" s="271" t="s">
        <v>350</v>
      </c>
      <c r="AD66" s="271" t="s">
        <v>350</v>
      </c>
      <c r="AE66" s="271" t="s">
        <v>350</v>
      </c>
      <c r="AF66" s="271" t="s">
        <v>350</v>
      </c>
      <c r="AG66" s="271" t="s">
        <v>350</v>
      </c>
      <c r="AH66" s="271" t="s">
        <v>350</v>
      </c>
      <c r="AI66" s="271" t="s">
        <v>349</v>
      </c>
      <c r="AJ66" s="271" t="s">
        <v>349</v>
      </c>
      <c r="AK66" s="271" t="s">
        <v>349</v>
      </c>
      <c r="AL66" s="271" t="s">
        <v>349</v>
      </c>
    </row>
    <row r="67" spans="1:38">
      <c r="A67" s="271">
        <v>803465</v>
      </c>
      <c r="B67" s="271" t="s">
        <v>2007</v>
      </c>
      <c r="C67" s="271" t="s">
        <v>350</v>
      </c>
      <c r="D67" s="271" t="s">
        <v>348</v>
      </c>
      <c r="E67" s="271" t="s">
        <v>348</v>
      </c>
      <c r="F67" s="271" t="s">
        <v>348</v>
      </c>
      <c r="G67" s="271" t="s">
        <v>348</v>
      </c>
      <c r="H67" s="271" t="s">
        <v>350</v>
      </c>
      <c r="I67" s="271" t="s">
        <v>350</v>
      </c>
      <c r="J67" s="271" t="s">
        <v>350</v>
      </c>
      <c r="K67" s="271" t="s">
        <v>350</v>
      </c>
      <c r="L67" s="271" t="s">
        <v>348</v>
      </c>
      <c r="M67" s="271" t="s">
        <v>350</v>
      </c>
      <c r="N67" s="271" t="s">
        <v>350</v>
      </c>
      <c r="O67" s="271" t="s">
        <v>348</v>
      </c>
      <c r="P67" s="271" t="s">
        <v>350</v>
      </c>
      <c r="Q67" s="271" t="s">
        <v>348</v>
      </c>
      <c r="R67" s="271" t="s">
        <v>348</v>
      </c>
      <c r="S67" s="271" t="s">
        <v>348</v>
      </c>
      <c r="T67" s="271" t="s">
        <v>350</v>
      </c>
      <c r="U67" s="271" t="s">
        <v>348</v>
      </c>
      <c r="V67" s="271" t="s">
        <v>348</v>
      </c>
      <c r="W67" s="271" t="s">
        <v>350</v>
      </c>
      <c r="X67" s="271" t="s">
        <v>350</v>
      </c>
      <c r="Y67" s="271" t="s">
        <v>350</v>
      </c>
      <c r="Z67" s="271" t="s">
        <v>348</v>
      </c>
      <c r="AA67" s="271" t="s">
        <v>349</v>
      </c>
      <c r="AB67" s="271" t="s">
        <v>349</v>
      </c>
      <c r="AC67" s="271" t="s">
        <v>349</v>
      </c>
      <c r="AD67" s="271" t="s">
        <v>350</v>
      </c>
      <c r="AE67" s="271" t="s">
        <v>349</v>
      </c>
      <c r="AF67" s="271" t="s">
        <v>349</v>
      </c>
      <c r="AG67" s="271" t="s">
        <v>350</v>
      </c>
      <c r="AH67" s="271" t="s">
        <v>349</v>
      </c>
      <c r="AI67" s="271" t="s">
        <v>349</v>
      </c>
      <c r="AJ67" s="271" t="s">
        <v>350</v>
      </c>
      <c r="AK67" s="271" t="s">
        <v>350</v>
      </c>
      <c r="AL67" s="271" t="s">
        <v>350</v>
      </c>
    </row>
    <row r="68" spans="1:38">
      <c r="A68" s="271">
        <v>803511</v>
      </c>
      <c r="B68" s="271" t="s">
        <v>2007</v>
      </c>
      <c r="C68" s="271" t="s">
        <v>350</v>
      </c>
      <c r="D68" s="271" t="s">
        <v>350</v>
      </c>
      <c r="E68" s="271" t="s">
        <v>348</v>
      </c>
      <c r="F68" s="271" t="s">
        <v>348</v>
      </c>
      <c r="G68" s="271" t="s">
        <v>348</v>
      </c>
      <c r="H68" s="271" t="s">
        <v>350</v>
      </c>
      <c r="I68" s="271" t="s">
        <v>348</v>
      </c>
      <c r="J68" s="271" t="s">
        <v>348</v>
      </c>
      <c r="K68" s="271" t="s">
        <v>348</v>
      </c>
      <c r="L68" s="271" t="s">
        <v>348</v>
      </c>
      <c r="M68" s="271" t="s">
        <v>348</v>
      </c>
      <c r="N68" s="271" t="s">
        <v>349</v>
      </c>
      <c r="O68" s="271" t="s">
        <v>349</v>
      </c>
      <c r="P68" s="271" t="s">
        <v>348</v>
      </c>
      <c r="Q68" s="271" t="s">
        <v>350</v>
      </c>
      <c r="R68" s="271" t="s">
        <v>350</v>
      </c>
      <c r="S68" s="271" t="s">
        <v>350</v>
      </c>
      <c r="T68" s="271" t="s">
        <v>350</v>
      </c>
      <c r="U68" s="271" t="s">
        <v>350</v>
      </c>
      <c r="V68" s="271" t="s">
        <v>350</v>
      </c>
      <c r="W68" s="271" t="s">
        <v>350</v>
      </c>
      <c r="X68" s="271" t="s">
        <v>350</v>
      </c>
      <c r="Y68" s="271" t="s">
        <v>350</v>
      </c>
      <c r="Z68" s="271" t="s">
        <v>349</v>
      </c>
      <c r="AA68" s="271" t="s">
        <v>350</v>
      </c>
      <c r="AB68" s="271" t="s">
        <v>350</v>
      </c>
      <c r="AC68" s="271" t="s">
        <v>349</v>
      </c>
      <c r="AD68" s="271" t="s">
        <v>349</v>
      </c>
      <c r="AE68" s="271" t="s">
        <v>350</v>
      </c>
      <c r="AF68" s="271" t="s">
        <v>350</v>
      </c>
      <c r="AG68" s="271" t="s">
        <v>349</v>
      </c>
      <c r="AH68" s="271" t="s">
        <v>349</v>
      </c>
      <c r="AI68" s="271" t="s">
        <v>349</v>
      </c>
      <c r="AJ68" s="271" t="s">
        <v>349</v>
      </c>
      <c r="AK68" s="271" t="s">
        <v>349</v>
      </c>
      <c r="AL68" s="271" t="s">
        <v>349</v>
      </c>
    </row>
    <row r="69" spans="1:38">
      <c r="A69" s="271">
        <v>803524</v>
      </c>
      <c r="B69" s="271" t="s">
        <v>2007</v>
      </c>
      <c r="C69" s="271" t="s">
        <v>348</v>
      </c>
      <c r="D69" s="271" t="s">
        <v>348</v>
      </c>
      <c r="E69" s="271" t="s">
        <v>348</v>
      </c>
      <c r="F69" s="271" t="s">
        <v>348</v>
      </c>
      <c r="G69" s="271" t="s">
        <v>350</v>
      </c>
      <c r="H69" s="271" t="s">
        <v>348</v>
      </c>
      <c r="I69" s="271" t="s">
        <v>348</v>
      </c>
      <c r="J69" s="271" t="s">
        <v>348</v>
      </c>
      <c r="K69" s="271" t="s">
        <v>348</v>
      </c>
      <c r="L69" s="271" t="s">
        <v>348</v>
      </c>
      <c r="M69" s="271" t="s">
        <v>348</v>
      </c>
      <c r="N69" s="271" t="s">
        <v>350</v>
      </c>
      <c r="O69" s="271" t="s">
        <v>350</v>
      </c>
      <c r="P69" s="271" t="s">
        <v>348</v>
      </c>
      <c r="Q69" s="271" t="s">
        <v>350</v>
      </c>
      <c r="R69" s="271" t="s">
        <v>350</v>
      </c>
      <c r="S69" s="271" t="s">
        <v>348</v>
      </c>
      <c r="T69" s="271" t="s">
        <v>349</v>
      </c>
      <c r="U69" s="271" t="s">
        <v>348</v>
      </c>
      <c r="V69" s="271" t="s">
        <v>350</v>
      </c>
      <c r="W69" s="271" t="s">
        <v>350</v>
      </c>
      <c r="X69" s="271" t="s">
        <v>350</v>
      </c>
      <c r="Y69" s="271" t="s">
        <v>350</v>
      </c>
      <c r="Z69" s="271" t="s">
        <v>350</v>
      </c>
      <c r="AA69" s="271" t="s">
        <v>350</v>
      </c>
      <c r="AB69" s="271" t="s">
        <v>350</v>
      </c>
      <c r="AC69" s="271" t="s">
        <v>350</v>
      </c>
      <c r="AD69" s="271" t="s">
        <v>349</v>
      </c>
      <c r="AE69" s="271" t="s">
        <v>350</v>
      </c>
      <c r="AF69" s="271" t="s">
        <v>350</v>
      </c>
      <c r="AG69" s="271" t="s">
        <v>349</v>
      </c>
      <c r="AH69" s="271" t="s">
        <v>349</v>
      </c>
      <c r="AI69" s="271" t="s">
        <v>349</v>
      </c>
      <c r="AJ69" s="271" t="s">
        <v>349</v>
      </c>
      <c r="AK69" s="271" t="s">
        <v>349</v>
      </c>
      <c r="AL69" s="271" t="s">
        <v>349</v>
      </c>
    </row>
    <row r="70" spans="1:38">
      <c r="A70" s="271">
        <v>803534</v>
      </c>
      <c r="B70" s="271" t="s">
        <v>2007</v>
      </c>
      <c r="C70" s="271" t="s">
        <v>350</v>
      </c>
      <c r="D70" s="271" t="s">
        <v>348</v>
      </c>
      <c r="E70" s="271" t="s">
        <v>349</v>
      </c>
      <c r="F70" s="271" t="s">
        <v>350</v>
      </c>
      <c r="G70" s="271" t="s">
        <v>348</v>
      </c>
      <c r="H70" s="271" t="s">
        <v>348</v>
      </c>
      <c r="I70" s="271" t="s">
        <v>349</v>
      </c>
      <c r="J70" s="271" t="s">
        <v>348</v>
      </c>
      <c r="K70" s="271" t="s">
        <v>348</v>
      </c>
      <c r="L70" s="271" t="s">
        <v>348</v>
      </c>
      <c r="M70" s="271" t="s">
        <v>348</v>
      </c>
      <c r="N70" s="271" t="s">
        <v>348</v>
      </c>
      <c r="O70" s="271" t="s">
        <v>350</v>
      </c>
      <c r="P70" s="271" t="s">
        <v>348</v>
      </c>
      <c r="Q70" s="271" t="s">
        <v>350</v>
      </c>
      <c r="R70" s="271" t="s">
        <v>348</v>
      </c>
      <c r="S70" s="271" t="s">
        <v>350</v>
      </c>
      <c r="T70" s="271" t="s">
        <v>348</v>
      </c>
      <c r="U70" s="271" t="s">
        <v>348</v>
      </c>
      <c r="V70" s="271" t="s">
        <v>348</v>
      </c>
      <c r="W70" s="271" t="s">
        <v>350</v>
      </c>
      <c r="X70" s="271" t="s">
        <v>350</v>
      </c>
      <c r="Y70" s="271" t="s">
        <v>350</v>
      </c>
      <c r="Z70" s="271" t="s">
        <v>350</v>
      </c>
      <c r="AA70" s="271" t="s">
        <v>350</v>
      </c>
      <c r="AB70" s="271" t="s">
        <v>350</v>
      </c>
      <c r="AC70" s="271" t="s">
        <v>350</v>
      </c>
      <c r="AD70" s="271" t="s">
        <v>350</v>
      </c>
      <c r="AE70" s="271" t="s">
        <v>349</v>
      </c>
      <c r="AF70" s="271" t="s">
        <v>349</v>
      </c>
      <c r="AG70" s="271" t="s">
        <v>349</v>
      </c>
      <c r="AH70" s="271" t="s">
        <v>349</v>
      </c>
      <c r="AI70" s="271" t="s">
        <v>349</v>
      </c>
      <c r="AJ70" s="271" t="s">
        <v>349</v>
      </c>
      <c r="AK70" s="271" t="s">
        <v>349</v>
      </c>
      <c r="AL70" s="271" t="s">
        <v>349</v>
      </c>
    </row>
    <row r="71" spans="1:38">
      <c r="A71" s="271">
        <v>803560</v>
      </c>
      <c r="B71" s="271" t="s">
        <v>2007</v>
      </c>
      <c r="C71" s="271" t="s">
        <v>349</v>
      </c>
      <c r="D71" s="271" t="s">
        <v>350</v>
      </c>
      <c r="E71" s="271" t="s">
        <v>350</v>
      </c>
      <c r="F71" s="271" t="s">
        <v>349</v>
      </c>
      <c r="G71" s="271" t="s">
        <v>349</v>
      </c>
      <c r="H71" s="271" t="s">
        <v>349</v>
      </c>
      <c r="I71" s="271" t="s">
        <v>350</v>
      </c>
      <c r="J71" s="271" t="s">
        <v>349</v>
      </c>
      <c r="K71" s="271" t="s">
        <v>349</v>
      </c>
      <c r="L71" s="271" t="s">
        <v>350</v>
      </c>
      <c r="M71" s="271" t="s">
        <v>349</v>
      </c>
      <c r="N71" s="271" t="s">
        <v>349</v>
      </c>
      <c r="O71" s="271" t="s">
        <v>350</v>
      </c>
      <c r="P71" s="271" t="s">
        <v>350</v>
      </c>
      <c r="Q71" s="271" t="s">
        <v>350</v>
      </c>
      <c r="R71" s="271" t="s">
        <v>349</v>
      </c>
      <c r="S71" s="271" t="s">
        <v>348</v>
      </c>
      <c r="T71" s="271" t="s">
        <v>348</v>
      </c>
      <c r="U71" s="271" t="s">
        <v>348</v>
      </c>
      <c r="V71" s="271" t="s">
        <v>348</v>
      </c>
      <c r="W71" s="271" t="s">
        <v>349</v>
      </c>
      <c r="X71" s="271" t="s">
        <v>348</v>
      </c>
      <c r="Y71" s="271" t="s">
        <v>350</v>
      </c>
      <c r="Z71" s="271" t="s">
        <v>348</v>
      </c>
      <c r="AA71" s="271" t="s">
        <v>350</v>
      </c>
      <c r="AB71" s="271" t="s">
        <v>350</v>
      </c>
      <c r="AC71" s="271" t="s">
        <v>350</v>
      </c>
      <c r="AD71" s="271" t="s">
        <v>348</v>
      </c>
      <c r="AE71" s="271" t="s">
        <v>350</v>
      </c>
      <c r="AF71" s="271" t="s">
        <v>348</v>
      </c>
      <c r="AG71" s="271" t="s">
        <v>349</v>
      </c>
      <c r="AH71" s="271" t="s">
        <v>349</v>
      </c>
      <c r="AI71" s="271" t="s">
        <v>349</v>
      </c>
      <c r="AJ71" s="271" t="s">
        <v>349</v>
      </c>
      <c r="AK71" s="271" t="s">
        <v>349</v>
      </c>
      <c r="AL71" s="271" t="s">
        <v>349</v>
      </c>
    </row>
    <row r="72" spans="1:38">
      <c r="A72" s="271">
        <v>803634</v>
      </c>
      <c r="B72" s="271" t="s">
        <v>2007</v>
      </c>
      <c r="C72" s="271" t="s">
        <v>348</v>
      </c>
      <c r="D72" s="271" t="s">
        <v>348</v>
      </c>
      <c r="E72" s="271" t="s">
        <v>350</v>
      </c>
      <c r="F72" s="271" t="s">
        <v>348</v>
      </c>
      <c r="G72" s="271" t="s">
        <v>348</v>
      </c>
      <c r="H72" s="271" t="s">
        <v>348</v>
      </c>
      <c r="I72" s="271" t="s">
        <v>348</v>
      </c>
      <c r="J72" s="271" t="s">
        <v>350</v>
      </c>
      <c r="K72" s="271" t="s">
        <v>350</v>
      </c>
      <c r="L72" s="271" t="s">
        <v>350</v>
      </c>
      <c r="M72" s="271" t="s">
        <v>348</v>
      </c>
      <c r="N72" s="271" t="s">
        <v>348</v>
      </c>
      <c r="O72" s="271" t="s">
        <v>349</v>
      </c>
      <c r="P72" s="271" t="s">
        <v>350</v>
      </c>
      <c r="Q72" s="271" t="s">
        <v>348</v>
      </c>
      <c r="R72" s="271" t="s">
        <v>348</v>
      </c>
      <c r="S72" s="271" t="s">
        <v>348</v>
      </c>
      <c r="T72" s="271" t="s">
        <v>350</v>
      </c>
      <c r="U72" s="271" t="s">
        <v>350</v>
      </c>
      <c r="V72" s="271" t="s">
        <v>350</v>
      </c>
      <c r="W72" s="271" t="s">
        <v>348</v>
      </c>
      <c r="X72" s="271" t="s">
        <v>348</v>
      </c>
      <c r="Y72" s="271" t="s">
        <v>348</v>
      </c>
      <c r="Z72" s="271" t="s">
        <v>349</v>
      </c>
      <c r="AA72" s="271" t="s">
        <v>348</v>
      </c>
      <c r="AB72" s="271" t="s">
        <v>350</v>
      </c>
      <c r="AC72" s="271" t="s">
        <v>349</v>
      </c>
      <c r="AD72" s="271" t="s">
        <v>349</v>
      </c>
      <c r="AE72" s="271" t="s">
        <v>349</v>
      </c>
      <c r="AF72" s="271" t="s">
        <v>350</v>
      </c>
      <c r="AG72" s="271" t="s">
        <v>350</v>
      </c>
      <c r="AH72" s="271" t="s">
        <v>350</v>
      </c>
      <c r="AI72" s="271" t="s">
        <v>350</v>
      </c>
      <c r="AJ72" s="271" t="s">
        <v>350</v>
      </c>
      <c r="AK72" s="271" t="s">
        <v>349</v>
      </c>
      <c r="AL72" s="271" t="s">
        <v>350</v>
      </c>
    </row>
    <row r="73" spans="1:38">
      <c r="A73" s="271">
        <v>803637</v>
      </c>
      <c r="B73" s="271" t="s">
        <v>2007</v>
      </c>
      <c r="C73" s="271" t="s">
        <v>348</v>
      </c>
      <c r="D73" s="271" t="s">
        <v>348</v>
      </c>
      <c r="E73" s="271" t="s">
        <v>348</v>
      </c>
      <c r="F73" s="271" t="s">
        <v>348</v>
      </c>
      <c r="G73" s="271" t="s">
        <v>348</v>
      </c>
      <c r="H73" s="271" t="s">
        <v>348</v>
      </c>
      <c r="I73" s="271" t="s">
        <v>350</v>
      </c>
      <c r="J73" s="271" t="s">
        <v>348</v>
      </c>
      <c r="K73" s="271" t="s">
        <v>348</v>
      </c>
      <c r="L73" s="271" t="s">
        <v>348</v>
      </c>
      <c r="M73" s="271" t="s">
        <v>348</v>
      </c>
      <c r="N73" s="271" t="s">
        <v>348</v>
      </c>
      <c r="O73" s="271" t="s">
        <v>348</v>
      </c>
      <c r="P73" s="271" t="s">
        <v>348</v>
      </c>
      <c r="Q73" s="271" t="s">
        <v>350</v>
      </c>
      <c r="R73" s="271" t="s">
        <v>348</v>
      </c>
      <c r="S73" s="271" t="s">
        <v>348</v>
      </c>
      <c r="T73" s="271" t="s">
        <v>350</v>
      </c>
      <c r="U73" s="271" t="s">
        <v>348</v>
      </c>
      <c r="V73" s="271" t="s">
        <v>348</v>
      </c>
      <c r="W73" s="271" t="s">
        <v>350</v>
      </c>
      <c r="X73" s="271" t="s">
        <v>350</v>
      </c>
      <c r="Y73" s="271" t="s">
        <v>348</v>
      </c>
      <c r="Z73" s="271" t="s">
        <v>348</v>
      </c>
      <c r="AA73" s="271" t="s">
        <v>348</v>
      </c>
      <c r="AB73" s="271" t="s">
        <v>348</v>
      </c>
      <c r="AC73" s="271" t="s">
        <v>348</v>
      </c>
      <c r="AD73" s="271" t="s">
        <v>348</v>
      </c>
      <c r="AE73" s="271" t="s">
        <v>348</v>
      </c>
      <c r="AF73" s="271" t="s">
        <v>348</v>
      </c>
      <c r="AG73" s="271" t="s">
        <v>350</v>
      </c>
      <c r="AH73" s="271" t="s">
        <v>350</v>
      </c>
      <c r="AI73" s="271" t="s">
        <v>350</v>
      </c>
      <c r="AJ73" s="271" t="s">
        <v>350</v>
      </c>
      <c r="AK73" s="271" t="s">
        <v>349</v>
      </c>
      <c r="AL73" s="271" t="s">
        <v>350</v>
      </c>
    </row>
    <row r="74" spans="1:38">
      <c r="A74" s="271">
        <v>803651</v>
      </c>
      <c r="B74" s="271" t="s">
        <v>2007</v>
      </c>
      <c r="C74" s="271" t="s">
        <v>350</v>
      </c>
      <c r="D74" s="271" t="s">
        <v>350</v>
      </c>
      <c r="E74" s="271" t="s">
        <v>349</v>
      </c>
      <c r="F74" s="271" t="s">
        <v>348</v>
      </c>
      <c r="G74" s="271" t="s">
        <v>349</v>
      </c>
      <c r="H74" s="271" t="s">
        <v>348</v>
      </c>
      <c r="I74" s="271" t="s">
        <v>350</v>
      </c>
      <c r="J74" s="271" t="s">
        <v>350</v>
      </c>
      <c r="K74" s="271" t="s">
        <v>350</v>
      </c>
      <c r="L74" s="271" t="s">
        <v>350</v>
      </c>
      <c r="M74" s="271" t="s">
        <v>350</v>
      </c>
      <c r="N74" s="271" t="s">
        <v>350</v>
      </c>
      <c r="O74" s="271" t="s">
        <v>349</v>
      </c>
      <c r="P74" s="271" t="s">
        <v>350</v>
      </c>
      <c r="Q74" s="271" t="s">
        <v>350</v>
      </c>
      <c r="R74" s="271" t="s">
        <v>350</v>
      </c>
      <c r="S74" s="271" t="s">
        <v>350</v>
      </c>
      <c r="T74" s="271" t="s">
        <v>350</v>
      </c>
      <c r="U74" s="271" t="s">
        <v>350</v>
      </c>
      <c r="V74" s="271" t="s">
        <v>350</v>
      </c>
      <c r="W74" s="271" t="s">
        <v>350</v>
      </c>
      <c r="X74" s="271" t="s">
        <v>350</v>
      </c>
      <c r="Y74" s="271" t="s">
        <v>350</v>
      </c>
      <c r="Z74" s="271" t="s">
        <v>349</v>
      </c>
      <c r="AA74" s="271" t="s">
        <v>350</v>
      </c>
      <c r="AB74" s="271" t="s">
        <v>348</v>
      </c>
      <c r="AC74" s="271" t="s">
        <v>350</v>
      </c>
      <c r="AD74" s="271" t="s">
        <v>348</v>
      </c>
      <c r="AE74" s="271" t="s">
        <v>348</v>
      </c>
      <c r="AF74" s="271" t="s">
        <v>350</v>
      </c>
      <c r="AG74" s="271" t="s">
        <v>350</v>
      </c>
      <c r="AH74" s="271" t="s">
        <v>350</v>
      </c>
      <c r="AI74" s="271" t="s">
        <v>350</v>
      </c>
      <c r="AJ74" s="271" t="s">
        <v>350</v>
      </c>
      <c r="AK74" s="271" t="s">
        <v>349</v>
      </c>
      <c r="AL74" s="271" t="s">
        <v>350</v>
      </c>
    </row>
    <row r="75" spans="1:38">
      <c r="A75" s="271">
        <v>803695</v>
      </c>
      <c r="B75" s="271" t="s">
        <v>2007</v>
      </c>
      <c r="C75" s="271" t="s">
        <v>350</v>
      </c>
      <c r="D75" s="271" t="s">
        <v>350</v>
      </c>
      <c r="E75" s="271" t="s">
        <v>348</v>
      </c>
      <c r="F75" s="271" t="s">
        <v>350</v>
      </c>
      <c r="G75" s="271" t="s">
        <v>348</v>
      </c>
      <c r="H75" s="271" t="s">
        <v>349</v>
      </c>
      <c r="I75" s="271" t="s">
        <v>348</v>
      </c>
      <c r="J75" s="271" t="s">
        <v>348</v>
      </c>
      <c r="K75" s="271" t="s">
        <v>348</v>
      </c>
      <c r="L75" s="271" t="s">
        <v>348</v>
      </c>
      <c r="M75" s="271" t="s">
        <v>350</v>
      </c>
      <c r="N75" s="271" t="s">
        <v>350</v>
      </c>
      <c r="O75" s="271" t="s">
        <v>348</v>
      </c>
      <c r="P75" s="271" t="s">
        <v>348</v>
      </c>
      <c r="Q75" s="271" t="s">
        <v>348</v>
      </c>
      <c r="R75" s="271" t="s">
        <v>348</v>
      </c>
      <c r="S75" s="271" t="s">
        <v>348</v>
      </c>
      <c r="T75" s="271" t="s">
        <v>348</v>
      </c>
      <c r="U75" s="271" t="s">
        <v>349</v>
      </c>
      <c r="V75" s="271" t="s">
        <v>350</v>
      </c>
      <c r="W75" s="271" t="s">
        <v>348</v>
      </c>
      <c r="X75" s="271" t="s">
        <v>349</v>
      </c>
      <c r="Y75" s="271" t="s">
        <v>350</v>
      </c>
      <c r="Z75" s="271" t="s">
        <v>350</v>
      </c>
      <c r="AA75" s="271" t="s">
        <v>348</v>
      </c>
      <c r="AB75" s="271" t="s">
        <v>350</v>
      </c>
      <c r="AC75" s="271" t="s">
        <v>349</v>
      </c>
      <c r="AD75" s="271" t="s">
        <v>350</v>
      </c>
      <c r="AE75" s="271" t="s">
        <v>348</v>
      </c>
      <c r="AF75" s="271" t="s">
        <v>350</v>
      </c>
      <c r="AG75" s="271" t="s">
        <v>350</v>
      </c>
      <c r="AH75" s="271" t="s">
        <v>350</v>
      </c>
      <c r="AI75" s="271" t="s">
        <v>350</v>
      </c>
      <c r="AJ75" s="271" t="s">
        <v>350</v>
      </c>
      <c r="AK75" s="271" t="s">
        <v>349</v>
      </c>
      <c r="AL75" s="271" t="s">
        <v>349</v>
      </c>
    </row>
    <row r="76" spans="1:38">
      <c r="A76" s="271">
        <v>803708</v>
      </c>
      <c r="B76" s="271" t="s">
        <v>2007</v>
      </c>
      <c r="C76" s="271" t="s">
        <v>350</v>
      </c>
      <c r="D76" s="271" t="s">
        <v>350</v>
      </c>
      <c r="E76" s="271" t="s">
        <v>348</v>
      </c>
      <c r="F76" s="271" t="s">
        <v>348</v>
      </c>
      <c r="G76" s="271" t="s">
        <v>350</v>
      </c>
      <c r="H76" s="271" t="s">
        <v>349</v>
      </c>
      <c r="I76" s="271" t="s">
        <v>350</v>
      </c>
      <c r="J76" s="271" t="s">
        <v>348</v>
      </c>
      <c r="K76" s="271" t="s">
        <v>348</v>
      </c>
      <c r="L76" s="271" t="s">
        <v>350</v>
      </c>
      <c r="M76" s="271" t="s">
        <v>348</v>
      </c>
      <c r="N76" s="271" t="s">
        <v>350</v>
      </c>
      <c r="O76" s="271" t="s">
        <v>349</v>
      </c>
      <c r="P76" s="271" t="s">
        <v>350</v>
      </c>
      <c r="Q76" s="271" t="s">
        <v>350</v>
      </c>
      <c r="R76" s="271" t="s">
        <v>349</v>
      </c>
      <c r="S76" s="271" t="s">
        <v>350</v>
      </c>
      <c r="T76" s="271" t="s">
        <v>350</v>
      </c>
      <c r="U76" s="271" t="s">
        <v>348</v>
      </c>
      <c r="V76" s="271" t="s">
        <v>350</v>
      </c>
      <c r="W76" s="271" t="s">
        <v>350</v>
      </c>
      <c r="X76" s="271" t="s">
        <v>350</v>
      </c>
      <c r="Y76" s="271" t="s">
        <v>349</v>
      </c>
      <c r="Z76" s="271" t="s">
        <v>350</v>
      </c>
      <c r="AA76" s="271" t="s">
        <v>350</v>
      </c>
      <c r="AB76" s="271" t="s">
        <v>349</v>
      </c>
      <c r="AC76" s="271" t="s">
        <v>349</v>
      </c>
      <c r="AD76" s="271" t="s">
        <v>349</v>
      </c>
      <c r="AE76" s="271" t="s">
        <v>349</v>
      </c>
      <c r="AF76" s="271" t="s">
        <v>349</v>
      </c>
      <c r="AG76" s="271" t="s">
        <v>349</v>
      </c>
      <c r="AH76" s="271" t="s">
        <v>349</v>
      </c>
      <c r="AI76" s="271" t="s">
        <v>349</v>
      </c>
      <c r="AJ76" s="271" t="s">
        <v>349</v>
      </c>
      <c r="AK76" s="271" t="s">
        <v>349</v>
      </c>
      <c r="AL76" s="271" t="s">
        <v>349</v>
      </c>
    </row>
    <row r="77" spans="1:38">
      <c r="A77" s="271">
        <v>803710</v>
      </c>
      <c r="B77" s="271" t="s">
        <v>2007</v>
      </c>
      <c r="C77" s="271" t="s">
        <v>350</v>
      </c>
      <c r="D77" s="271" t="s">
        <v>348</v>
      </c>
      <c r="E77" s="271" t="s">
        <v>350</v>
      </c>
      <c r="F77" s="271" t="s">
        <v>350</v>
      </c>
      <c r="G77" s="271" t="s">
        <v>349</v>
      </c>
      <c r="H77" s="271" t="s">
        <v>348</v>
      </c>
      <c r="I77" s="271" t="s">
        <v>350</v>
      </c>
      <c r="J77" s="271" t="s">
        <v>348</v>
      </c>
      <c r="K77" s="271" t="s">
        <v>348</v>
      </c>
      <c r="L77" s="271" t="s">
        <v>348</v>
      </c>
      <c r="M77" s="271" t="s">
        <v>348</v>
      </c>
      <c r="N77" s="271" t="s">
        <v>348</v>
      </c>
      <c r="O77" s="271" t="s">
        <v>350</v>
      </c>
      <c r="P77" s="271" t="s">
        <v>350</v>
      </c>
      <c r="Q77" s="271" t="s">
        <v>350</v>
      </c>
      <c r="R77" s="271" t="s">
        <v>348</v>
      </c>
      <c r="S77" s="271" t="s">
        <v>348</v>
      </c>
      <c r="T77" s="271" t="s">
        <v>350</v>
      </c>
      <c r="U77" s="271" t="s">
        <v>350</v>
      </c>
      <c r="V77" s="271" t="s">
        <v>350</v>
      </c>
      <c r="W77" s="271" t="s">
        <v>348</v>
      </c>
      <c r="X77" s="271" t="s">
        <v>350</v>
      </c>
      <c r="Y77" s="271" t="s">
        <v>349</v>
      </c>
      <c r="Z77" s="271" t="s">
        <v>348</v>
      </c>
      <c r="AA77" s="271" t="s">
        <v>348</v>
      </c>
      <c r="AB77" s="271" t="s">
        <v>350</v>
      </c>
      <c r="AC77" s="271" t="s">
        <v>350</v>
      </c>
      <c r="AD77" s="271" t="s">
        <v>350</v>
      </c>
      <c r="AE77" s="271" t="s">
        <v>348</v>
      </c>
      <c r="AF77" s="271" t="s">
        <v>350</v>
      </c>
      <c r="AG77" s="271" t="s">
        <v>350</v>
      </c>
      <c r="AH77" s="271" t="s">
        <v>350</v>
      </c>
      <c r="AI77" s="271" t="s">
        <v>350</v>
      </c>
      <c r="AJ77" s="271" t="s">
        <v>350</v>
      </c>
      <c r="AK77" s="271" t="s">
        <v>349</v>
      </c>
      <c r="AL77" s="271" t="s">
        <v>350</v>
      </c>
    </row>
    <row r="78" spans="1:38">
      <c r="A78" s="271">
        <v>803719</v>
      </c>
      <c r="B78" s="271" t="s">
        <v>2007</v>
      </c>
      <c r="C78" s="271" t="s">
        <v>350</v>
      </c>
      <c r="D78" s="271" t="s">
        <v>348</v>
      </c>
      <c r="E78" s="271" t="s">
        <v>350</v>
      </c>
      <c r="F78" s="271" t="s">
        <v>348</v>
      </c>
      <c r="G78" s="271" t="s">
        <v>348</v>
      </c>
      <c r="H78" s="271" t="s">
        <v>348</v>
      </c>
      <c r="I78" s="271" t="s">
        <v>350</v>
      </c>
      <c r="J78" s="271" t="s">
        <v>350</v>
      </c>
      <c r="K78" s="271" t="s">
        <v>348</v>
      </c>
      <c r="L78" s="271" t="s">
        <v>348</v>
      </c>
      <c r="M78" s="271" t="s">
        <v>348</v>
      </c>
      <c r="N78" s="271" t="s">
        <v>350</v>
      </c>
      <c r="O78" s="271" t="s">
        <v>349</v>
      </c>
      <c r="P78" s="271" t="s">
        <v>348</v>
      </c>
      <c r="Q78" s="271" t="s">
        <v>350</v>
      </c>
      <c r="R78" s="271" t="s">
        <v>348</v>
      </c>
      <c r="S78" s="271" t="s">
        <v>350</v>
      </c>
      <c r="T78" s="271" t="s">
        <v>350</v>
      </c>
      <c r="U78" s="271" t="s">
        <v>348</v>
      </c>
      <c r="V78" s="271" t="s">
        <v>350</v>
      </c>
      <c r="W78" s="271" t="s">
        <v>348</v>
      </c>
      <c r="X78" s="271" t="s">
        <v>350</v>
      </c>
      <c r="Y78" s="271" t="s">
        <v>348</v>
      </c>
      <c r="Z78" s="271" t="s">
        <v>348</v>
      </c>
      <c r="AA78" s="271" t="s">
        <v>350</v>
      </c>
      <c r="AB78" s="271" t="s">
        <v>350</v>
      </c>
      <c r="AC78" s="271" t="s">
        <v>349</v>
      </c>
      <c r="AD78" s="271" t="s">
        <v>350</v>
      </c>
      <c r="AE78" s="271" t="s">
        <v>350</v>
      </c>
      <c r="AF78" s="271" t="s">
        <v>350</v>
      </c>
      <c r="AG78" s="271" t="s">
        <v>349</v>
      </c>
      <c r="AH78" s="271" t="s">
        <v>349</v>
      </c>
      <c r="AI78" s="271" t="s">
        <v>349</v>
      </c>
      <c r="AJ78" s="271" t="s">
        <v>349</v>
      </c>
      <c r="AK78" s="271" t="s">
        <v>349</v>
      </c>
      <c r="AL78" s="271" t="s">
        <v>349</v>
      </c>
    </row>
    <row r="79" spans="1:38">
      <c r="A79" s="271">
        <v>803806</v>
      </c>
      <c r="B79" s="271" t="s">
        <v>2007</v>
      </c>
      <c r="C79" s="271" t="s">
        <v>348</v>
      </c>
      <c r="D79" s="271" t="s">
        <v>348</v>
      </c>
      <c r="E79" s="271" t="s">
        <v>348</v>
      </c>
      <c r="F79" s="271" t="s">
        <v>349</v>
      </c>
      <c r="G79" s="271" t="s">
        <v>349</v>
      </c>
      <c r="H79" s="271" t="s">
        <v>349</v>
      </c>
      <c r="I79" s="271" t="s">
        <v>350</v>
      </c>
      <c r="J79" s="271" t="s">
        <v>348</v>
      </c>
      <c r="K79" s="271" t="s">
        <v>348</v>
      </c>
      <c r="L79" s="271" t="s">
        <v>350</v>
      </c>
      <c r="M79" s="271" t="s">
        <v>348</v>
      </c>
      <c r="N79" s="271" t="s">
        <v>350</v>
      </c>
      <c r="O79" s="271" t="s">
        <v>349</v>
      </c>
      <c r="P79" s="271" t="s">
        <v>350</v>
      </c>
      <c r="Q79" s="271" t="s">
        <v>348</v>
      </c>
      <c r="R79" s="271" t="s">
        <v>348</v>
      </c>
      <c r="S79" s="271" t="s">
        <v>348</v>
      </c>
      <c r="T79" s="271" t="s">
        <v>348</v>
      </c>
      <c r="U79" s="271" t="s">
        <v>350</v>
      </c>
      <c r="V79" s="271" t="s">
        <v>348</v>
      </c>
      <c r="W79" s="271" t="s">
        <v>350</v>
      </c>
      <c r="X79" s="271" t="s">
        <v>349</v>
      </c>
      <c r="Y79" s="271" t="s">
        <v>350</v>
      </c>
      <c r="Z79" s="271" t="s">
        <v>348</v>
      </c>
      <c r="AA79" s="271" t="s">
        <v>348</v>
      </c>
      <c r="AB79" s="271" t="s">
        <v>350</v>
      </c>
      <c r="AC79" s="271" t="s">
        <v>350</v>
      </c>
      <c r="AD79" s="271" t="s">
        <v>349</v>
      </c>
      <c r="AE79" s="271" t="s">
        <v>350</v>
      </c>
      <c r="AF79" s="271" t="s">
        <v>350</v>
      </c>
      <c r="AG79" s="271" t="s">
        <v>349</v>
      </c>
      <c r="AH79" s="271" t="s">
        <v>349</v>
      </c>
      <c r="AI79" s="271" t="s">
        <v>349</v>
      </c>
      <c r="AJ79" s="271" t="s">
        <v>349</v>
      </c>
      <c r="AK79" s="271" t="s">
        <v>349</v>
      </c>
      <c r="AL79" s="271" t="s">
        <v>349</v>
      </c>
    </row>
    <row r="80" spans="1:38">
      <c r="A80" s="271">
        <v>803833</v>
      </c>
      <c r="B80" s="271" t="s">
        <v>2007</v>
      </c>
      <c r="C80" s="271" t="s">
        <v>350</v>
      </c>
      <c r="D80" s="271" t="s">
        <v>350</v>
      </c>
      <c r="E80" s="271" t="s">
        <v>348</v>
      </c>
      <c r="F80" s="271" t="s">
        <v>350</v>
      </c>
      <c r="G80" s="271" t="s">
        <v>350</v>
      </c>
      <c r="H80" s="271" t="s">
        <v>348</v>
      </c>
      <c r="I80" s="271" t="s">
        <v>350</v>
      </c>
      <c r="J80" s="271" t="s">
        <v>348</v>
      </c>
      <c r="K80" s="271" t="s">
        <v>348</v>
      </c>
      <c r="L80" s="271" t="s">
        <v>348</v>
      </c>
      <c r="M80" s="271" t="s">
        <v>348</v>
      </c>
      <c r="N80" s="271" t="s">
        <v>350</v>
      </c>
      <c r="O80" s="271" t="s">
        <v>349</v>
      </c>
      <c r="P80" s="271" t="s">
        <v>350</v>
      </c>
      <c r="Q80" s="271" t="s">
        <v>350</v>
      </c>
      <c r="R80" s="271" t="s">
        <v>348</v>
      </c>
      <c r="S80" s="271" t="s">
        <v>348</v>
      </c>
      <c r="T80" s="271" t="s">
        <v>350</v>
      </c>
      <c r="U80" s="271" t="s">
        <v>348</v>
      </c>
      <c r="V80" s="271" t="s">
        <v>348</v>
      </c>
      <c r="W80" s="271" t="s">
        <v>348</v>
      </c>
      <c r="X80" s="271" t="s">
        <v>350</v>
      </c>
      <c r="Y80" s="271" t="s">
        <v>349</v>
      </c>
      <c r="Z80" s="271" t="s">
        <v>348</v>
      </c>
      <c r="AA80" s="271" t="s">
        <v>350</v>
      </c>
      <c r="AB80" s="271" t="s">
        <v>349</v>
      </c>
      <c r="AC80" s="271" t="s">
        <v>349</v>
      </c>
      <c r="AD80" s="271" t="s">
        <v>349</v>
      </c>
      <c r="AE80" s="271" t="s">
        <v>349</v>
      </c>
      <c r="AF80" s="271" t="s">
        <v>349</v>
      </c>
      <c r="AG80" s="271" t="s">
        <v>349</v>
      </c>
      <c r="AH80" s="271" t="s">
        <v>349</v>
      </c>
      <c r="AI80" s="271" t="s">
        <v>349</v>
      </c>
      <c r="AJ80" s="271" t="s">
        <v>349</v>
      </c>
      <c r="AK80" s="271" t="s">
        <v>349</v>
      </c>
      <c r="AL80" s="271" t="s">
        <v>349</v>
      </c>
    </row>
    <row r="81" spans="1:38">
      <c r="A81" s="271">
        <v>803886</v>
      </c>
      <c r="B81" s="271" t="s">
        <v>2007</v>
      </c>
      <c r="C81" s="271" t="s">
        <v>348</v>
      </c>
      <c r="D81" s="271" t="s">
        <v>348</v>
      </c>
      <c r="E81" s="271" t="s">
        <v>350</v>
      </c>
      <c r="F81" s="271" t="s">
        <v>350</v>
      </c>
      <c r="G81" s="271" t="s">
        <v>350</v>
      </c>
      <c r="H81" s="271" t="s">
        <v>350</v>
      </c>
      <c r="I81" s="271" t="s">
        <v>350</v>
      </c>
      <c r="J81" s="271" t="s">
        <v>348</v>
      </c>
      <c r="K81" s="271" t="s">
        <v>348</v>
      </c>
      <c r="L81" s="271" t="s">
        <v>348</v>
      </c>
      <c r="M81" s="271" t="s">
        <v>350</v>
      </c>
      <c r="N81" s="271" t="s">
        <v>350</v>
      </c>
      <c r="O81" s="271" t="s">
        <v>350</v>
      </c>
      <c r="P81" s="271" t="s">
        <v>348</v>
      </c>
      <c r="Q81" s="271" t="s">
        <v>348</v>
      </c>
      <c r="R81" s="271" t="s">
        <v>348</v>
      </c>
      <c r="S81" s="271" t="s">
        <v>348</v>
      </c>
      <c r="T81" s="271" t="s">
        <v>348</v>
      </c>
      <c r="U81" s="271" t="s">
        <v>348</v>
      </c>
      <c r="V81" s="271" t="s">
        <v>350</v>
      </c>
      <c r="W81" s="271" t="s">
        <v>349</v>
      </c>
      <c r="X81" s="271" t="s">
        <v>348</v>
      </c>
      <c r="Y81" s="271" t="s">
        <v>348</v>
      </c>
      <c r="Z81" s="271" t="s">
        <v>349</v>
      </c>
      <c r="AA81" s="271" t="s">
        <v>348</v>
      </c>
      <c r="AB81" s="271" t="s">
        <v>350</v>
      </c>
      <c r="AC81" s="271" t="s">
        <v>348</v>
      </c>
      <c r="AD81" s="271" t="s">
        <v>348</v>
      </c>
      <c r="AE81" s="271" t="s">
        <v>348</v>
      </c>
      <c r="AF81" s="271" t="s">
        <v>350</v>
      </c>
      <c r="AG81" s="271" t="s">
        <v>350</v>
      </c>
      <c r="AH81" s="271" t="s">
        <v>350</v>
      </c>
      <c r="AI81" s="271" t="s">
        <v>350</v>
      </c>
      <c r="AJ81" s="271" t="s">
        <v>350</v>
      </c>
      <c r="AK81" s="271" t="s">
        <v>350</v>
      </c>
      <c r="AL81" s="271" t="s">
        <v>350</v>
      </c>
    </row>
    <row r="82" spans="1:38">
      <c r="A82" s="271">
        <v>803970</v>
      </c>
      <c r="B82" s="271" t="s">
        <v>2007</v>
      </c>
      <c r="C82" s="271" t="s">
        <v>350</v>
      </c>
      <c r="D82" s="271" t="s">
        <v>350</v>
      </c>
      <c r="E82" s="271" t="s">
        <v>350</v>
      </c>
      <c r="F82" s="271" t="s">
        <v>348</v>
      </c>
      <c r="G82" s="271" t="s">
        <v>348</v>
      </c>
      <c r="H82" s="271" t="s">
        <v>348</v>
      </c>
      <c r="I82" s="271" t="s">
        <v>350</v>
      </c>
      <c r="J82" s="271" t="s">
        <v>348</v>
      </c>
      <c r="K82" s="271" t="s">
        <v>350</v>
      </c>
      <c r="L82" s="271" t="s">
        <v>350</v>
      </c>
      <c r="M82" s="271" t="s">
        <v>350</v>
      </c>
      <c r="N82" s="271" t="s">
        <v>349</v>
      </c>
      <c r="O82" s="271" t="s">
        <v>350</v>
      </c>
      <c r="P82" s="271" t="s">
        <v>350</v>
      </c>
      <c r="Q82" s="271" t="s">
        <v>350</v>
      </c>
      <c r="R82" s="271" t="s">
        <v>348</v>
      </c>
      <c r="S82" s="271" t="s">
        <v>348</v>
      </c>
      <c r="T82" s="271" t="s">
        <v>350</v>
      </c>
      <c r="U82" s="271" t="s">
        <v>350</v>
      </c>
      <c r="V82" s="271" t="s">
        <v>348</v>
      </c>
      <c r="W82" s="271" t="s">
        <v>348</v>
      </c>
      <c r="X82" s="271" t="s">
        <v>350</v>
      </c>
      <c r="Y82" s="271" t="s">
        <v>348</v>
      </c>
      <c r="Z82" s="271" t="s">
        <v>348</v>
      </c>
      <c r="AA82" s="271" t="s">
        <v>348</v>
      </c>
      <c r="AB82" s="271" t="s">
        <v>350</v>
      </c>
      <c r="AC82" s="271" t="s">
        <v>348</v>
      </c>
      <c r="AD82" s="271" t="s">
        <v>348</v>
      </c>
      <c r="AE82" s="271" t="s">
        <v>350</v>
      </c>
      <c r="AF82" s="271" t="s">
        <v>350</v>
      </c>
      <c r="AG82" s="271" t="s">
        <v>350</v>
      </c>
      <c r="AH82" s="271" t="s">
        <v>348</v>
      </c>
      <c r="AI82" s="271" t="s">
        <v>350</v>
      </c>
      <c r="AJ82" s="271" t="s">
        <v>350</v>
      </c>
      <c r="AK82" s="271" t="s">
        <v>350</v>
      </c>
      <c r="AL82" s="271" t="s">
        <v>348</v>
      </c>
    </row>
    <row r="83" spans="1:38">
      <c r="A83" s="271">
        <v>804062</v>
      </c>
      <c r="B83" s="271" t="s">
        <v>2007</v>
      </c>
      <c r="C83" s="271" t="s">
        <v>348</v>
      </c>
      <c r="D83" s="271" t="s">
        <v>348</v>
      </c>
      <c r="E83" s="271" t="s">
        <v>350</v>
      </c>
      <c r="F83" s="271" t="s">
        <v>348</v>
      </c>
      <c r="G83" s="271" t="s">
        <v>348</v>
      </c>
      <c r="H83" s="271" t="s">
        <v>348</v>
      </c>
      <c r="I83" s="271" t="s">
        <v>350</v>
      </c>
      <c r="J83" s="271" t="s">
        <v>350</v>
      </c>
      <c r="K83" s="271" t="s">
        <v>348</v>
      </c>
      <c r="L83" s="271" t="s">
        <v>348</v>
      </c>
      <c r="M83" s="271" t="s">
        <v>348</v>
      </c>
      <c r="N83" s="271" t="s">
        <v>348</v>
      </c>
      <c r="O83" s="271" t="s">
        <v>349</v>
      </c>
      <c r="P83" s="271" t="s">
        <v>350</v>
      </c>
      <c r="Q83" s="271" t="s">
        <v>350</v>
      </c>
      <c r="R83" s="271" t="s">
        <v>348</v>
      </c>
      <c r="S83" s="271" t="s">
        <v>348</v>
      </c>
      <c r="T83" s="271" t="s">
        <v>350</v>
      </c>
      <c r="U83" s="271" t="s">
        <v>350</v>
      </c>
      <c r="V83" s="271" t="s">
        <v>350</v>
      </c>
      <c r="W83" s="271" t="s">
        <v>348</v>
      </c>
      <c r="X83" s="271" t="s">
        <v>350</v>
      </c>
      <c r="Y83" s="271" t="s">
        <v>350</v>
      </c>
      <c r="Z83" s="271" t="s">
        <v>350</v>
      </c>
      <c r="AA83" s="271" t="s">
        <v>348</v>
      </c>
      <c r="AB83" s="271" t="s">
        <v>348</v>
      </c>
      <c r="AC83" s="271" t="s">
        <v>348</v>
      </c>
      <c r="AD83" s="271" t="s">
        <v>348</v>
      </c>
      <c r="AE83" s="271" t="s">
        <v>348</v>
      </c>
      <c r="AF83" s="271" t="s">
        <v>350</v>
      </c>
      <c r="AG83" s="271" t="s">
        <v>348</v>
      </c>
      <c r="AH83" s="271" t="s">
        <v>348</v>
      </c>
      <c r="AI83" s="271" t="s">
        <v>350</v>
      </c>
      <c r="AJ83" s="271" t="s">
        <v>350</v>
      </c>
      <c r="AK83" s="271" t="s">
        <v>350</v>
      </c>
      <c r="AL83" s="271" t="s">
        <v>350</v>
      </c>
    </row>
    <row r="84" spans="1:38">
      <c r="A84" s="271">
        <v>804071</v>
      </c>
      <c r="B84" s="271" t="s">
        <v>2007</v>
      </c>
      <c r="C84" s="271" t="s">
        <v>350</v>
      </c>
      <c r="D84" s="271" t="s">
        <v>348</v>
      </c>
      <c r="E84" s="271" t="s">
        <v>348</v>
      </c>
      <c r="F84" s="271" t="s">
        <v>348</v>
      </c>
      <c r="G84" s="271" t="s">
        <v>350</v>
      </c>
      <c r="H84" s="271" t="s">
        <v>348</v>
      </c>
      <c r="I84" s="271" t="s">
        <v>350</v>
      </c>
      <c r="J84" s="271" t="s">
        <v>348</v>
      </c>
      <c r="K84" s="271" t="s">
        <v>348</v>
      </c>
      <c r="L84" s="271" t="s">
        <v>348</v>
      </c>
      <c r="M84" s="271" t="s">
        <v>348</v>
      </c>
      <c r="N84" s="271" t="s">
        <v>348</v>
      </c>
      <c r="O84" s="271" t="s">
        <v>348</v>
      </c>
      <c r="P84" s="271" t="s">
        <v>350</v>
      </c>
      <c r="Q84" s="271" t="s">
        <v>348</v>
      </c>
      <c r="R84" s="271" t="s">
        <v>348</v>
      </c>
      <c r="S84" s="271" t="s">
        <v>350</v>
      </c>
      <c r="T84" s="271" t="s">
        <v>350</v>
      </c>
      <c r="U84" s="271" t="s">
        <v>349</v>
      </c>
      <c r="V84" s="271" t="s">
        <v>350</v>
      </c>
      <c r="W84" s="271" t="s">
        <v>350</v>
      </c>
      <c r="X84" s="271" t="s">
        <v>350</v>
      </c>
      <c r="Y84" s="271" t="s">
        <v>348</v>
      </c>
      <c r="Z84" s="271" t="s">
        <v>350</v>
      </c>
      <c r="AA84" s="271" t="s">
        <v>350</v>
      </c>
      <c r="AB84" s="271" t="s">
        <v>350</v>
      </c>
      <c r="AC84" s="271" t="s">
        <v>350</v>
      </c>
      <c r="AD84" s="271" t="s">
        <v>349</v>
      </c>
      <c r="AE84" s="271" t="s">
        <v>350</v>
      </c>
      <c r="AF84" s="271" t="s">
        <v>350</v>
      </c>
      <c r="AG84" s="271" t="s">
        <v>349</v>
      </c>
      <c r="AH84" s="271" t="s">
        <v>349</v>
      </c>
      <c r="AI84" s="271" t="s">
        <v>349</v>
      </c>
      <c r="AJ84" s="271" t="s">
        <v>349</v>
      </c>
      <c r="AK84" s="271" t="s">
        <v>349</v>
      </c>
      <c r="AL84" s="271" t="s">
        <v>349</v>
      </c>
    </row>
    <row r="85" spans="1:38">
      <c r="A85" s="271">
        <v>804100</v>
      </c>
      <c r="B85" s="271" t="s">
        <v>2007</v>
      </c>
      <c r="C85" s="271" t="s">
        <v>350</v>
      </c>
      <c r="D85" s="271" t="s">
        <v>350</v>
      </c>
      <c r="E85" s="271" t="s">
        <v>350</v>
      </c>
      <c r="F85" s="271" t="s">
        <v>348</v>
      </c>
      <c r="G85" s="271" t="s">
        <v>349</v>
      </c>
      <c r="H85" s="271" t="s">
        <v>348</v>
      </c>
      <c r="I85" s="271" t="s">
        <v>350</v>
      </c>
      <c r="J85" s="271" t="s">
        <v>348</v>
      </c>
      <c r="K85" s="271" t="s">
        <v>350</v>
      </c>
      <c r="L85" s="271" t="s">
        <v>348</v>
      </c>
      <c r="M85" s="271" t="s">
        <v>350</v>
      </c>
      <c r="N85" s="271" t="s">
        <v>348</v>
      </c>
      <c r="O85" s="271" t="s">
        <v>349</v>
      </c>
      <c r="P85" s="271" t="s">
        <v>350</v>
      </c>
      <c r="Q85" s="271" t="s">
        <v>350</v>
      </c>
      <c r="R85" s="271" t="s">
        <v>350</v>
      </c>
      <c r="S85" s="271" t="s">
        <v>348</v>
      </c>
      <c r="T85" s="271" t="s">
        <v>348</v>
      </c>
      <c r="U85" s="271" t="s">
        <v>348</v>
      </c>
      <c r="V85" s="271" t="s">
        <v>350</v>
      </c>
      <c r="W85" s="271" t="s">
        <v>350</v>
      </c>
      <c r="X85" s="271" t="s">
        <v>350</v>
      </c>
      <c r="Y85" s="271" t="s">
        <v>350</v>
      </c>
      <c r="Z85" s="271" t="s">
        <v>350</v>
      </c>
      <c r="AA85" s="271" t="s">
        <v>350</v>
      </c>
      <c r="AB85" s="271" t="s">
        <v>348</v>
      </c>
      <c r="AC85" s="271" t="s">
        <v>350</v>
      </c>
      <c r="AD85" s="271" t="s">
        <v>349</v>
      </c>
      <c r="AE85" s="271" t="s">
        <v>349</v>
      </c>
      <c r="AF85" s="271" t="s">
        <v>350</v>
      </c>
      <c r="AG85" s="271" t="s">
        <v>349</v>
      </c>
      <c r="AH85" s="271" t="s">
        <v>349</v>
      </c>
      <c r="AI85" s="271" t="s">
        <v>349</v>
      </c>
      <c r="AJ85" s="271" t="s">
        <v>349</v>
      </c>
      <c r="AK85" s="271" t="s">
        <v>349</v>
      </c>
      <c r="AL85" s="271" t="s">
        <v>350</v>
      </c>
    </row>
    <row r="86" spans="1:38">
      <c r="A86" s="271">
        <v>804105</v>
      </c>
      <c r="B86" s="271" t="s">
        <v>2007</v>
      </c>
      <c r="C86" s="271" t="s">
        <v>350</v>
      </c>
      <c r="D86" s="271" t="s">
        <v>348</v>
      </c>
      <c r="E86" s="271" t="s">
        <v>349</v>
      </c>
      <c r="F86" s="271" t="s">
        <v>348</v>
      </c>
      <c r="G86" s="271" t="s">
        <v>350</v>
      </c>
      <c r="H86" s="271" t="s">
        <v>348</v>
      </c>
      <c r="I86" s="271" t="s">
        <v>348</v>
      </c>
      <c r="J86" s="271" t="s">
        <v>350</v>
      </c>
      <c r="K86" s="271" t="s">
        <v>348</v>
      </c>
      <c r="L86" s="271" t="s">
        <v>350</v>
      </c>
      <c r="M86" s="271" t="s">
        <v>350</v>
      </c>
      <c r="N86" s="271" t="s">
        <v>350</v>
      </c>
      <c r="O86" s="271" t="s">
        <v>350</v>
      </c>
      <c r="P86" s="271" t="s">
        <v>350</v>
      </c>
      <c r="Q86" s="271" t="s">
        <v>350</v>
      </c>
      <c r="R86" s="271" t="s">
        <v>350</v>
      </c>
      <c r="S86" s="271" t="s">
        <v>350</v>
      </c>
      <c r="T86" s="271" t="s">
        <v>350</v>
      </c>
      <c r="U86" s="271" t="s">
        <v>350</v>
      </c>
      <c r="V86" s="271" t="s">
        <v>349</v>
      </c>
      <c r="W86" s="271" t="s">
        <v>349</v>
      </c>
      <c r="X86" s="271" t="s">
        <v>349</v>
      </c>
      <c r="Y86" s="271" t="s">
        <v>348</v>
      </c>
      <c r="Z86" s="271" t="s">
        <v>350</v>
      </c>
      <c r="AA86" s="271" t="s">
        <v>350</v>
      </c>
      <c r="AB86" s="271" t="s">
        <v>350</v>
      </c>
      <c r="AC86" s="271" t="s">
        <v>350</v>
      </c>
      <c r="AD86" s="271" t="s">
        <v>350</v>
      </c>
      <c r="AE86" s="271" t="s">
        <v>350</v>
      </c>
      <c r="AF86" s="271" t="s">
        <v>350</v>
      </c>
      <c r="AG86" s="271" t="s">
        <v>349</v>
      </c>
      <c r="AH86" s="271" t="s">
        <v>349</v>
      </c>
      <c r="AI86" s="271" t="s">
        <v>349</v>
      </c>
      <c r="AJ86" s="271" t="s">
        <v>349</v>
      </c>
      <c r="AK86" s="271" t="s">
        <v>349</v>
      </c>
      <c r="AL86" s="271" t="s">
        <v>349</v>
      </c>
    </row>
    <row r="87" spans="1:38">
      <c r="A87" s="271">
        <v>804112</v>
      </c>
      <c r="B87" s="271" t="s">
        <v>2007</v>
      </c>
      <c r="C87" s="271" t="s">
        <v>350</v>
      </c>
      <c r="D87" s="271" t="s">
        <v>348</v>
      </c>
      <c r="E87" s="271" t="s">
        <v>348</v>
      </c>
      <c r="F87" s="271" t="s">
        <v>349</v>
      </c>
      <c r="G87" s="271" t="s">
        <v>349</v>
      </c>
      <c r="H87" s="271" t="s">
        <v>348</v>
      </c>
      <c r="I87" s="271" t="s">
        <v>348</v>
      </c>
      <c r="J87" s="271" t="s">
        <v>348</v>
      </c>
      <c r="K87" s="271" t="s">
        <v>348</v>
      </c>
      <c r="L87" s="271" t="s">
        <v>348</v>
      </c>
      <c r="M87" s="271" t="s">
        <v>348</v>
      </c>
      <c r="N87" s="271" t="s">
        <v>348</v>
      </c>
      <c r="O87" s="271" t="s">
        <v>348</v>
      </c>
      <c r="P87" s="271" t="s">
        <v>348</v>
      </c>
      <c r="Q87" s="271" t="s">
        <v>350</v>
      </c>
      <c r="R87" s="271" t="s">
        <v>348</v>
      </c>
      <c r="S87" s="271" t="s">
        <v>350</v>
      </c>
      <c r="T87" s="271" t="s">
        <v>348</v>
      </c>
      <c r="U87" s="271" t="s">
        <v>350</v>
      </c>
      <c r="V87" s="271" t="s">
        <v>350</v>
      </c>
      <c r="W87" s="271" t="s">
        <v>350</v>
      </c>
      <c r="X87" s="271" t="s">
        <v>350</v>
      </c>
      <c r="Y87" s="271" t="s">
        <v>350</v>
      </c>
      <c r="Z87" s="271" t="s">
        <v>348</v>
      </c>
      <c r="AA87" s="271" t="s">
        <v>349</v>
      </c>
      <c r="AB87" s="271" t="s">
        <v>349</v>
      </c>
      <c r="AC87" s="271" t="s">
        <v>350</v>
      </c>
      <c r="AD87" s="271" t="s">
        <v>350</v>
      </c>
      <c r="AE87" s="271" t="s">
        <v>348</v>
      </c>
      <c r="AF87" s="271" t="s">
        <v>350</v>
      </c>
      <c r="AG87" s="271" t="s">
        <v>350</v>
      </c>
      <c r="AH87" s="271" t="s">
        <v>348</v>
      </c>
      <c r="AI87" s="271" t="s">
        <v>348</v>
      </c>
      <c r="AJ87" s="271" t="s">
        <v>348</v>
      </c>
      <c r="AK87" s="271" t="s">
        <v>348</v>
      </c>
      <c r="AL87" s="271" t="s">
        <v>350</v>
      </c>
    </row>
    <row r="88" spans="1:38">
      <c r="A88" s="271">
        <v>804137</v>
      </c>
      <c r="B88" s="271" t="s">
        <v>2007</v>
      </c>
      <c r="C88" s="271" t="s">
        <v>349</v>
      </c>
      <c r="D88" s="271" t="s">
        <v>350</v>
      </c>
      <c r="E88" s="271" t="s">
        <v>350</v>
      </c>
      <c r="F88" s="271" t="s">
        <v>350</v>
      </c>
      <c r="G88" s="271" t="s">
        <v>350</v>
      </c>
      <c r="H88" s="271" t="s">
        <v>350</v>
      </c>
      <c r="I88" s="271" t="s">
        <v>350</v>
      </c>
      <c r="J88" s="271" t="s">
        <v>350</v>
      </c>
      <c r="K88" s="271" t="s">
        <v>348</v>
      </c>
      <c r="L88" s="271" t="s">
        <v>349</v>
      </c>
      <c r="M88" s="271" t="s">
        <v>350</v>
      </c>
      <c r="N88" s="271" t="s">
        <v>350</v>
      </c>
      <c r="O88" s="271" t="s">
        <v>350</v>
      </c>
      <c r="P88" s="271" t="s">
        <v>349</v>
      </c>
      <c r="Q88" s="271" t="s">
        <v>350</v>
      </c>
      <c r="R88" s="271" t="s">
        <v>350</v>
      </c>
      <c r="S88" s="271" t="s">
        <v>350</v>
      </c>
      <c r="T88" s="271" t="s">
        <v>350</v>
      </c>
      <c r="U88" s="271" t="s">
        <v>350</v>
      </c>
      <c r="V88" s="271" t="s">
        <v>350</v>
      </c>
      <c r="W88" s="271" t="s">
        <v>350</v>
      </c>
      <c r="X88" s="271" t="s">
        <v>349</v>
      </c>
      <c r="Y88" s="271" t="s">
        <v>348</v>
      </c>
      <c r="Z88" s="271" t="s">
        <v>350</v>
      </c>
      <c r="AA88" s="271" t="s">
        <v>350</v>
      </c>
      <c r="AB88" s="271" t="s">
        <v>350</v>
      </c>
      <c r="AC88" s="271" t="s">
        <v>350</v>
      </c>
      <c r="AD88" s="271" t="s">
        <v>350</v>
      </c>
      <c r="AE88" s="271" t="s">
        <v>350</v>
      </c>
      <c r="AF88" s="271" t="s">
        <v>350</v>
      </c>
      <c r="AG88" s="271" t="s">
        <v>350</v>
      </c>
      <c r="AH88" s="271" t="s">
        <v>350</v>
      </c>
      <c r="AI88" s="271" t="s">
        <v>350</v>
      </c>
      <c r="AJ88" s="271" t="s">
        <v>350</v>
      </c>
      <c r="AK88" s="271" t="s">
        <v>349</v>
      </c>
      <c r="AL88" s="271" t="s">
        <v>350</v>
      </c>
    </row>
    <row r="89" spans="1:38">
      <c r="A89" s="271">
        <v>804153</v>
      </c>
      <c r="B89" s="271" t="s">
        <v>2007</v>
      </c>
      <c r="C89" s="271" t="s">
        <v>348</v>
      </c>
      <c r="D89" s="271" t="s">
        <v>348</v>
      </c>
      <c r="E89" s="271" t="s">
        <v>350</v>
      </c>
      <c r="F89" s="271" t="s">
        <v>350</v>
      </c>
      <c r="G89" s="271" t="s">
        <v>350</v>
      </c>
      <c r="H89" s="271" t="s">
        <v>348</v>
      </c>
      <c r="I89" s="271" t="s">
        <v>350</v>
      </c>
      <c r="J89" s="271" t="s">
        <v>348</v>
      </c>
      <c r="K89" s="271" t="s">
        <v>350</v>
      </c>
      <c r="L89" s="271" t="s">
        <v>348</v>
      </c>
      <c r="M89" s="271" t="s">
        <v>350</v>
      </c>
      <c r="N89" s="271" t="s">
        <v>348</v>
      </c>
      <c r="O89" s="271" t="s">
        <v>350</v>
      </c>
      <c r="P89" s="271" t="s">
        <v>348</v>
      </c>
      <c r="Q89" s="271" t="s">
        <v>348</v>
      </c>
      <c r="R89" s="271" t="s">
        <v>348</v>
      </c>
      <c r="S89" s="271" t="s">
        <v>348</v>
      </c>
      <c r="T89" s="271" t="s">
        <v>348</v>
      </c>
      <c r="U89" s="271" t="s">
        <v>348</v>
      </c>
      <c r="V89" s="271" t="s">
        <v>350</v>
      </c>
      <c r="W89" s="271" t="s">
        <v>350</v>
      </c>
      <c r="X89" s="271" t="s">
        <v>350</v>
      </c>
      <c r="Y89" s="271" t="s">
        <v>348</v>
      </c>
      <c r="Z89" s="271" t="s">
        <v>350</v>
      </c>
      <c r="AA89" s="271" t="s">
        <v>350</v>
      </c>
      <c r="AB89" s="271" t="s">
        <v>350</v>
      </c>
      <c r="AC89" s="271" t="s">
        <v>349</v>
      </c>
      <c r="AD89" s="271" t="s">
        <v>350</v>
      </c>
      <c r="AE89" s="271" t="s">
        <v>349</v>
      </c>
      <c r="AF89" s="271" t="s">
        <v>350</v>
      </c>
      <c r="AG89" s="271" t="s">
        <v>349</v>
      </c>
      <c r="AH89" s="271" t="s">
        <v>349</v>
      </c>
      <c r="AI89" s="271" t="s">
        <v>349</v>
      </c>
      <c r="AJ89" s="271" t="s">
        <v>349</v>
      </c>
      <c r="AK89" s="271" t="s">
        <v>349</v>
      </c>
      <c r="AL89" s="271" t="s">
        <v>349</v>
      </c>
    </row>
    <row r="90" spans="1:38">
      <c r="A90" s="271">
        <v>804159</v>
      </c>
      <c r="B90" s="271" t="s">
        <v>2007</v>
      </c>
      <c r="C90" s="271" t="s">
        <v>348</v>
      </c>
      <c r="D90" s="271" t="s">
        <v>348</v>
      </c>
      <c r="E90" s="271" t="s">
        <v>350</v>
      </c>
      <c r="F90" s="271" t="s">
        <v>349</v>
      </c>
      <c r="G90" s="271" t="s">
        <v>350</v>
      </c>
      <c r="H90" s="271" t="s">
        <v>349</v>
      </c>
      <c r="I90" s="271" t="s">
        <v>350</v>
      </c>
      <c r="J90" s="271" t="s">
        <v>350</v>
      </c>
      <c r="K90" s="271" t="s">
        <v>349</v>
      </c>
      <c r="L90" s="271" t="s">
        <v>350</v>
      </c>
      <c r="M90" s="271" t="s">
        <v>348</v>
      </c>
      <c r="N90" s="271" t="s">
        <v>350</v>
      </c>
      <c r="O90" s="271" t="s">
        <v>348</v>
      </c>
      <c r="P90" s="271" t="s">
        <v>348</v>
      </c>
      <c r="Q90" s="271" t="s">
        <v>350</v>
      </c>
      <c r="R90" s="271" t="s">
        <v>348</v>
      </c>
      <c r="S90" s="271" t="s">
        <v>350</v>
      </c>
      <c r="T90" s="271" t="s">
        <v>350</v>
      </c>
      <c r="U90" s="271" t="s">
        <v>350</v>
      </c>
      <c r="V90" s="271" t="s">
        <v>350</v>
      </c>
      <c r="W90" s="271" t="s">
        <v>350</v>
      </c>
      <c r="X90" s="271" t="s">
        <v>350</v>
      </c>
      <c r="Y90" s="271" t="s">
        <v>349</v>
      </c>
      <c r="Z90" s="271" t="s">
        <v>350</v>
      </c>
      <c r="AA90" s="271" t="s">
        <v>350</v>
      </c>
      <c r="AB90" s="271" t="s">
        <v>350</v>
      </c>
      <c r="AC90" s="271" t="s">
        <v>349</v>
      </c>
      <c r="AD90" s="271" t="s">
        <v>349</v>
      </c>
      <c r="AE90" s="271" t="s">
        <v>349</v>
      </c>
      <c r="AF90" s="271" t="s">
        <v>349</v>
      </c>
      <c r="AG90" s="271" t="s">
        <v>350</v>
      </c>
      <c r="AH90" s="271" t="s">
        <v>350</v>
      </c>
      <c r="AI90" s="271" t="s">
        <v>350</v>
      </c>
      <c r="AJ90" s="271" t="s">
        <v>350</v>
      </c>
      <c r="AK90" s="271" t="s">
        <v>350</v>
      </c>
      <c r="AL90" s="271" t="s">
        <v>350</v>
      </c>
    </row>
    <row r="91" spans="1:38">
      <c r="A91" s="271">
        <v>804168</v>
      </c>
      <c r="B91" s="271" t="s">
        <v>2007</v>
      </c>
      <c r="C91" s="271" t="s">
        <v>350</v>
      </c>
      <c r="D91" s="271" t="s">
        <v>350</v>
      </c>
      <c r="E91" s="271" t="s">
        <v>348</v>
      </c>
      <c r="F91" s="271" t="s">
        <v>350</v>
      </c>
      <c r="G91" s="271" t="s">
        <v>350</v>
      </c>
      <c r="H91" s="271" t="s">
        <v>348</v>
      </c>
      <c r="I91" s="271" t="s">
        <v>350</v>
      </c>
      <c r="J91" s="271" t="s">
        <v>348</v>
      </c>
      <c r="K91" s="271" t="s">
        <v>348</v>
      </c>
      <c r="L91" s="271" t="s">
        <v>350</v>
      </c>
      <c r="M91" s="271" t="s">
        <v>350</v>
      </c>
      <c r="N91" s="271" t="s">
        <v>350</v>
      </c>
      <c r="O91" s="271" t="s">
        <v>349</v>
      </c>
      <c r="P91" s="271" t="s">
        <v>350</v>
      </c>
      <c r="Q91" s="271" t="s">
        <v>350</v>
      </c>
      <c r="R91" s="271" t="s">
        <v>350</v>
      </c>
      <c r="S91" s="271" t="s">
        <v>348</v>
      </c>
      <c r="T91" s="271" t="s">
        <v>348</v>
      </c>
      <c r="U91" s="271" t="s">
        <v>348</v>
      </c>
      <c r="V91" s="271" t="s">
        <v>350</v>
      </c>
      <c r="W91" s="271" t="s">
        <v>348</v>
      </c>
      <c r="X91" s="271" t="s">
        <v>348</v>
      </c>
      <c r="Y91" s="271" t="s">
        <v>350</v>
      </c>
      <c r="Z91" s="271" t="s">
        <v>350</v>
      </c>
      <c r="AA91" s="271" t="s">
        <v>350</v>
      </c>
      <c r="AB91" s="271" t="s">
        <v>349</v>
      </c>
      <c r="AC91" s="271" t="s">
        <v>349</v>
      </c>
      <c r="AD91" s="271" t="s">
        <v>348</v>
      </c>
      <c r="AE91" s="271" t="s">
        <v>349</v>
      </c>
      <c r="AF91" s="271" t="s">
        <v>350</v>
      </c>
      <c r="AG91" s="271" t="s">
        <v>350</v>
      </c>
      <c r="AH91" s="271" t="s">
        <v>350</v>
      </c>
      <c r="AI91" s="271" t="s">
        <v>350</v>
      </c>
      <c r="AJ91" s="271" t="s">
        <v>350</v>
      </c>
      <c r="AK91" s="271" t="s">
        <v>349</v>
      </c>
      <c r="AL91" s="271" t="s">
        <v>350</v>
      </c>
    </row>
    <row r="92" spans="1:38">
      <c r="A92" s="271">
        <v>804196</v>
      </c>
      <c r="B92" s="271" t="s">
        <v>2007</v>
      </c>
      <c r="C92" s="271" t="s">
        <v>348</v>
      </c>
      <c r="D92" s="271" t="s">
        <v>350</v>
      </c>
      <c r="E92" s="271" t="s">
        <v>349</v>
      </c>
      <c r="F92" s="271" t="s">
        <v>349</v>
      </c>
      <c r="G92" s="271" t="s">
        <v>350</v>
      </c>
      <c r="H92" s="271" t="s">
        <v>348</v>
      </c>
      <c r="I92" s="271" t="s">
        <v>350</v>
      </c>
      <c r="J92" s="271" t="s">
        <v>350</v>
      </c>
      <c r="K92" s="271" t="s">
        <v>348</v>
      </c>
      <c r="L92" s="271" t="s">
        <v>348</v>
      </c>
      <c r="M92" s="271" t="s">
        <v>350</v>
      </c>
      <c r="N92" s="271" t="s">
        <v>348</v>
      </c>
      <c r="O92" s="271" t="s">
        <v>349</v>
      </c>
      <c r="P92" s="271" t="s">
        <v>350</v>
      </c>
      <c r="Q92" s="271" t="s">
        <v>350</v>
      </c>
      <c r="R92" s="271" t="s">
        <v>348</v>
      </c>
      <c r="S92" s="271" t="s">
        <v>348</v>
      </c>
      <c r="T92" s="271" t="s">
        <v>350</v>
      </c>
      <c r="U92" s="271" t="s">
        <v>350</v>
      </c>
      <c r="V92" s="271" t="s">
        <v>350</v>
      </c>
      <c r="W92" s="271" t="s">
        <v>350</v>
      </c>
      <c r="X92" s="271" t="s">
        <v>350</v>
      </c>
      <c r="Y92" s="271" t="s">
        <v>349</v>
      </c>
      <c r="Z92" s="271" t="s">
        <v>350</v>
      </c>
      <c r="AA92" s="271" t="s">
        <v>350</v>
      </c>
      <c r="AB92" s="271" t="s">
        <v>350</v>
      </c>
      <c r="AC92" s="271" t="s">
        <v>350</v>
      </c>
      <c r="AD92" s="271" t="s">
        <v>349</v>
      </c>
      <c r="AE92" s="271" t="s">
        <v>349</v>
      </c>
      <c r="AF92" s="271" t="s">
        <v>350</v>
      </c>
      <c r="AG92" s="271" t="s">
        <v>349</v>
      </c>
      <c r="AH92" s="271" t="s">
        <v>349</v>
      </c>
      <c r="AI92" s="271" t="s">
        <v>350</v>
      </c>
      <c r="AJ92" s="271" t="s">
        <v>350</v>
      </c>
      <c r="AK92" s="271" t="s">
        <v>349</v>
      </c>
      <c r="AL92" s="271" t="s">
        <v>349</v>
      </c>
    </row>
    <row r="93" spans="1:38">
      <c r="A93" s="271">
        <v>804224</v>
      </c>
      <c r="B93" s="271" t="s">
        <v>2007</v>
      </c>
      <c r="C93" s="271" t="s">
        <v>350</v>
      </c>
      <c r="D93" s="271" t="s">
        <v>350</v>
      </c>
      <c r="E93" s="271" t="s">
        <v>348</v>
      </c>
      <c r="F93" s="271" t="s">
        <v>348</v>
      </c>
      <c r="G93" s="271" t="s">
        <v>349</v>
      </c>
      <c r="H93" s="271" t="s">
        <v>348</v>
      </c>
      <c r="I93" s="271" t="s">
        <v>350</v>
      </c>
      <c r="J93" s="271" t="s">
        <v>350</v>
      </c>
      <c r="K93" s="271" t="s">
        <v>348</v>
      </c>
      <c r="L93" s="271" t="s">
        <v>350</v>
      </c>
      <c r="M93" s="271" t="s">
        <v>350</v>
      </c>
      <c r="N93" s="271" t="s">
        <v>350</v>
      </c>
      <c r="O93" s="271" t="s">
        <v>349</v>
      </c>
      <c r="P93" s="271" t="s">
        <v>348</v>
      </c>
      <c r="Q93" s="271" t="s">
        <v>350</v>
      </c>
      <c r="R93" s="271" t="s">
        <v>350</v>
      </c>
      <c r="S93" s="271" t="s">
        <v>350</v>
      </c>
      <c r="T93" s="271" t="s">
        <v>350</v>
      </c>
      <c r="U93" s="271" t="s">
        <v>350</v>
      </c>
      <c r="V93" s="271" t="s">
        <v>350</v>
      </c>
      <c r="W93" s="271" t="s">
        <v>350</v>
      </c>
      <c r="X93" s="271" t="s">
        <v>350</v>
      </c>
      <c r="Y93" s="271" t="s">
        <v>348</v>
      </c>
      <c r="Z93" s="271" t="s">
        <v>349</v>
      </c>
      <c r="AA93" s="271" t="s">
        <v>348</v>
      </c>
      <c r="AB93" s="271" t="s">
        <v>348</v>
      </c>
      <c r="AC93" s="271" t="s">
        <v>350</v>
      </c>
      <c r="AD93" s="271" t="s">
        <v>348</v>
      </c>
      <c r="AE93" s="271" t="s">
        <v>350</v>
      </c>
      <c r="AF93" s="271" t="s">
        <v>350</v>
      </c>
      <c r="AG93" s="271" t="s">
        <v>350</v>
      </c>
      <c r="AH93" s="271" t="s">
        <v>350</v>
      </c>
      <c r="AI93" s="271" t="s">
        <v>350</v>
      </c>
      <c r="AJ93" s="271" t="s">
        <v>350</v>
      </c>
      <c r="AK93" s="271" t="s">
        <v>349</v>
      </c>
      <c r="AL93" s="271" t="s">
        <v>350</v>
      </c>
    </row>
    <row r="94" spans="1:38">
      <c r="A94" s="271">
        <v>804226</v>
      </c>
      <c r="B94" s="271" t="s">
        <v>2007</v>
      </c>
      <c r="C94" s="271" t="s">
        <v>350</v>
      </c>
      <c r="D94" s="271" t="s">
        <v>348</v>
      </c>
      <c r="E94" s="271" t="s">
        <v>350</v>
      </c>
      <c r="F94" s="271" t="s">
        <v>348</v>
      </c>
      <c r="G94" s="271" t="s">
        <v>350</v>
      </c>
      <c r="H94" s="271" t="s">
        <v>348</v>
      </c>
      <c r="I94" s="271" t="s">
        <v>350</v>
      </c>
      <c r="J94" s="271" t="s">
        <v>349</v>
      </c>
      <c r="K94" s="271" t="s">
        <v>348</v>
      </c>
      <c r="L94" s="271" t="s">
        <v>348</v>
      </c>
      <c r="M94" s="271" t="s">
        <v>348</v>
      </c>
      <c r="N94" s="271" t="s">
        <v>348</v>
      </c>
      <c r="O94" s="271" t="s">
        <v>348</v>
      </c>
      <c r="P94" s="271" t="s">
        <v>348</v>
      </c>
      <c r="Q94" s="271" t="s">
        <v>350</v>
      </c>
      <c r="R94" s="271" t="s">
        <v>348</v>
      </c>
      <c r="S94" s="271" t="s">
        <v>350</v>
      </c>
      <c r="T94" s="271" t="s">
        <v>350</v>
      </c>
      <c r="U94" s="271" t="s">
        <v>348</v>
      </c>
      <c r="V94" s="271" t="s">
        <v>348</v>
      </c>
      <c r="W94" s="271" t="s">
        <v>350</v>
      </c>
      <c r="X94" s="271" t="s">
        <v>348</v>
      </c>
      <c r="Y94" s="271" t="s">
        <v>348</v>
      </c>
      <c r="Z94" s="271" t="s">
        <v>350</v>
      </c>
      <c r="AA94" s="271" t="s">
        <v>350</v>
      </c>
      <c r="AB94" s="271" t="s">
        <v>350</v>
      </c>
      <c r="AC94" s="271" t="s">
        <v>349</v>
      </c>
      <c r="AD94" s="271" t="s">
        <v>350</v>
      </c>
      <c r="AE94" s="271" t="s">
        <v>350</v>
      </c>
      <c r="AF94" s="271" t="s">
        <v>350</v>
      </c>
      <c r="AG94" s="271" t="s">
        <v>349</v>
      </c>
      <c r="AH94" s="271" t="s">
        <v>349</v>
      </c>
      <c r="AI94" s="271" t="s">
        <v>349</v>
      </c>
      <c r="AJ94" s="271" t="s">
        <v>349</v>
      </c>
      <c r="AK94" s="271" t="s">
        <v>349</v>
      </c>
      <c r="AL94" s="271" t="s">
        <v>349</v>
      </c>
    </row>
    <row r="95" spans="1:38">
      <c r="A95" s="271">
        <v>804239</v>
      </c>
      <c r="B95" s="271" t="s">
        <v>2007</v>
      </c>
      <c r="C95" s="271" t="s">
        <v>350</v>
      </c>
      <c r="D95" s="271" t="s">
        <v>350</v>
      </c>
      <c r="E95" s="271" t="s">
        <v>350</v>
      </c>
      <c r="F95" s="271" t="s">
        <v>348</v>
      </c>
      <c r="G95" s="271" t="s">
        <v>348</v>
      </c>
      <c r="H95" s="271" t="s">
        <v>348</v>
      </c>
      <c r="I95" s="271" t="s">
        <v>350</v>
      </c>
      <c r="J95" s="271" t="s">
        <v>348</v>
      </c>
      <c r="K95" s="271" t="s">
        <v>350</v>
      </c>
      <c r="L95" s="271" t="s">
        <v>348</v>
      </c>
      <c r="M95" s="271" t="s">
        <v>350</v>
      </c>
      <c r="N95" s="271" t="s">
        <v>350</v>
      </c>
      <c r="O95" s="271" t="s">
        <v>350</v>
      </c>
      <c r="P95" s="271" t="s">
        <v>348</v>
      </c>
      <c r="Q95" s="271" t="s">
        <v>348</v>
      </c>
      <c r="R95" s="271" t="s">
        <v>348</v>
      </c>
      <c r="S95" s="271" t="s">
        <v>348</v>
      </c>
      <c r="T95" s="271" t="s">
        <v>348</v>
      </c>
      <c r="U95" s="271" t="s">
        <v>350</v>
      </c>
      <c r="V95" s="271" t="s">
        <v>348</v>
      </c>
      <c r="W95" s="271" t="s">
        <v>348</v>
      </c>
      <c r="X95" s="271" t="s">
        <v>350</v>
      </c>
      <c r="Y95" s="271" t="s">
        <v>348</v>
      </c>
      <c r="Z95" s="271" t="s">
        <v>348</v>
      </c>
      <c r="AA95" s="271" t="s">
        <v>350</v>
      </c>
      <c r="AB95" s="271" t="s">
        <v>349</v>
      </c>
      <c r="AC95" s="271" t="s">
        <v>349</v>
      </c>
      <c r="AD95" s="271" t="s">
        <v>350</v>
      </c>
      <c r="AE95" s="271" t="s">
        <v>350</v>
      </c>
      <c r="AF95" s="271" t="s">
        <v>349</v>
      </c>
      <c r="AG95" s="271" t="s">
        <v>350</v>
      </c>
      <c r="AH95" s="271" t="s">
        <v>350</v>
      </c>
      <c r="AI95" s="271" t="s">
        <v>350</v>
      </c>
      <c r="AJ95" s="271" t="s">
        <v>350</v>
      </c>
      <c r="AK95" s="271" t="s">
        <v>350</v>
      </c>
      <c r="AL95" s="271" t="s">
        <v>350</v>
      </c>
    </row>
    <row r="96" spans="1:38">
      <c r="A96" s="271">
        <v>804244</v>
      </c>
      <c r="B96" s="271" t="s">
        <v>2007</v>
      </c>
      <c r="C96" s="271" t="s">
        <v>350</v>
      </c>
      <c r="D96" s="271" t="s">
        <v>350</v>
      </c>
      <c r="E96" s="271" t="s">
        <v>348</v>
      </c>
      <c r="F96" s="271" t="s">
        <v>350</v>
      </c>
      <c r="G96" s="271" t="s">
        <v>350</v>
      </c>
      <c r="H96" s="271" t="s">
        <v>348</v>
      </c>
      <c r="I96" s="271" t="s">
        <v>350</v>
      </c>
      <c r="J96" s="271" t="s">
        <v>350</v>
      </c>
      <c r="K96" s="271" t="s">
        <v>350</v>
      </c>
      <c r="L96" s="271" t="s">
        <v>350</v>
      </c>
      <c r="M96" s="271" t="s">
        <v>350</v>
      </c>
      <c r="N96" s="271" t="s">
        <v>350</v>
      </c>
      <c r="O96" s="271" t="s">
        <v>349</v>
      </c>
      <c r="P96" s="271" t="s">
        <v>348</v>
      </c>
      <c r="Q96" s="271" t="s">
        <v>350</v>
      </c>
      <c r="R96" s="271" t="s">
        <v>350</v>
      </c>
      <c r="S96" s="271" t="s">
        <v>350</v>
      </c>
      <c r="T96" s="271" t="s">
        <v>350</v>
      </c>
      <c r="U96" s="271" t="s">
        <v>350</v>
      </c>
      <c r="V96" s="271" t="s">
        <v>348</v>
      </c>
      <c r="W96" s="271" t="s">
        <v>348</v>
      </c>
      <c r="X96" s="271" t="s">
        <v>350</v>
      </c>
      <c r="Y96" s="271" t="s">
        <v>348</v>
      </c>
      <c r="Z96" s="271" t="s">
        <v>349</v>
      </c>
      <c r="AA96" s="271" t="s">
        <v>349</v>
      </c>
      <c r="AB96" s="271" t="s">
        <v>349</v>
      </c>
      <c r="AC96" s="271" t="s">
        <v>349</v>
      </c>
      <c r="AD96" s="271" t="s">
        <v>349</v>
      </c>
      <c r="AE96" s="271" t="s">
        <v>349</v>
      </c>
      <c r="AF96" s="271" t="s">
        <v>349</v>
      </c>
      <c r="AG96" s="271" t="s">
        <v>348</v>
      </c>
      <c r="AH96" s="271" t="s">
        <v>350</v>
      </c>
      <c r="AI96" s="271" t="s">
        <v>350</v>
      </c>
      <c r="AJ96" s="271" t="s">
        <v>350</v>
      </c>
      <c r="AK96" s="271" t="s">
        <v>349</v>
      </c>
      <c r="AL96" s="271" t="s">
        <v>350</v>
      </c>
    </row>
    <row r="97" spans="1:38">
      <c r="A97" s="271">
        <v>804276</v>
      </c>
      <c r="B97" s="271" t="s">
        <v>2007</v>
      </c>
      <c r="C97" s="271" t="s">
        <v>348</v>
      </c>
      <c r="D97" s="271" t="s">
        <v>348</v>
      </c>
      <c r="E97" s="271" t="s">
        <v>348</v>
      </c>
      <c r="F97" s="271" t="s">
        <v>349</v>
      </c>
      <c r="G97" s="271" t="s">
        <v>350</v>
      </c>
      <c r="H97" s="271" t="s">
        <v>350</v>
      </c>
      <c r="I97" s="271" t="s">
        <v>350</v>
      </c>
      <c r="J97" s="271" t="s">
        <v>348</v>
      </c>
      <c r="K97" s="271" t="s">
        <v>348</v>
      </c>
      <c r="L97" s="271" t="s">
        <v>349</v>
      </c>
      <c r="M97" s="271" t="s">
        <v>348</v>
      </c>
      <c r="N97" s="271" t="s">
        <v>350</v>
      </c>
      <c r="O97" s="271" t="s">
        <v>348</v>
      </c>
      <c r="P97" s="271" t="s">
        <v>348</v>
      </c>
      <c r="Q97" s="271" t="s">
        <v>350</v>
      </c>
      <c r="R97" s="271" t="s">
        <v>348</v>
      </c>
      <c r="S97" s="271" t="s">
        <v>350</v>
      </c>
      <c r="T97" s="271" t="s">
        <v>350</v>
      </c>
      <c r="U97" s="271" t="s">
        <v>348</v>
      </c>
      <c r="V97" s="271" t="s">
        <v>348</v>
      </c>
      <c r="W97" s="271" t="s">
        <v>350</v>
      </c>
      <c r="X97" s="271" t="s">
        <v>350</v>
      </c>
      <c r="Y97" s="271" t="s">
        <v>348</v>
      </c>
      <c r="Z97" s="271" t="s">
        <v>348</v>
      </c>
      <c r="AA97" s="271" t="s">
        <v>350</v>
      </c>
      <c r="AB97" s="271" t="s">
        <v>350</v>
      </c>
      <c r="AC97" s="271" t="s">
        <v>350</v>
      </c>
      <c r="AD97" s="271" t="s">
        <v>350</v>
      </c>
      <c r="AE97" s="271" t="s">
        <v>350</v>
      </c>
      <c r="AF97" s="271" t="s">
        <v>350</v>
      </c>
      <c r="AG97" s="271" t="s">
        <v>349</v>
      </c>
      <c r="AH97" s="271" t="s">
        <v>349</v>
      </c>
      <c r="AI97" s="271" t="s">
        <v>349</v>
      </c>
      <c r="AJ97" s="271" t="s">
        <v>349</v>
      </c>
      <c r="AK97" s="271" t="s">
        <v>349</v>
      </c>
      <c r="AL97" s="271" t="s">
        <v>349</v>
      </c>
    </row>
    <row r="98" spans="1:38">
      <c r="A98" s="271">
        <v>804298</v>
      </c>
      <c r="B98" s="271" t="s">
        <v>2007</v>
      </c>
      <c r="C98" s="271" t="s">
        <v>350</v>
      </c>
      <c r="D98" s="271" t="s">
        <v>348</v>
      </c>
      <c r="E98" s="271" t="s">
        <v>348</v>
      </c>
      <c r="F98" s="271" t="s">
        <v>348</v>
      </c>
      <c r="G98" s="271" t="s">
        <v>350</v>
      </c>
      <c r="H98" s="271" t="s">
        <v>349</v>
      </c>
      <c r="I98" s="271" t="s">
        <v>350</v>
      </c>
      <c r="J98" s="271" t="s">
        <v>348</v>
      </c>
      <c r="K98" s="271" t="s">
        <v>349</v>
      </c>
      <c r="L98" s="271" t="s">
        <v>348</v>
      </c>
      <c r="M98" s="271" t="s">
        <v>348</v>
      </c>
      <c r="N98" s="271" t="s">
        <v>350</v>
      </c>
      <c r="O98" s="271" t="s">
        <v>350</v>
      </c>
      <c r="P98" s="271" t="s">
        <v>348</v>
      </c>
      <c r="Q98" s="271" t="s">
        <v>348</v>
      </c>
      <c r="R98" s="271" t="s">
        <v>348</v>
      </c>
      <c r="S98" s="271" t="s">
        <v>350</v>
      </c>
      <c r="T98" s="271" t="s">
        <v>349</v>
      </c>
      <c r="U98" s="271" t="s">
        <v>348</v>
      </c>
      <c r="V98" s="271" t="s">
        <v>348</v>
      </c>
      <c r="W98" s="271" t="s">
        <v>348</v>
      </c>
      <c r="X98" s="271" t="s">
        <v>349</v>
      </c>
      <c r="Y98" s="271" t="s">
        <v>348</v>
      </c>
      <c r="Z98" s="271" t="s">
        <v>350</v>
      </c>
      <c r="AA98" s="271" t="s">
        <v>350</v>
      </c>
      <c r="AB98" s="271" t="s">
        <v>350</v>
      </c>
      <c r="AC98" s="271" t="s">
        <v>349</v>
      </c>
      <c r="AD98" s="271" t="s">
        <v>350</v>
      </c>
      <c r="AE98" s="271" t="s">
        <v>350</v>
      </c>
      <c r="AF98" s="271" t="s">
        <v>349</v>
      </c>
      <c r="AG98" s="271" t="s">
        <v>350</v>
      </c>
      <c r="AH98" s="271" t="s">
        <v>349</v>
      </c>
      <c r="AI98" s="271" t="s">
        <v>350</v>
      </c>
      <c r="AJ98" s="271" t="s">
        <v>350</v>
      </c>
      <c r="AK98" s="271" t="s">
        <v>350</v>
      </c>
      <c r="AL98" s="271" t="s">
        <v>350</v>
      </c>
    </row>
    <row r="99" spans="1:38">
      <c r="A99" s="271">
        <v>804305</v>
      </c>
      <c r="B99" s="271" t="s">
        <v>2007</v>
      </c>
      <c r="C99" s="271" t="s">
        <v>350</v>
      </c>
      <c r="D99" s="271" t="s">
        <v>348</v>
      </c>
      <c r="E99" s="271" t="s">
        <v>348</v>
      </c>
      <c r="F99" s="271" t="s">
        <v>349</v>
      </c>
      <c r="G99" s="271" t="s">
        <v>349</v>
      </c>
      <c r="H99" s="271" t="s">
        <v>348</v>
      </c>
      <c r="I99" s="271" t="s">
        <v>348</v>
      </c>
      <c r="J99" s="271" t="s">
        <v>348</v>
      </c>
      <c r="K99" s="271" t="s">
        <v>348</v>
      </c>
      <c r="L99" s="271" t="s">
        <v>350</v>
      </c>
      <c r="M99" s="271" t="s">
        <v>348</v>
      </c>
      <c r="N99" s="271" t="s">
        <v>348</v>
      </c>
      <c r="O99" s="271" t="s">
        <v>349</v>
      </c>
      <c r="P99" s="271" t="s">
        <v>348</v>
      </c>
      <c r="Q99" s="271" t="s">
        <v>348</v>
      </c>
      <c r="R99" s="271" t="s">
        <v>348</v>
      </c>
      <c r="S99" s="271" t="s">
        <v>350</v>
      </c>
      <c r="T99" s="271" t="s">
        <v>348</v>
      </c>
      <c r="U99" s="271" t="s">
        <v>348</v>
      </c>
      <c r="V99" s="271" t="s">
        <v>350</v>
      </c>
      <c r="W99" s="271" t="s">
        <v>350</v>
      </c>
      <c r="X99" s="271" t="s">
        <v>349</v>
      </c>
      <c r="Y99" s="271" t="s">
        <v>348</v>
      </c>
      <c r="Z99" s="271" t="s">
        <v>350</v>
      </c>
      <c r="AA99" s="271" t="s">
        <v>349</v>
      </c>
      <c r="AB99" s="271" t="s">
        <v>350</v>
      </c>
      <c r="AC99" s="271" t="s">
        <v>350</v>
      </c>
      <c r="AD99" s="271" t="s">
        <v>349</v>
      </c>
      <c r="AE99" s="271" t="s">
        <v>350</v>
      </c>
      <c r="AF99" s="271" t="s">
        <v>350</v>
      </c>
      <c r="AG99" s="271" t="s">
        <v>349</v>
      </c>
      <c r="AH99" s="271" t="s">
        <v>349</v>
      </c>
      <c r="AI99" s="271" t="s">
        <v>349</v>
      </c>
      <c r="AJ99" s="271" t="s">
        <v>349</v>
      </c>
      <c r="AK99" s="271" t="s">
        <v>349</v>
      </c>
      <c r="AL99" s="271" t="s">
        <v>349</v>
      </c>
    </row>
    <row r="100" spans="1:38">
      <c r="A100" s="271">
        <v>804312</v>
      </c>
      <c r="B100" s="271" t="s">
        <v>2007</v>
      </c>
      <c r="C100" s="271" t="s">
        <v>350</v>
      </c>
      <c r="D100" s="271" t="s">
        <v>348</v>
      </c>
      <c r="E100" s="271" t="s">
        <v>350</v>
      </c>
      <c r="F100" s="271" t="s">
        <v>348</v>
      </c>
      <c r="G100" s="271" t="s">
        <v>350</v>
      </c>
      <c r="H100" s="271" t="s">
        <v>348</v>
      </c>
      <c r="I100" s="271" t="s">
        <v>350</v>
      </c>
      <c r="J100" s="271" t="s">
        <v>348</v>
      </c>
      <c r="K100" s="271" t="s">
        <v>348</v>
      </c>
      <c r="L100" s="271" t="s">
        <v>348</v>
      </c>
      <c r="M100" s="271" t="s">
        <v>348</v>
      </c>
      <c r="N100" s="271" t="s">
        <v>348</v>
      </c>
      <c r="O100" s="271" t="s">
        <v>348</v>
      </c>
      <c r="P100" s="271" t="s">
        <v>350</v>
      </c>
      <c r="Q100" s="271" t="s">
        <v>350</v>
      </c>
      <c r="R100" s="271" t="s">
        <v>348</v>
      </c>
      <c r="S100" s="271" t="s">
        <v>350</v>
      </c>
      <c r="T100" s="271" t="s">
        <v>350</v>
      </c>
      <c r="U100" s="271" t="s">
        <v>350</v>
      </c>
      <c r="V100" s="271" t="s">
        <v>350</v>
      </c>
      <c r="W100" s="271" t="s">
        <v>350</v>
      </c>
      <c r="X100" s="271" t="s">
        <v>350</v>
      </c>
      <c r="Y100" s="271" t="s">
        <v>348</v>
      </c>
      <c r="Z100" s="271" t="s">
        <v>350</v>
      </c>
      <c r="AA100" s="271" t="s">
        <v>350</v>
      </c>
      <c r="AB100" s="271" t="s">
        <v>350</v>
      </c>
      <c r="AC100" s="271" t="s">
        <v>350</v>
      </c>
      <c r="AD100" s="271" t="s">
        <v>349</v>
      </c>
      <c r="AE100" s="271" t="s">
        <v>348</v>
      </c>
      <c r="AF100" s="271" t="s">
        <v>349</v>
      </c>
      <c r="AG100" s="271" t="s">
        <v>350</v>
      </c>
      <c r="AH100" s="271" t="s">
        <v>348</v>
      </c>
      <c r="AI100" s="271" t="s">
        <v>348</v>
      </c>
      <c r="AJ100" s="271" t="s">
        <v>350</v>
      </c>
      <c r="AK100" s="271" t="s">
        <v>350</v>
      </c>
      <c r="AL100" s="271" t="s">
        <v>350</v>
      </c>
    </row>
    <row r="101" spans="1:38">
      <c r="A101" s="271">
        <v>804323</v>
      </c>
      <c r="B101" s="271" t="s">
        <v>2007</v>
      </c>
      <c r="C101" s="271" t="s">
        <v>348</v>
      </c>
      <c r="D101" s="271" t="s">
        <v>350</v>
      </c>
      <c r="E101" s="271" t="s">
        <v>350</v>
      </c>
      <c r="F101" s="271" t="s">
        <v>350</v>
      </c>
      <c r="G101" s="271" t="s">
        <v>349</v>
      </c>
      <c r="H101" s="271" t="s">
        <v>348</v>
      </c>
      <c r="I101" s="271" t="s">
        <v>348</v>
      </c>
      <c r="J101" s="271" t="s">
        <v>348</v>
      </c>
      <c r="K101" s="271" t="s">
        <v>350</v>
      </c>
      <c r="L101" s="271" t="s">
        <v>348</v>
      </c>
      <c r="M101" s="271" t="s">
        <v>348</v>
      </c>
      <c r="N101" s="271" t="s">
        <v>348</v>
      </c>
      <c r="O101" s="271" t="s">
        <v>348</v>
      </c>
      <c r="P101" s="271" t="s">
        <v>348</v>
      </c>
      <c r="Q101" s="271" t="s">
        <v>348</v>
      </c>
      <c r="R101" s="271" t="s">
        <v>348</v>
      </c>
      <c r="S101" s="271" t="s">
        <v>350</v>
      </c>
      <c r="T101" s="271" t="s">
        <v>348</v>
      </c>
      <c r="U101" s="271" t="s">
        <v>348</v>
      </c>
      <c r="V101" s="271" t="s">
        <v>350</v>
      </c>
      <c r="W101" s="271" t="s">
        <v>348</v>
      </c>
      <c r="X101" s="271" t="s">
        <v>350</v>
      </c>
      <c r="Y101" s="271" t="s">
        <v>348</v>
      </c>
      <c r="Z101" s="271" t="s">
        <v>348</v>
      </c>
      <c r="AA101" s="271" t="s">
        <v>350</v>
      </c>
      <c r="AB101" s="271" t="s">
        <v>350</v>
      </c>
      <c r="AC101" s="271" t="s">
        <v>349</v>
      </c>
      <c r="AD101" s="271" t="s">
        <v>349</v>
      </c>
      <c r="AE101" s="271" t="s">
        <v>349</v>
      </c>
      <c r="AF101" s="271" t="s">
        <v>349</v>
      </c>
      <c r="AG101" s="271" t="s">
        <v>349</v>
      </c>
      <c r="AH101" s="271" t="s">
        <v>349</v>
      </c>
      <c r="AI101" s="271" t="s">
        <v>349</v>
      </c>
      <c r="AJ101" s="271" t="s">
        <v>349</v>
      </c>
      <c r="AK101" s="271" t="s">
        <v>349</v>
      </c>
      <c r="AL101" s="271" t="s">
        <v>349</v>
      </c>
    </row>
    <row r="102" spans="1:38">
      <c r="A102" s="271">
        <v>804376</v>
      </c>
      <c r="B102" s="271" t="s">
        <v>2007</v>
      </c>
      <c r="C102" s="271" t="s">
        <v>348</v>
      </c>
      <c r="D102" s="271" t="s">
        <v>348</v>
      </c>
      <c r="E102" s="271" t="s">
        <v>348</v>
      </c>
      <c r="F102" s="271" t="s">
        <v>348</v>
      </c>
      <c r="G102" s="271" t="s">
        <v>348</v>
      </c>
      <c r="H102" s="271" t="s">
        <v>348</v>
      </c>
      <c r="I102" s="271" t="s">
        <v>350</v>
      </c>
      <c r="J102" s="271" t="s">
        <v>348</v>
      </c>
      <c r="K102" s="271" t="s">
        <v>348</v>
      </c>
      <c r="L102" s="271" t="s">
        <v>348</v>
      </c>
      <c r="M102" s="271" t="s">
        <v>350</v>
      </c>
      <c r="N102" s="271" t="s">
        <v>350</v>
      </c>
      <c r="O102" s="271" t="s">
        <v>350</v>
      </c>
      <c r="P102" s="271" t="s">
        <v>348</v>
      </c>
      <c r="Q102" s="271" t="s">
        <v>348</v>
      </c>
      <c r="R102" s="271" t="s">
        <v>348</v>
      </c>
      <c r="S102" s="271" t="s">
        <v>348</v>
      </c>
      <c r="T102" s="271" t="s">
        <v>348</v>
      </c>
      <c r="U102" s="271" t="s">
        <v>348</v>
      </c>
      <c r="V102" s="271" t="s">
        <v>350</v>
      </c>
      <c r="W102" s="271" t="s">
        <v>348</v>
      </c>
      <c r="X102" s="271" t="s">
        <v>348</v>
      </c>
      <c r="Y102" s="271" t="s">
        <v>348</v>
      </c>
      <c r="Z102" s="271" t="s">
        <v>350</v>
      </c>
      <c r="AA102" s="271" t="s">
        <v>348</v>
      </c>
      <c r="AB102" s="271" t="s">
        <v>350</v>
      </c>
      <c r="AC102" s="271" t="s">
        <v>350</v>
      </c>
      <c r="AD102" s="271" t="s">
        <v>350</v>
      </c>
      <c r="AE102" s="271" t="s">
        <v>350</v>
      </c>
      <c r="AF102" s="271" t="s">
        <v>350</v>
      </c>
      <c r="AG102" s="271" t="s">
        <v>349</v>
      </c>
      <c r="AH102" s="271" t="s">
        <v>349</v>
      </c>
      <c r="AI102" s="271" t="s">
        <v>349</v>
      </c>
      <c r="AJ102" s="271" t="s">
        <v>349</v>
      </c>
      <c r="AK102" s="271" t="s">
        <v>349</v>
      </c>
      <c r="AL102" s="271" t="s">
        <v>349</v>
      </c>
    </row>
    <row r="103" spans="1:38">
      <c r="A103" s="271">
        <v>804379</v>
      </c>
      <c r="B103" s="271" t="s">
        <v>2007</v>
      </c>
      <c r="C103" s="271" t="s">
        <v>348</v>
      </c>
      <c r="D103" s="271" t="s">
        <v>348</v>
      </c>
      <c r="E103" s="271" t="s">
        <v>350</v>
      </c>
      <c r="F103" s="271" t="s">
        <v>348</v>
      </c>
      <c r="G103" s="271" t="s">
        <v>350</v>
      </c>
      <c r="H103" s="271" t="s">
        <v>350</v>
      </c>
      <c r="I103" s="271" t="s">
        <v>348</v>
      </c>
      <c r="J103" s="271" t="s">
        <v>350</v>
      </c>
      <c r="K103" s="271" t="s">
        <v>348</v>
      </c>
      <c r="L103" s="271" t="s">
        <v>350</v>
      </c>
      <c r="M103" s="271" t="s">
        <v>348</v>
      </c>
      <c r="N103" s="271" t="s">
        <v>348</v>
      </c>
      <c r="O103" s="271" t="s">
        <v>349</v>
      </c>
      <c r="P103" s="271" t="s">
        <v>348</v>
      </c>
      <c r="Q103" s="271" t="s">
        <v>350</v>
      </c>
      <c r="R103" s="271" t="s">
        <v>348</v>
      </c>
      <c r="S103" s="271" t="s">
        <v>348</v>
      </c>
      <c r="T103" s="271" t="s">
        <v>350</v>
      </c>
      <c r="U103" s="271" t="s">
        <v>350</v>
      </c>
      <c r="V103" s="271" t="s">
        <v>349</v>
      </c>
      <c r="W103" s="271" t="s">
        <v>348</v>
      </c>
      <c r="X103" s="271" t="s">
        <v>349</v>
      </c>
      <c r="Y103" s="271" t="s">
        <v>348</v>
      </c>
      <c r="Z103" s="271" t="s">
        <v>350</v>
      </c>
      <c r="AA103" s="271" t="s">
        <v>348</v>
      </c>
      <c r="AB103" s="271" t="s">
        <v>348</v>
      </c>
      <c r="AC103" s="271" t="s">
        <v>350</v>
      </c>
      <c r="AD103" s="271" t="s">
        <v>349</v>
      </c>
      <c r="AE103" s="271" t="s">
        <v>348</v>
      </c>
      <c r="AF103" s="271" t="s">
        <v>350</v>
      </c>
      <c r="AG103" s="271" t="s">
        <v>348</v>
      </c>
      <c r="AH103" s="271" t="s">
        <v>349</v>
      </c>
      <c r="AI103" s="271" t="s">
        <v>350</v>
      </c>
      <c r="AJ103" s="271" t="s">
        <v>350</v>
      </c>
      <c r="AK103" s="271" t="s">
        <v>349</v>
      </c>
      <c r="AL103" s="271" t="s">
        <v>350</v>
      </c>
    </row>
    <row r="104" spans="1:38">
      <c r="A104" s="271">
        <v>804387</v>
      </c>
      <c r="B104" s="271" t="s">
        <v>2007</v>
      </c>
      <c r="C104" s="271" t="s">
        <v>348</v>
      </c>
      <c r="D104" s="271" t="s">
        <v>348</v>
      </c>
      <c r="E104" s="271" t="s">
        <v>348</v>
      </c>
      <c r="F104" s="271" t="s">
        <v>348</v>
      </c>
      <c r="G104" s="271" t="s">
        <v>348</v>
      </c>
      <c r="H104" s="271" t="s">
        <v>348</v>
      </c>
      <c r="I104" s="271" t="s">
        <v>350</v>
      </c>
      <c r="J104" s="271" t="s">
        <v>348</v>
      </c>
      <c r="K104" s="271" t="s">
        <v>348</v>
      </c>
      <c r="L104" s="271" t="s">
        <v>350</v>
      </c>
      <c r="M104" s="271" t="s">
        <v>350</v>
      </c>
      <c r="N104" s="271" t="s">
        <v>348</v>
      </c>
      <c r="O104" s="271" t="s">
        <v>349</v>
      </c>
      <c r="P104" s="271" t="s">
        <v>350</v>
      </c>
      <c r="Q104" s="271" t="s">
        <v>350</v>
      </c>
      <c r="R104" s="271" t="s">
        <v>348</v>
      </c>
      <c r="S104" s="271" t="s">
        <v>348</v>
      </c>
      <c r="T104" s="271" t="s">
        <v>350</v>
      </c>
      <c r="U104" s="271" t="s">
        <v>349</v>
      </c>
      <c r="V104" s="271" t="s">
        <v>350</v>
      </c>
      <c r="W104" s="271" t="s">
        <v>350</v>
      </c>
      <c r="X104" s="271" t="s">
        <v>350</v>
      </c>
      <c r="Y104" s="271" t="s">
        <v>350</v>
      </c>
      <c r="Z104" s="271" t="s">
        <v>350</v>
      </c>
      <c r="AA104" s="271" t="s">
        <v>350</v>
      </c>
      <c r="AB104" s="271" t="s">
        <v>350</v>
      </c>
      <c r="AC104" s="271" t="s">
        <v>350</v>
      </c>
      <c r="AD104" s="271" t="s">
        <v>350</v>
      </c>
      <c r="AE104" s="271" t="s">
        <v>349</v>
      </c>
      <c r="AF104" s="271" t="s">
        <v>350</v>
      </c>
      <c r="AG104" s="271" t="s">
        <v>350</v>
      </c>
      <c r="AH104" s="271" t="s">
        <v>350</v>
      </c>
      <c r="AI104" s="271" t="s">
        <v>350</v>
      </c>
      <c r="AJ104" s="271" t="s">
        <v>350</v>
      </c>
      <c r="AK104" s="271" t="s">
        <v>349</v>
      </c>
      <c r="AL104" s="271" t="s">
        <v>350</v>
      </c>
    </row>
    <row r="105" spans="1:38">
      <c r="A105" s="271">
        <v>804391</v>
      </c>
      <c r="B105" s="271" t="s">
        <v>2007</v>
      </c>
      <c r="C105" s="271" t="s">
        <v>348</v>
      </c>
      <c r="D105" s="271" t="s">
        <v>348</v>
      </c>
      <c r="E105" s="271" t="s">
        <v>350</v>
      </c>
      <c r="F105" s="271" t="s">
        <v>350</v>
      </c>
      <c r="G105" s="271" t="s">
        <v>350</v>
      </c>
      <c r="H105" s="271" t="s">
        <v>349</v>
      </c>
      <c r="I105" s="271" t="s">
        <v>350</v>
      </c>
      <c r="J105" s="271" t="s">
        <v>348</v>
      </c>
      <c r="K105" s="271" t="s">
        <v>350</v>
      </c>
      <c r="L105" s="271" t="s">
        <v>350</v>
      </c>
      <c r="M105" s="271" t="s">
        <v>350</v>
      </c>
      <c r="N105" s="271" t="s">
        <v>350</v>
      </c>
      <c r="O105" s="271" t="s">
        <v>348</v>
      </c>
      <c r="P105" s="271" t="s">
        <v>350</v>
      </c>
      <c r="Q105" s="271" t="s">
        <v>350</v>
      </c>
      <c r="R105" s="271" t="s">
        <v>348</v>
      </c>
      <c r="S105" s="271" t="s">
        <v>350</v>
      </c>
      <c r="T105" s="271" t="s">
        <v>350</v>
      </c>
      <c r="U105" s="271" t="s">
        <v>348</v>
      </c>
      <c r="V105" s="271" t="s">
        <v>350</v>
      </c>
      <c r="W105" s="271" t="s">
        <v>350</v>
      </c>
      <c r="X105" s="271" t="s">
        <v>350</v>
      </c>
      <c r="Y105" s="271" t="s">
        <v>348</v>
      </c>
      <c r="Z105" s="271" t="s">
        <v>350</v>
      </c>
      <c r="AA105" s="271" t="s">
        <v>350</v>
      </c>
      <c r="AB105" s="271" t="s">
        <v>350</v>
      </c>
      <c r="AC105" s="271" t="s">
        <v>350</v>
      </c>
      <c r="AD105" s="271" t="s">
        <v>350</v>
      </c>
      <c r="AE105" s="271" t="s">
        <v>350</v>
      </c>
      <c r="AF105" s="271" t="s">
        <v>350</v>
      </c>
      <c r="AG105" s="271" t="s">
        <v>350</v>
      </c>
      <c r="AH105" s="271" t="s">
        <v>350</v>
      </c>
      <c r="AI105" s="271" t="s">
        <v>350</v>
      </c>
      <c r="AJ105" s="271" t="s">
        <v>350</v>
      </c>
      <c r="AK105" s="271" t="s">
        <v>350</v>
      </c>
      <c r="AL105" s="271" t="s">
        <v>350</v>
      </c>
    </row>
    <row r="106" spans="1:38">
      <c r="A106" s="271">
        <v>804396</v>
      </c>
      <c r="B106" s="271" t="s">
        <v>2007</v>
      </c>
      <c r="C106" s="271" t="s">
        <v>350</v>
      </c>
      <c r="D106" s="271" t="s">
        <v>348</v>
      </c>
      <c r="E106" s="271" t="s">
        <v>348</v>
      </c>
      <c r="F106" s="271" t="s">
        <v>350</v>
      </c>
      <c r="G106" s="271" t="s">
        <v>348</v>
      </c>
      <c r="H106" s="271" t="s">
        <v>348</v>
      </c>
      <c r="I106" s="271" t="s">
        <v>350</v>
      </c>
      <c r="J106" s="271" t="s">
        <v>348</v>
      </c>
      <c r="K106" s="271" t="s">
        <v>349</v>
      </c>
      <c r="L106" s="271" t="s">
        <v>348</v>
      </c>
      <c r="M106" s="271" t="s">
        <v>348</v>
      </c>
      <c r="N106" s="271" t="s">
        <v>348</v>
      </c>
      <c r="O106" s="271" t="s">
        <v>349</v>
      </c>
      <c r="P106" s="271" t="s">
        <v>348</v>
      </c>
      <c r="Q106" s="271" t="s">
        <v>350</v>
      </c>
      <c r="R106" s="271" t="s">
        <v>349</v>
      </c>
      <c r="S106" s="271" t="s">
        <v>348</v>
      </c>
      <c r="T106" s="271" t="s">
        <v>350</v>
      </c>
      <c r="U106" s="271" t="s">
        <v>350</v>
      </c>
      <c r="V106" s="271" t="s">
        <v>350</v>
      </c>
      <c r="W106" s="271" t="s">
        <v>350</v>
      </c>
      <c r="X106" s="271" t="s">
        <v>350</v>
      </c>
      <c r="Y106" s="271" t="s">
        <v>349</v>
      </c>
      <c r="Z106" s="271" t="s">
        <v>348</v>
      </c>
      <c r="AA106" s="271" t="s">
        <v>350</v>
      </c>
      <c r="AB106" s="271" t="s">
        <v>348</v>
      </c>
      <c r="AC106" s="271" t="s">
        <v>349</v>
      </c>
      <c r="AD106" s="271" t="s">
        <v>350</v>
      </c>
      <c r="AE106" s="271" t="s">
        <v>350</v>
      </c>
      <c r="AF106" s="271" t="s">
        <v>350</v>
      </c>
      <c r="AG106" s="271" t="s">
        <v>350</v>
      </c>
      <c r="AH106" s="271" t="s">
        <v>349</v>
      </c>
      <c r="AI106" s="271" t="s">
        <v>350</v>
      </c>
      <c r="AJ106" s="271" t="s">
        <v>348</v>
      </c>
      <c r="AK106" s="271" t="s">
        <v>349</v>
      </c>
      <c r="AL106" s="271" t="s">
        <v>349</v>
      </c>
    </row>
    <row r="107" spans="1:38">
      <c r="A107" s="271">
        <v>804403</v>
      </c>
      <c r="B107" s="271" t="s">
        <v>2007</v>
      </c>
      <c r="C107" s="271" t="s">
        <v>348</v>
      </c>
      <c r="D107" s="271" t="s">
        <v>350</v>
      </c>
      <c r="E107" s="271" t="s">
        <v>348</v>
      </c>
      <c r="F107" s="271" t="s">
        <v>350</v>
      </c>
      <c r="G107" s="271" t="s">
        <v>348</v>
      </c>
      <c r="H107" s="271" t="s">
        <v>349</v>
      </c>
      <c r="I107" s="271" t="s">
        <v>350</v>
      </c>
      <c r="J107" s="271" t="s">
        <v>350</v>
      </c>
      <c r="K107" s="271" t="s">
        <v>348</v>
      </c>
      <c r="L107" s="271" t="s">
        <v>348</v>
      </c>
      <c r="M107" s="271" t="s">
        <v>350</v>
      </c>
      <c r="N107" s="271" t="s">
        <v>350</v>
      </c>
      <c r="O107" s="271" t="s">
        <v>350</v>
      </c>
      <c r="P107" s="271" t="s">
        <v>348</v>
      </c>
      <c r="Q107" s="271" t="s">
        <v>350</v>
      </c>
      <c r="R107" s="271" t="s">
        <v>348</v>
      </c>
      <c r="S107" s="271" t="s">
        <v>350</v>
      </c>
      <c r="T107" s="271" t="s">
        <v>350</v>
      </c>
      <c r="U107" s="271" t="s">
        <v>350</v>
      </c>
      <c r="V107" s="271" t="s">
        <v>350</v>
      </c>
      <c r="W107" s="271" t="s">
        <v>348</v>
      </c>
      <c r="X107" s="271" t="s">
        <v>350</v>
      </c>
      <c r="Y107" s="271" t="s">
        <v>348</v>
      </c>
      <c r="Z107" s="271" t="s">
        <v>350</v>
      </c>
      <c r="AA107" s="271" t="s">
        <v>350</v>
      </c>
      <c r="AB107" s="271" t="s">
        <v>348</v>
      </c>
      <c r="AC107" s="271" t="s">
        <v>348</v>
      </c>
      <c r="AD107" s="271" t="s">
        <v>348</v>
      </c>
      <c r="AE107" s="271" t="s">
        <v>350</v>
      </c>
      <c r="AF107" s="271" t="s">
        <v>350</v>
      </c>
      <c r="AG107" s="271" t="s">
        <v>350</v>
      </c>
      <c r="AH107" s="271" t="s">
        <v>350</v>
      </c>
      <c r="AI107" s="271" t="s">
        <v>350</v>
      </c>
      <c r="AJ107" s="271" t="s">
        <v>350</v>
      </c>
      <c r="AK107" s="271" t="s">
        <v>349</v>
      </c>
      <c r="AL107" s="271" t="s">
        <v>350</v>
      </c>
    </row>
    <row r="108" spans="1:38">
      <c r="A108" s="271">
        <v>804425</v>
      </c>
      <c r="B108" s="271" t="s">
        <v>2007</v>
      </c>
      <c r="C108" s="271" t="s">
        <v>348</v>
      </c>
      <c r="D108" s="271" t="s">
        <v>348</v>
      </c>
      <c r="E108" s="271" t="s">
        <v>349</v>
      </c>
      <c r="F108" s="271" t="s">
        <v>348</v>
      </c>
      <c r="G108" s="271" t="s">
        <v>350</v>
      </c>
      <c r="H108" s="271" t="s">
        <v>348</v>
      </c>
      <c r="I108" s="271" t="s">
        <v>350</v>
      </c>
      <c r="J108" s="271" t="s">
        <v>348</v>
      </c>
      <c r="K108" s="271" t="s">
        <v>350</v>
      </c>
      <c r="L108" s="271" t="s">
        <v>350</v>
      </c>
      <c r="M108" s="271" t="s">
        <v>348</v>
      </c>
      <c r="N108" s="271" t="s">
        <v>350</v>
      </c>
      <c r="O108" s="271" t="s">
        <v>350</v>
      </c>
      <c r="P108" s="271" t="s">
        <v>350</v>
      </c>
      <c r="Q108" s="271" t="s">
        <v>348</v>
      </c>
      <c r="R108" s="271" t="s">
        <v>348</v>
      </c>
      <c r="S108" s="271" t="s">
        <v>348</v>
      </c>
      <c r="T108" s="271" t="s">
        <v>348</v>
      </c>
      <c r="U108" s="271" t="s">
        <v>348</v>
      </c>
      <c r="V108" s="271" t="s">
        <v>350</v>
      </c>
      <c r="W108" s="271" t="s">
        <v>348</v>
      </c>
      <c r="X108" s="271" t="s">
        <v>350</v>
      </c>
      <c r="Y108" s="271" t="s">
        <v>348</v>
      </c>
      <c r="Z108" s="271" t="s">
        <v>348</v>
      </c>
      <c r="AA108" s="271" t="s">
        <v>350</v>
      </c>
      <c r="AB108" s="271" t="s">
        <v>350</v>
      </c>
      <c r="AC108" s="271" t="s">
        <v>349</v>
      </c>
      <c r="AD108" s="271" t="s">
        <v>350</v>
      </c>
      <c r="AE108" s="271" t="s">
        <v>350</v>
      </c>
      <c r="AF108" s="271" t="s">
        <v>349</v>
      </c>
      <c r="AG108" s="271" t="s">
        <v>349</v>
      </c>
      <c r="AH108" s="271" t="s">
        <v>349</v>
      </c>
      <c r="AI108" s="271" t="s">
        <v>349</v>
      </c>
      <c r="AJ108" s="271" t="s">
        <v>349</v>
      </c>
      <c r="AK108" s="271" t="s">
        <v>349</v>
      </c>
      <c r="AL108" s="271" t="s">
        <v>349</v>
      </c>
    </row>
    <row r="109" spans="1:38">
      <c r="A109" s="271">
        <v>804426</v>
      </c>
      <c r="B109" s="271" t="s">
        <v>2007</v>
      </c>
      <c r="C109" s="271" t="s">
        <v>350</v>
      </c>
      <c r="D109" s="271" t="s">
        <v>348</v>
      </c>
      <c r="E109" s="271" t="s">
        <v>349</v>
      </c>
      <c r="F109" s="271" t="s">
        <v>350</v>
      </c>
      <c r="G109" s="271" t="s">
        <v>350</v>
      </c>
      <c r="H109" s="271" t="s">
        <v>348</v>
      </c>
      <c r="I109" s="271" t="s">
        <v>350</v>
      </c>
      <c r="J109" s="271" t="s">
        <v>348</v>
      </c>
      <c r="K109" s="271" t="s">
        <v>348</v>
      </c>
      <c r="L109" s="271" t="s">
        <v>350</v>
      </c>
      <c r="M109" s="271" t="s">
        <v>348</v>
      </c>
      <c r="N109" s="271" t="s">
        <v>349</v>
      </c>
      <c r="O109" s="271" t="s">
        <v>350</v>
      </c>
      <c r="P109" s="271" t="s">
        <v>348</v>
      </c>
      <c r="Q109" s="271" t="s">
        <v>348</v>
      </c>
      <c r="R109" s="271" t="s">
        <v>348</v>
      </c>
      <c r="S109" s="271" t="s">
        <v>348</v>
      </c>
      <c r="T109" s="271" t="s">
        <v>348</v>
      </c>
      <c r="U109" s="271" t="s">
        <v>348</v>
      </c>
      <c r="V109" s="271" t="s">
        <v>348</v>
      </c>
      <c r="W109" s="271" t="s">
        <v>348</v>
      </c>
      <c r="X109" s="271" t="s">
        <v>350</v>
      </c>
      <c r="Y109" s="271" t="s">
        <v>350</v>
      </c>
      <c r="Z109" s="271" t="s">
        <v>348</v>
      </c>
      <c r="AA109" s="271" t="s">
        <v>350</v>
      </c>
      <c r="AB109" s="271" t="s">
        <v>348</v>
      </c>
      <c r="AC109" s="271" t="s">
        <v>350</v>
      </c>
      <c r="AD109" s="271" t="s">
        <v>348</v>
      </c>
      <c r="AE109" s="271" t="s">
        <v>350</v>
      </c>
      <c r="AF109" s="271" t="s">
        <v>350</v>
      </c>
      <c r="AG109" s="271" t="s">
        <v>350</v>
      </c>
      <c r="AH109" s="271" t="s">
        <v>350</v>
      </c>
      <c r="AI109" s="271" t="s">
        <v>350</v>
      </c>
      <c r="AJ109" s="271" t="s">
        <v>350</v>
      </c>
      <c r="AK109" s="271" t="s">
        <v>350</v>
      </c>
      <c r="AL109" s="271" t="s">
        <v>350</v>
      </c>
    </row>
    <row r="110" spans="1:38">
      <c r="A110" s="271">
        <v>804449</v>
      </c>
      <c r="B110" s="271" t="s">
        <v>2007</v>
      </c>
      <c r="C110" s="271" t="s">
        <v>350</v>
      </c>
      <c r="D110" s="271" t="s">
        <v>350</v>
      </c>
      <c r="E110" s="271" t="s">
        <v>350</v>
      </c>
      <c r="F110" s="271" t="s">
        <v>348</v>
      </c>
      <c r="G110" s="271" t="s">
        <v>350</v>
      </c>
      <c r="H110" s="271" t="s">
        <v>350</v>
      </c>
      <c r="I110" s="271" t="s">
        <v>350</v>
      </c>
      <c r="J110" s="271" t="s">
        <v>348</v>
      </c>
      <c r="K110" s="271" t="s">
        <v>348</v>
      </c>
      <c r="L110" s="271" t="s">
        <v>348</v>
      </c>
      <c r="M110" s="271" t="s">
        <v>350</v>
      </c>
      <c r="N110" s="271" t="s">
        <v>348</v>
      </c>
      <c r="O110" s="271" t="s">
        <v>350</v>
      </c>
      <c r="P110" s="271" t="s">
        <v>348</v>
      </c>
      <c r="Q110" s="271" t="s">
        <v>350</v>
      </c>
      <c r="R110" s="271" t="s">
        <v>348</v>
      </c>
      <c r="S110" s="271" t="s">
        <v>348</v>
      </c>
      <c r="T110" s="271" t="s">
        <v>350</v>
      </c>
      <c r="U110" s="271" t="s">
        <v>350</v>
      </c>
      <c r="V110" s="271" t="s">
        <v>349</v>
      </c>
      <c r="W110" s="271" t="s">
        <v>348</v>
      </c>
      <c r="X110" s="271" t="s">
        <v>350</v>
      </c>
      <c r="Y110" s="271" t="s">
        <v>349</v>
      </c>
      <c r="Z110" s="271" t="s">
        <v>348</v>
      </c>
      <c r="AA110" s="271" t="s">
        <v>348</v>
      </c>
      <c r="AB110" s="271" t="s">
        <v>350</v>
      </c>
      <c r="AC110" s="271" t="s">
        <v>350</v>
      </c>
      <c r="AD110" s="271" t="s">
        <v>349</v>
      </c>
      <c r="AE110" s="271" t="s">
        <v>348</v>
      </c>
      <c r="AF110" s="271" t="s">
        <v>350</v>
      </c>
      <c r="AG110" s="271" t="s">
        <v>348</v>
      </c>
      <c r="AH110" s="271" t="s">
        <v>349</v>
      </c>
      <c r="AI110" s="271" t="s">
        <v>350</v>
      </c>
      <c r="AJ110" s="271" t="s">
        <v>350</v>
      </c>
      <c r="AK110" s="271" t="s">
        <v>349</v>
      </c>
      <c r="AL110" s="271" t="s">
        <v>350</v>
      </c>
    </row>
    <row r="111" spans="1:38">
      <c r="A111" s="271">
        <v>804451</v>
      </c>
      <c r="B111" s="271" t="s">
        <v>2007</v>
      </c>
      <c r="C111" s="271" t="s">
        <v>348</v>
      </c>
      <c r="D111" s="271" t="s">
        <v>350</v>
      </c>
      <c r="E111" s="271" t="s">
        <v>348</v>
      </c>
      <c r="F111" s="271" t="s">
        <v>348</v>
      </c>
      <c r="G111" s="271" t="s">
        <v>348</v>
      </c>
      <c r="H111" s="271" t="s">
        <v>348</v>
      </c>
      <c r="I111" s="271" t="s">
        <v>350</v>
      </c>
      <c r="J111" s="271" t="s">
        <v>350</v>
      </c>
      <c r="K111" s="271" t="s">
        <v>350</v>
      </c>
      <c r="L111" s="271" t="s">
        <v>348</v>
      </c>
      <c r="M111" s="271" t="s">
        <v>350</v>
      </c>
      <c r="N111" s="271" t="s">
        <v>348</v>
      </c>
      <c r="O111" s="271" t="s">
        <v>348</v>
      </c>
      <c r="P111" s="271" t="s">
        <v>348</v>
      </c>
      <c r="Q111" s="271" t="s">
        <v>349</v>
      </c>
      <c r="R111" s="271" t="s">
        <v>350</v>
      </c>
      <c r="S111" s="271" t="s">
        <v>348</v>
      </c>
      <c r="T111" s="271" t="s">
        <v>350</v>
      </c>
      <c r="U111" s="271" t="s">
        <v>350</v>
      </c>
      <c r="V111" s="271" t="s">
        <v>350</v>
      </c>
      <c r="W111" s="271" t="s">
        <v>350</v>
      </c>
      <c r="X111" s="271" t="s">
        <v>349</v>
      </c>
      <c r="Y111" s="271" t="s">
        <v>350</v>
      </c>
      <c r="Z111" s="271" t="s">
        <v>348</v>
      </c>
      <c r="AA111" s="271" t="s">
        <v>350</v>
      </c>
      <c r="AB111" s="271" t="s">
        <v>350</v>
      </c>
      <c r="AC111" s="271" t="s">
        <v>350</v>
      </c>
      <c r="AD111" s="271" t="s">
        <v>348</v>
      </c>
      <c r="AE111" s="271" t="s">
        <v>348</v>
      </c>
      <c r="AF111" s="271" t="s">
        <v>350</v>
      </c>
      <c r="AG111" s="271" t="s">
        <v>350</v>
      </c>
      <c r="AH111" s="271" t="s">
        <v>348</v>
      </c>
      <c r="AI111" s="271" t="s">
        <v>350</v>
      </c>
      <c r="AJ111" s="271" t="s">
        <v>350</v>
      </c>
      <c r="AK111" s="271" t="s">
        <v>349</v>
      </c>
      <c r="AL111" s="271" t="s">
        <v>348</v>
      </c>
    </row>
    <row r="112" spans="1:38">
      <c r="A112" s="271">
        <v>804459</v>
      </c>
      <c r="B112" s="271" t="s">
        <v>2007</v>
      </c>
      <c r="C112" s="271" t="s">
        <v>348</v>
      </c>
      <c r="D112" s="271" t="s">
        <v>348</v>
      </c>
      <c r="E112" s="271" t="s">
        <v>350</v>
      </c>
      <c r="F112" s="271" t="s">
        <v>350</v>
      </c>
      <c r="G112" s="271" t="s">
        <v>348</v>
      </c>
      <c r="H112" s="271" t="s">
        <v>348</v>
      </c>
      <c r="I112" s="271" t="s">
        <v>350</v>
      </c>
      <c r="J112" s="271" t="s">
        <v>350</v>
      </c>
      <c r="K112" s="271" t="s">
        <v>350</v>
      </c>
      <c r="L112" s="271" t="s">
        <v>350</v>
      </c>
      <c r="M112" s="271" t="s">
        <v>348</v>
      </c>
      <c r="N112" s="271" t="s">
        <v>350</v>
      </c>
      <c r="O112" s="271" t="s">
        <v>350</v>
      </c>
      <c r="P112" s="271" t="s">
        <v>348</v>
      </c>
      <c r="Q112" s="271" t="s">
        <v>348</v>
      </c>
      <c r="R112" s="271" t="s">
        <v>348</v>
      </c>
      <c r="S112" s="271" t="s">
        <v>348</v>
      </c>
      <c r="T112" s="271" t="s">
        <v>348</v>
      </c>
      <c r="U112" s="271" t="s">
        <v>350</v>
      </c>
      <c r="V112" s="271" t="s">
        <v>349</v>
      </c>
      <c r="W112" s="271" t="s">
        <v>348</v>
      </c>
      <c r="X112" s="271" t="s">
        <v>349</v>
      </c>
      <c r="Y112" s="271" t="s">
        <v>348</v>
      </c>
      <c r="Z112" s="271" t="s">
        <v>348</v>
      </c>
      <c r="AA112" s="271" t="s">
        <v>350</v>
      </c>
      <c r="AB112" s="271" t="s">
        <v>350</v>
      </c>
      <c r="AC112" s="271" t="s">
        <v>350</v>
      </c>
      <c r="AD112" s="271" t="s">
        <v>350</v>
      </c>
      <c r="AE112" s="271" t="s">
        <v>350</v>
      </c>
      <c r="AF112" s="271" t="s">
        <v>350</v>
      </c>
      <c r="AG112" s="271" t="s">
        <v>349</v>
      </c>
      <c r="AH112" s="271" t="s">
        <v>349</v>
      </c>
      <c r="AI112" s="271" t="s">
        <v>349</v>
      </c>
      <c r="AJ112" s="271" t="s">
        <v>349</v>
      </c>
      <c r="AK112" s="271" t="s">
        <v>349</v>
      </c>
      <c r="AL112" s="271" t="s">
        <v>349</v>
      </c>
    </row>
    <row r="113" spans="1:38">
      <c r="A113" s="271">
        <v>804487</v>
      </c>
      <c r="B113" s="271" t="s">
        <v>2007</v>
      </c>
      <c r="C113" s="271" t="s">
        <v>350</v>
      </c>
      <c r="D113" s="271" t="s">
        <v>350</v>
      </c>
      <c r="E113" s="271" t="s">
        <v>349</v>
      </c>
      <c r="F113" s="271" t="s">
        <v>349</v>
      </c>
      <c r="G113" s="271" t="s">
        <v>348</v>
      </c>
      <c r="H113" s="271" t="s">
        <v>348</v>
      </c>
      <c r="I113" s="271" t="s">
        <v>350</v>
      </c>
      <c r="J113" s="271" t="s">
        <v>348</v>
      </c>
      <c r="K113" s="271" t="s">
        <v>348</v>
      </c>
      <c r="L113" s="271" t="s">
        <v>350</v>
      </c>
      <c r="M113" s="271" t="s">
        <v>349</v>
      </c>
      <c r="N113" s="271" t="s">
        <v>350</v>
      </c>
      <c r="O113" s="271" t="s">
        <v>350</v>
      </c>
      <c r="P113" s="271" t="s">
        <v>350</v>
      </c>
      <c r="Q113" s="271" t="s">
        <v>350</v>
      </c>
      <c r="R113" s="271" t="s">
        <v>348</v>
      </c>
      <c r="S113" s="271" t="s">
        <v>350</v>
      </c>
      <c r="T113" s="271" t="s">
        <v>348</v>
      </c>
      <c r="U113" s="271" t="s">
        <v>350</v>
      </c>
      <c r="V113" s="271" t="s">
        <v>348</v>
      </c>
      <c r="W113" s="271" t="s">
        <v>350</v>
      </c>
      <c r="X113" s="271" t="s">
        <v>350</v>
      </c>
      <c r="Y113" s="271" t="s">
        <v>350</v>
      </c>
      <c r="Z113" s="271" t="s">
        <v>348</v>
      </c>
      <c r="AA113" s="271" t="s">
        <v>350</v>
      </c>
      <c r="AB113" s="271" t="s">
        <v>350</v>
      </c>
      <c r="AC113" s="271" t="s">
        <v>349</v>
      </c>
      <c r="AD113" s="271" t="s">
        <v>348</v>
      </c>
      <c r="AE113" s="271" t="s">
        <v>350</v>
      </c>
      <c r="AF113" s="271" t="s">
        <v>349</v>
      </c>
      <c r="AG113" s="271" t="s">
        <v>350</v>
      </c>
      <c r="AH113" s="271" t="s">
        <v>350</v>
      </c>
      <c r="AI113" s="271" t="s">
        <v>350</v>
      </c>
      <c r="AJ113" s="271" t="s">
        <v>350</v>
      </c>
      <c r="AK113" s="271" t="s">
        <v>348</v>
      </c>
      <c r="AL113" s="271" t="s">
        <v>348</v>
      </c>
    </row>
    <row r="114" spans="1:38">
      <c r="A114" s="271">
        <v>804562</v>
      </c>
      <c r="B114" s="271" t="s">
        <v>2007</v>
      </c>
      <c r="C114" s="271" t="s">
        <v>350</v>
      </c>
      <c r="D114" s="271" t="s">
        <v>348</v>
      </c>
      <c r="E114" s="271" t="s">
        <v>350</v>
      </c>
      <c r="F114" s="271" t="s">
        <v>348</v>
      </c>
      <c r="G114" s="271" t="s">
        <v>350</v>
      </c>
      <c r="H114" s="271" t="s">
        <v>349</v>
      </c>
      <c r="I114" s="271" t="s">
        <v>349</v>
      </c>
      <c r="J114" s="271" t="s">
        <v>348</v>
      </c>
      <c r="K114" s="271" t="s">
        <v>348</v>
      </c>
      <c r="L114" s="271" t="s">
        <v>349</v>
      </c>
      <c r="M114" s="271" t="s">
        <v>349</v>
      </c>
      <c r="N114" s="271" t="s">
        <v>350</v>
      </c>
      <c r="O114" s="271" t="s">
        <v>348</v>
      </c>
      <c r="P114" s="271" t="s">
        <v>350</v>
      </c>
      <c r="Q114" s="271" t="s">
        <v>348</v>
      </c>
      <c r="R114" s="271" t="s">
        <v>350</v>
      </c>
      <c r="S114" s="271" t="s">
        <v>348</v>
      </c>
      <c r="T114" s="271" t="s">
        <v>350</v>
      </c>
      <c r="U114" s="271" t="s">
        <v>348</v>
      </c>
      <c r="V114" s="271" t="s">
        <v>350</v>
      </c>
      <c r="W114" s="271" t="s">
        <v>350</v>
      </c>
      <c r="X114" s="271" t="s">
        <v>350</v>
      </c>
      <c r="Y114" s="271" t="s">
        <v>348</v>
      </c>
      <c r="Z114" s="271" t="s">
        <v>348</v>
      </c>
      <c r="AA114" s="271" t="s">
        <v>348</v>
      </c>
      <c r="AB114" s="271" t="s">
        <v>349</v>
      </c>
      <c r="AC114" s="271" t="s">
        <v>350</v>
      </c>
      <c r="AD114" s="271" t="s">
        <v>349</v>
      </c>
      <c r="AE114" s="271" t="s">
        <v>350</v>
      </c>
      <c r="AF114" s="271" t="s">
        <v>350</v>
      </c>
      <c r="AG114" s="271" t="s">
        <v>350</v>
      </c>
      <c r="AH114" s="271" t="s">
        <v>350</v>
      </c>
      <c r="AI114" s="271" t="s">
        <v>348</v>
      </c>
      <c r="AJ114" s="271" t="s">
        <v>348</v>
      </c>
      <c r="AK114" s="271" t="s">
        <v>349</v>
      </c>
      <c r="AL114" s="271" t="s">
        <v>348</v>
      </c>
    </row>
    <row r="115" spans="1:38">
      <c r="A115" s="271">
        <v>804575</v>
      </c>
      <c r="B115" s="271" t="s">
        <v>2007</v>
      </c>
      <c r="C115" s="271" t="s">
        <v>348</v>
      </c>
      <c r="D115" s="271" t="s">
        <v>348</v>
      </c>
      <c r="E115" s="271" t="s">
        <v>349</v>
      </c>
      <c r="F115" s="271" t="s">
        <v>348</v>
      </c>
      <c r="G115" s="271" t="s">
        <v>348</v>
      </c>
      <c r="H115" s="271" t="s">
        <v>348</v>
      </c>
      <c r="I115" s="271" t="s">
        <v>348</v>
      </c>
      <c r="J115" s="271" t="s">
        <v>348</v>
      </c>
      <c r="K115" s="271" t="s">
        <v>349</v>
      </c>
      <c r="L115" s="271" t="s">
        <v>348</v>
      </c>
      <c r="M115" s="271" t="s">
        <v>348</v>
      </c>
      <c r="N115" s="271" t="s">
        <v>348</v>
      </c>
      <c r="O115" s="271" t="s">
        <v>349</v>
      </c>
      <c r="P115" s="271" t="s">
        <v>350</v>
      </c>
      <c r="Q115" s="271" t="s">
        <v>350</v>
      </c>
      <c r="R115" s="271" t="s">
        <v>350</v>
      </c>
      <c r="S115" s="271" t="s">
        <v>348</v>
      </c>
      <c r="T115" s="271" t="s">
        <v>350</v>
      </c>
      <c r="U115" s="271" t="s">
        <v>348</v>
      </c>
      <c r="V115" s="271" t="s">
        <v>350</v>
      </c>
      <c r="W115" s="271" t="s">
        <v>350</v>
      </c>
      <c r="X115" s="271" t="s">
        <v>350</v>
      </c>
      <c r="Y115" s="271" t="s">
        <v>350</v>
      </c>
      <c r="Z115" s="271" t="s">
        <v>348</v>
      </c>
      <c r="AA115" s="271" t="s">
        <v>350</v>
      </c>
      <c r="AB115" s="271" t="s">
        <v>350</v>
      </c>
      <c r="AC115" s="271" t="s">
        <v>349</v>
      </c>
      <c r="AD115" s="271" t="s">
        <v>349</v>
      </c>
      <c r="AE115" s="271" t="s">
        <v>350</v>
      </c>
      <c r="AF115" s="271" t="s">
        <v>350</v>
      </c>
      <c r="AG115" s="271" t="s">
        <v>349</v>
      </c>
      <c r="AH115" s="271" t="s">
        <v>349</v>
      </c>
      <c r="AI115" s="271" t="s">
        <v>349</v>
      </c>
      <c r="AJ115" s="271" t="s">
        <v>349</v>
      </c>
      <c r="AK115" s="271" t="s">
        <v>349</v>
      </c>
      <c r="AL115" s="271" t="s">
        <v>349</v>
      </c>
    </row>
    <row r="116" spans="1:38">
      <c r="A116" s="271">
        <v>804585</v>
      </c>
      <c r="B116" s="271" t="s">
        <v>2007</v>
      </c>
      <c r="C116" s="271" t="s">
        <v>350</v>
      </c>
      <c r="D116" s="271" t="s">
        <v>350</v>
      </c>
      <c r="E116" s="271" t="s">
        <v>350</v>
      </c>
      <c r="F116" s="271" t="s">
        <v>349</v>
      </c>
      <c r="G116" s="271" t="s">
        <v>348</v>
      </c>
      <c r="H116" s="271" t="s">
        <v>350</v>
      </c>
      <c r="I116" s="271" t="s">
        <v>350</v>
      </c>
      <c r="J116" s="271" t="s">
        <v>348</v>
      </c>
      <c r="K116" s="271" t="s">
        <v>350</v>
      </c>
      <c r="L116" s="271" t="s">
        <v>350</v>
      </c>
      <c r="M116" s="271" t="s">
        <v>350</v>
      </c>
      <c r="N116" s="271" t="s">
        <v>350</v>
      </c>
      <c r="O116" s="271" t="s">
        <v>348</v>
      </c>
      <c r="P116" s="271" t="s">
        <v>348</v>
      </c>
      <c r="Q116" s="271" t="s">
        <v>350</v>
      </c>
      <c r="R116" s="271" t="s">
        <v>348</v>
      </c>
      <c r="S116" s="271" t="s">
        <v>350</v>
      </c>
      <c r="T116" s="271" t="s">
        <v>348</v>
      </c>
      <c r="U116" s="271" t="s">
        <v>348</v>
      </c>
      <c r="V116" s="271" t="s">
        <v>349</v>
      </c>
      <c r="W116" s="271" t="s">
        <v>350</v>
      </c>
      <c r="X116" s="271" t="s">
        <v>350</v>
      </c>
      <c r="Y116" s="271" t="s">
        <v>350</v>
      </c>
      <c r="Z116" s="271" t="s">
        <v>350</v>
      </c>
      <c r="AA116" s="271" t="s">
        <v>350</v>
      </c>
      <c r="AB116" s="271" t="s">
        <v>350</v>
      </c>
      <c r="AC116" s="271" t="s">
        <v>349</v>
      </c>
      <c r="AD116" s="271" t="s">
        <v>349</v>
      </c>
      <c r="AE116" s="271" t="s">
        <v>350</v>
      </c>
      <c r="AF116" s="271" t="s">
        <v>349</v>
      </c>
      <c r="AG116" s="271" t="s">
        <v>349</v>
      </c>
      <c r="AH116" s="271" t="s">
        <v>349</v>
      </c>
      <c r="AI116" s="271" t="s">
        <v>349</v>
      </c>
      <c r="AJ116" s="271" t="s">
        <v>349</v>
      </c>
      <c r="AK116" s="271" t="s">
        <v>349</v>
      </c>
      <c r="AL116" s="271" t="s">
        <v>349</v>
      </c>
    </row>
    <row r="117" spans="1:38">
      <c r="A117" s="271">
        <v>804603</v>
      </c>
      <c r="B117" s="271" t="s">
        <v>2007</v>
      </c>
      <c r="C117" s="271" t="s">
        <v>349</v>
      </c>
      <c r="D117" s="271" t="s">
        <v>348</v>
      </c>
      <c r="E117" s="271" t="s">
        <v>348</v>
      </c>
      <c r="F117" s="271" t="s">
        <v>350</v>
      </c>
      <c r="G117" s="271" t="s">
        <v>348</v>
      </c>
      <c r="H117" s="271" t="s">
        <v>350</v>
      </c>
      <c r="I117" s="271" t="s">
        <v>350</v>
      </c>
      <c r="J117" s="271" t="s">
        <v>349</v>
      </c>
      <c r="K117" s="271" t="s">
        <v>350</v>
      </c>
      <c r="L117" s="271" t="s">
        <v>349</v>
      </c>
      <c r="M117" s="271" t="s">
        <v>349</v>
      </c>
      <c r="N117" s="271" t="s">
        <v>349</v>
      </c>
      <c r="O117" s="271" t="s">
        <v>350</v>
      </c>
      <c r="P117" s="271" t="s">
        <v>350</v>
      </c>
      <c r="Q117" s="271" t="s">
        <v>349</v>
      </c>
      <c r="R117" s="271" t="s">
        <v>348</v>
      </c>
      <c r="S117" s="271" t="s">
        <v>350</v>
      </c>
      <c r="T117" s="271" t="s">
        <v>348</v>
      </c>
      <c r="U117" s="271" t="s">
        <v>348</v>
      </c>
      <c r="V117" s="271" t="s">
        <v>348</v>
      </c>
      <c r="W117" s="271" t="s">
        <v>348</v>
      </c>
      <c r="X117" s="271" t="s">
        <v>350</v>
      </c>
      <c r="Y117" s="271" t="s">
        <v>350</v>
      </c>
      <c r="Z117" s="271" t="s">
        <v>348</v>
      </c>
      <c r="AA117" s="271" t="s">
        <v>348</v>
      </c>
      <c r="AB117" s="271" t="s">
        <v>348</v>
      </c>
      <c r="AC117" s="271" t="s">
        <v>350</v>
      </c>
      <c r="AD117" s="271" t="s">
        <v>348</v>
      </c>
      <c r="AE117" s="271" t="s">
        <v>348</v>
      </c>
      <c r="AF117" s="271" t="s">
        <v>350</v>
      </c>
      <c r="AG117" s="271" t="s">
        <v>350</v>
      </c>
      <c r="AH117" s="271" t="s">
        <v>350</v>
      </c>
      <c r="AI117" s="271" t="s">
        <v>350</v>
      </c>
      <c r="AJ117" s="271" t="s">
        <v>348</v>
      </c>
      <c r="AK117" s="271" t="s">
        <v>349</v>
      </c>
      <c r="AL117" s="271" t="s">
        <v>350</v>
      </c>
    </row>
    <row r="118" spans="1:38">
      <c r="A118" s="271">
        <v>804632</v>
      </c>
      <c r="B118" s="271" t="s">
        <v>2007</v>
      </c>
      <c r="C118" s="271" t="s">
        <v>350</v>
      </c>
      <c r="D118" s="271" t="s">
        <v>348</v>
      </c>
      <c r="E118" s="271" t="s">
        <v>349</v>
      </c>
      <c r="F118" s="271" t="s">
        <v>348</v>
      </c>
      <c r="G118" s="271" t="s">
        <v>350</v>
      </c>
      <c r="H118" s="271" t="s">
        <v>350</v>
      </c>
      <c r="I118" s="271" t="s">
        <v>350</v>
      </c>
      <c r="J118" s="271" t="s">
        <v>350</v>
      </c>
      <c r="K118" s="271" t="s">
        <v>348</v>
      </c>
      <c r="L118" s="271" t="s">
        <v>348</v>
      </c>
      <c r="M118" s="271" t="s">
        <v>348</v>
      </c>
      <c r="N118" s="271" t="s">
        <v>348</v>
      </c>
      <c r="O118" s="271" t="s">
        <v>349</v>
      </c>
      <c r="P118" s="271" t="s">
        <v>350</v>
      </c>
      <c r="Q118" s="271" t="s">
        <v>348</v>
      </c>
      <c r="R118" s="271" t="s">
        <v>349</v>
      </c>
      <c r="S118" s="271" t="s">
        <v>350</v>
      </c>
      <c r="T118" s="271" t="s">
        <v>348</v>
      </c>
      <c r="U118" s="271" t="s">
        <v>350</v>
      </c>
      <c r="V118" s="271" t="s">
        <v>350</v>
      </c>
      <c r="W118" s="271" t="s">
        <v>349</v>
      </c>
      <c r="X118" s="271" t="s">
        <v>348</v>
      </c>
      <c r="Y118" s="271" t="s">
        <v>350</v>
      </c>
      <c r="Z118" s="271" t="s">
        <v>348</v>
      </c>
      <c r="AA118" s="271" t="s">
        <v>348</v>
      </c>
      <c r="AB118" s="271" t="s">
        <v>350</v>
      </c>
      <c r="AC118" s="271" t="s">
        <v>350</v>
      </c>
      <c r="AD118" s="271" t="s">
        <v>350</v>
      </c>
      <c r="AE118" s="271" t="s">
        <v>348</v>
      </c>
      <c r="AF118" s="271" t="s">
        <v>350</v>
      </c>
      <c r="AG118" s="271" t="s">
        <v>350</v>
      </c>
      <c r="AH118" s="271" t="s">
        <v>350</v>
      </c>
      <c r="AI118" s="271" t="s">
        <v>350</v>
      </c>
      <c r="AJ118" s="271" t="s">
        <v>350</v>
      </c>
      <c r="AK118" s="271" t="s">
        <v>350</v>
      </c>
      <c r="AL118" s="271" t="s">
        <v>350</v>
      </c>
    </row>
    <row r="119" spans="1:38">
      <c r="A119" s="271">
        <v>804648</v>
      </c>
      <c r="B119" s="271" t="s">
        <v>2007</v>
      </c>
      <c r="C119" s="271" t="s">
        <v>350</v>
      </c>
      <c r="D119" s="271" t="s">
        <v>348</v>
      </c>
      <c r="E119" s="271" t="s">
        <v>349</v>
      </c>
      <c r="F119" s="271" t="s">
        <v>350</v>
      </c>
      <c r="G119" s="271" t="s">
        <v>348</v>
      </c>
      <c r="H119" s="271" t="s">
        <v>348</v>
      </c>
      <c r="I119" s="271" t="s">
        <v>350</v>
      </c>
      <c r="J119" s="271" t="s">
        <v>348</v>
      </c>
      <c r="K119" s="271" t="s">
        <v>350</v>
      </c>
      <c r="L119" s="271" t="s">
        <v>350</v>
      </c>
      <c r="M119" s="271" t="s">
        <v>348</v>
      </c>
      <c r="N119" s="271" t="s">
        <v>348</v>
      </c>
      <c r="O119" s="271" t="s">
        <v>350</v>
      </c>
      <c r="P119" s="271" t="s">
        <v>348</v>
      </c>
      <c r="Q119" s="271" t="s">
        <v>349</v>
      </c>
      <c r="R119" s="271" t="s">
        <v>348</v>
      </c>
      <c r="S119" s="271" t="s">
        <v>348</v>
      </c>
      <c r="T119" s="271" t="s">
        <v>350</v>
      </c>
      <c r="U119" s="271" t="s">
        <v>350</v>
      </c>
      <c r="V119" s="271" t="s">
        <v>350</v>
      </c>
      <c r="W119" s="271" t="s">
        <v>348</v>
      </c>
      <c r="X119" s="271" t="s">
        <v>350</v>
      </c>
      <c r="Y119" s="271" t="s">
        <v>348</v>
      </c>
      <c r="Z119" s="271" t="s">
        <v>348</v>
      </c>
      <c r="AA119" s="271" t="s">
        <v>350</v>
      </c>
      <c r="AB119" s="271" t="s">
        <v>350</v>
      </c>
      <c r="AC119" s="271" t="s">
        <v>350</v>
      </c>
      <c r="AD119" s="271" t="s">
        <v>348</v>
      </c>
      <c r="AE119" s="271" t="s">
        <v>348</v>
      </c>
      <c r="AF119" s="271" t="s">
        <v>350</v>
      </c>
      <c r="AG119" s="271" t="s">
        <v>350</v>
      </c>
      <c r="AH119" s="271" t="s">
        <v>350</v>
      </c>
      <c r="AI119" s="271" t="s">
        <v>350</v>
      </c>
      <c r="AJ119" s="271" t="s">
        <v>350</v>
      </c>
      <c r="AK119" s="271" t="s">
        <v>349</v>
      </c>
      <c r="AL119" s="271" t="s">
        <v>350</v>
      </c>
    </row>
    <row r="120" spans="1:38">
      <c r="A120" s="271">
        <v>804713</v>
      </c>
      <c r="B120" s="271" t="s">
        <v>2007</v>
      </c>
      <c r="C120" s="271" t="s">
        <v>348</v>
      </c>
      <c r="D120" s="271" t="s">
        <v>348</v>
      </c>
      <c r="E120" s="271" t="s">
        <v>348</v>
      </c>
      <c r="F120" s="271" t="s">
        <v>348</v>
      </c>
      <c r="G120" s="271" t="s">
        <v>348</v>
      </c>
      <c r="H120" s="271" t="s">
        <v>350</v>
      </c>
      <c r="I120" s="271" t="s">
        <v>350</v>
      </c>
      <c r="J120" s="271" t="s">
        <v>350</v>
      </c>
      <c r="K120" s="271" t="s">
        <v>348</v>
      </c>
      <c r="L120" s="271" t="s">
        <v>348</v>
      </c>
      <c r="M120" s="271" t="s">
        <v>350</v>
      </c>
      <c r="N120" s="271" t="s">
        <v>348</v>
      </c>
      <c r="O120" s="271" t="s">
        <v>348</v>
      </c>
      <c r="P120" s="271" t="s">
        <v>348</v>
      </c>
      <c r="Q120" s="271" t="s">
        <v>348</v>
      </c>
      <c r="R120" s="271" t="s">
        <v>348</v>
      </c>
      <c r="S120" s="271" t="s">
        <v>350</v>
      </c>
      <c r="T120" s="271" t="s">
        <v>350</v>
      </c>
      <c r="U120" s="271" t="s">
        <v>350</v>
      </c>
      <c r="V120" s="271" t="s">
        <v>349</v>
      </c>
      <c r="W120" s="271" t="s">
        <v>350</v>
      </c>
      <c r="X120" s="271" t="s">
        <v>348</v>
      </c>
      <c r="Y120" s="271" t="s">
        <v>348</v>
      </c>
      <c r="Z120" s="271" t="s">
        <v>350</v>
      </c>
      <c r="AA120" s="271" t="s">
        <v>348</v>
      </c>
      <c r="AB120" s="271" t="s">
        <v>348</v>
      </c>
      <c r="AC120" s="271" t="s">
        <v>348</v>
      </c>
      <c r="AD120" s="271" t="s">
        <v>348</v>
      </c>
      <c r="AE120" s="271" t="s">
        <v>348</v>
      </c>
      <c r="AF120" s="271" t="s">
        <v>350</v>
      </c>
      <c r="AG120" s="271" t="s">
        <v>348</v>
      </c>
      <c r="AH120" s="271" t="s">
        <v>348</v>
      </c>
      <c r="AI120" s="271" t="s">
        <v>348</v>
      </c>
      <c r="AJ120" s="271" t="s">
        <v>350</v>
      </c>
      <c r="AK120" s="271" t="s">
        <v>349</v>
      </c>
      <c r="AL120" s="271" t="s">
        <v>348</v>
      </c>
    </row>
    <row r="121" spans="1:38">
      <c r="A121" s="271">
        <v>804734</v>
      </c>
      <c r="B121" s="271" t="s">
        <v>2007</v>
      </c>
      <c r="C121" s="271" t="s">
        <v>349</v>
      </c>
      <c r="D121" s="271" t="s">
        <v>350</v>
      </c>
      <c r="E121" s="271" t="s">
        <v>349</v>
      </c>
      <c r="F121" s="271" t="s">
        <v>350</v>
      </c>
      <c r="G121" s="271" t="s">
        <v>350</v>
      </c>
      <c r="H121" s="271" t="s">
        <v>349</v>
      </c>
      <c r="I121" s="271" t="s">
        <v>349</v>
      </c>
      <c r="J121" s="271" t="s">
        <v>349</v>
      </c>
      <c r="K121" s="271" t="s">
        <v>350</v>
      </c>
      <c r="L121" s="271" t="s">
        <v>350</v>
      </c>
      <c r="M121" s="271" t="s">
        <v>349</v>
      </c>
      <c r="N121" s="271" t="s">
        <v>349</v>
      </c>
      <c r="O121" s="271" t="s">
        <v>348</v>
      </c>
      <c r="P121" s="271" t="s">
        <v>348</v>
      </c>
      <c r="Q121" s="271" t="s">
        <v>349</v>
      </c>
      <c r="R121" s="271" t="s">
        <v>350</v>
      </c>
      <c r="S121" s="271" t="s">
        <v>350</v>
      </c>
      <c r="T121" s="271" t="s">
        <v>350</v>
      </c>
      <c r="U121" s="271" t="s">
        <v>350</v>
      </c>
      <c r="V121" s="271" t="s">
        <v>350</v>
      </c>
      <c r="W121" s="271" t="s">
        <v>350</v>
      </c>
      <c r="X121" s="271" t="s">
        <v>350</v>
      </c>
      <c r="Y121" s="271" t="s">
        <v>350</v>
      </c>
      <c r="Z121" s="271" t="s">
        <v>349</v>
      </c>
      <c r="AA121" s="271" t="s">
        <v>350</v>
      </c>
      <c r="AB121" s="271" t="s">
        <v>350</v>
      </c>
      <c r="AC121" s="271" t="s">
        <v>350</v>
      </c>
      <c r="AD121" s="271" t="s">
        <v>348</v>
      </c>
      <c r="AE121" s="271" t="s">
        <v>349</v>
      </c>
      <c r="AF121" s="271" t="s">
        <v>350</v>
      </c>
      <c r="AG121" s="271" t="s">
        <v>350</v>
      </c>
      <c r="AH121" s="271" t="s">
        <v>349</v>
      </c>
      <c r="AI121" s="271" t="s">
        <v>350</v>
      </c>
      <c r="AJ121" s="271" t="s">
        <v>350</v>
      </c>
      <c r="AK121" s="271" t="s">
        <v>349</v>
      </c>
      <c r="AL121" s="271" t="s">
        <v>350</v>
      </c>
    </row>
    <row r="122" spans="1:38">
      <c r="A122" s="271">
        <v>804744</v>
      </c>
      <c r="B122" s="271" t="s">
        <v>2007</v>
      </c>
      <c r="C122" s="271" t="s">
        <v>349</v>
      </c>
      <c r="D122" s="271" t="s">
        <v>348</v>
      </c>
      <c r="E122" s="271" t="s">
        <v>350</v>
      </c>
      <c r="F122" s="271" t="s">
        <v>348</v>
      </c>
      <c r="G122" s="271" t="s">
        <v>349</v>
      </c>
      <c r="H122" s="271" t="s">
        <v>349</v>
      </c>
      <c r="I122" s="271" t="s">
        <v>350</v>
      </c>
      <c r="J122" s="271" t="s">
        <v>349</v>
      </c>
      <c r="K122" s="271" t="s">
        <v>350</v>
      </c>
      <c r="L122" s="271" t="s">
        <v>348</v>
      </c>
      <c r="M122" s="271" t="s">
        <v>348</v>
      </c>
      <c r="N122" s="271" t="s">
        <v>350</v>
      </c>
      <c r="O122" s="271" t="s">
        <v>348</v>
      </c>
      <c r="P122" s="271" t="s">
        <v>349</v>
      </c>
      <c r="Q122" s="271" t="s">
        <v>348</v>
      </c>
      <c r="R122" s="271" t="s">
        <v>348</v>
      </c>
      <c r="S122" s="271" t="s">
        <v>348</v>
      </c>
      <c r="T122" s="271" t="s">
        <v>348</v>
      </c>
      <c r="U122" s="271" t="s">
        <v>348</v>
      </c>
      <c r="V122" s="271" t="s">
        <v>348</v>
      </c>
      <c r="W122" s="271" t="s">
        <v>348</v>
      </c>
      <c r="X122" s="271" t="s">
        <v>350</v>
      </c>
      <c r="Y122" s="271" t="s">
        <v>350</v>
      </c>
      <c r="Z122" s="271" t="s">
        <v>348</v>
      </c>
      <c r="AA122" s="271" t="s">
        <v>350</v>
      </c>
      <c r="AB122" s="271" t="s">
        <v>350</v>
      </c>
      <c r="AC122" s="271" t="s">
        <v>349</v>
      </c>
      <c r="AD122" s="271" t="s">
        <v>349</v>
      </c>
      <c r="AE122" s="271" t="s">
        <v>349</v>
      </c>
      <c r="AF122" s="271" t="s">
        <v>350</v>
      </c>
      <c r="AG122" s="271" t="s">
        <v>349</v>
      </c>
      <c r="AH122" s="271" t="s">
        <v>349</v>
      </c>
      <c r="AI122" s="271" t="s">
        <v>349</v>
      </c>
      <c r="AJ122" s="271" t="s">
        <v>349</v>
      </c>
      <c r="AK122" s="271" t="s">
        <v>349</v>
      </c>
      <c r="AL122" s="271" t="s">
        <v>349</v>
      </c>
    </row>
    <row r="123" spans="1:38">
      <c r="A123" s="271">
        <v>804754</v>
      </c>
      <c r="B123" s="271" t="s">
        <v>2007</v>
      </c>
      <c r="C123" s="271" t="s">
        <v>349</v>
      </c>
      <c r="D123" s="271" t="s">
        <v>350</v>
      </c>
      <c r="E123" s="271" t="s">
        <v>350</v>
      </c>
      <c r="F123" s="271" t="s">
        <v>349</v>
      </c>
      <c r="G123" s="271" t="s">
        <v>349</v>
      </c>
      <c r="H123" s="271" t="s">
        <v>349</v>
      </c>
      <c r="I123" s="271" t="s">
        <v>350</v>
      </c>
      <c r="J123" s="271" t="s">
        <v>349</v>
      </c>
      <c r="K123" s="271" t="s">
        <v>349</v>
      </c>
      <c r="L123" s="271" t="s">
        <v>350</v>
      </c>
      <c r="M123" s="271" t="s">
        <v>349</v>
      </c>
      <c r="N123" s="271" t="s">
        <v>349</v>
      </c>
      <c r="O123" s="271" t="s">
        <v>350</v>
      </c>
      <c r="P123" s="271" t="s">
        <v>350</v>
      </c>
      <c r="Q123" s="271" t="s">
        <v>349</v>
      </c>
      <c r="R123" s="271" t="s">
        <v>349</v>
      </c>
      <c r="S123" s="271" t="s">
        <v>350</v>
      </c>
      <c r="T123" s="271" t="s">
        <v>350</v>
      </c>
      <c r="U123" s="271" t="s">
        <v>350</v>
      </c>
      <c r="V123" s="271" t="s">
        <v>349</v>
      </c>
      <c r="W123" s="271" t="s">
        <v>349</v>
      </c>
      <c r="X123" s="271" t="s">
        <v>350</v>
      </c>
      <c r="Y123" s="271" t="s">
        <v>350</v>
      </c>
      <c r="Z123" s="271" t="s">
        <v>350</v>
      </c>
      <c r="AA123" s="271" t="s">
        <v>348</v>
      </c>
      <c r="AB123" s="271" t="s">
        <v>348</v>
      </c>
      <c r="AC123" s="271" t="s">
        <v>350</v>
      </c>
      <c r="AD123" s="271" t="s">
        <v>350</v>
      </c>
      <c r="AE123" s="271" t="s">
        <v>349</v>
      </c>
      <c r="AF123" s="271" t="s">
        <v>348</v>
      </c>
      <c r="AG123" s="271" t="s">
        <v>349</v>
      </c>
      <c r="AH123" s="271" t="s">
        <v>349</v>
      </c>
      <c r="AI123" s="271" t="s">
        <v>349</v>
      </c>
      <c r="AJ123" s="271" t="s">
        <v>350</v>
      </c>
      <c r="AK123" s="271" t="s">
        <v>350</v>
      </c>
      <c r="AL123" s="271" t="s">
        <v>349</v>
      </c>
    </row>
    <row r="124" spans="1:38">
      <c r="A124" s="271">
        <v>804764</v>
      </c>
      <c r="B124" s="271" t="s">
        <v>2007</v>
      </c>
      <c r="C124" s="271" t="s">
        <v>350</v>
      </c>
      <c r="D124" s="271" t="s">
        <v>348</v>
      </c>
      <c r="E124" s="271" t="s">
        <v>348</v>
      </c>
      <c r="F124" s="271" t="s">
        <v>350</v>
      </c>
      <c r="G124" s="271" t="s">
        <v>350</v>
      </c>
      <c r="H124" s="271" t="s">
        <v>350</v>
      </c>
      <c r="I124" s="271" t="s">
        <v>350</v>
      </c>
      <c r="J124" s="271" t="s">
        <v>348</v>
      </c>
      <c r="K124" s="271" t="s">
        <v>350</v>
      </c>
      <c r="L124" s="271" t="s">
        <v>348</v>
      </c>
      <c r="M124" s="271" t="s">
        <v>348</v>
      </c>
      <c r="N124" s="271" t="s">
        <v>350</v>
      </c>
      <c r="O124" s="271" t="s">
        <v>349</v>
      </c>
      <c r="P124" s="271" t="s">
        <v>350</v>
      </c>
      <c r="Q124" s="271" t="s">
        <v>348</v>
      </c>
      <c r="R124" s="271" t="s">
        <v>348</v>
      </c>
      <c r="S124" s="271" t="s">
        <v>348</v>
      </c>
      <c r="T124" s="271" t="s">
        <v>348</v>
      </c>
      <c r="U124" s="271" t="s">
        <v>348</v>
      </c>
      <c r="V124" s="271" t="s">
        <v>350</v>
      </c>
      <c r="W124" s="271" t="s">
        <v>348</v>
      </c>
      <c r="X124" s="271" t="s">
        <v>350</v>
      </c>
      <c r="Y124" s="271" t="s">
        <v>350</v>
      </c>
      <c r="Z124" s="271" t="s">
        <v>350</v>
      </c>
      <c r="AA124" s="271" t="s">
        <v>350</v>
      </c>
      <c r="AB124" s="271" t="s">
        <v>348</v>
      </c>
      <c r="AC124" s="271" t="s">
        <v>348</v>
      </c>
      <c r="AD124" s="271" t="s">
        <v>349</v>
      </c>
      <c r="AE124" s="271" t="s">
        <v>348</v>
      </c>
      <c r="AF124" s="271" t="s">
        <v>350</v>
      </c>
      <c r="AG124" s="271" t="s">
        <v>350</v>
      </c>
      <c r="AH124" s="271" t="s">
        <v>348</v>
      </c>
      <c r="AI124" s="271" t="s">
        <v>350</v>
      </c>
      <c r="AJ124" s="271" t="s">
        <v>350</v>
      </c>
      <c r="AK124" s="271" t="s">
        <v>349</v>
      </c>
      <c r="AL124" s="271" t="s">
        <v>350</v>
      </c>
    </row>
    <row r="125" spans="1:38">
      <c r="A125" s="271">
        <v>804766</v>
      </c>
      <c r="B125" s="271" t="s">
        <v>2007</v>
      </c>
      <c r="C125" s="271" t="s">
        <v>350</v>
      </c>
      <c r="D125" s="271" t="s">
        <v>348</v>
      </c>
      <c r="E125" s="271" t="s">
        <v>350</v>
      </c>
      <c r="F125" s="271" t="s">
        <v>350</v>
      </c>
      <c r="G125" s="271" t="s">
        <v>350</v>
      </c>
      <c r="H125" s="271" t="s">
        <v>348</v>
      </c>
      <c r="I125" s="271" t="s">
        <v>348</v>
      </c>
      <c r="J125" s="271" t="s">
        <v>350</v>
      </c>
      <c r="K125" s="271" t="s">
        <v>349</v>
      </c>
      <c r="L125" s="271" t="s">
        <v>348</v>
      </c>
      <c r="M125" s="271" t="s">
        <v>350</v>
      </c>
      <c r="N125" s="271" t="s">
        <v>350</v>
      </c>
      <c r="O125" s="271" t="s">
        <v>349</v>
      </c>
      <c r="P125" s="271" t="s">
        <v>348</v>
      </c>
      <c r="Q125" s="271" t="s">
        <v>349</v>
      </c>
      <c r="R125" s="271" t="s">
        <v>348</v>
      </c>
      <c r="S125" s="271" t="s">
        <v>350</v>
      </c>
      <c r="T125" s="271" t="s">
        <v>349</v>
      </c>
      <c r="U125" s="271" t="s">
        <v>348</v>
      </c>
      <c r="V125" s="271" t="s">
        <v>350</v>
      </c>
      <c r="W125" s="271" t="s">
        <v>350</v>
      </c>
      <c r="X125" s="271" t="s">
        <v>350</v>
      </c>
      <c r="Y125" s="271" t="s">
        <v>350</v>
      </c>
      <c r="Z125" s="271" t="s">
        <v>350</v>
      </c>
      <c r="AA125" s="271" t="s">
        <v>350</v>
      </c>
      <c r="AB125" s="271" t="s">
        <v>350</v>
      </c>
      <c r="AC125" s="271" t="s">
        <v>350</v>
      </c>
      <c r="AD125" s="271" t="s">
        <v>349</v>
      </c>
      <c r="AE125" s="271" t="s">
        <v>350</v>
      </c>
      <c r="AF125" s="271" t="s">
        <v>350</v>
      </c>
      <c r="AG125" s="271" t="s">
        <v>350</v>
      </c>
      <c r="AH125" s="271" t="s">
        <v>349</v>
      </c>
      <c r="AI125" s="271" t="s">
        <v>350</v>
      </c>
      <c r="AJ125" s="271" t="s">
        <v>350</v>
      </c>
      <c r="AK125" s="271" t="s">
        <v>349</v>
      </c>
      <c r="AL125" s="271" t="s">
        <v>350</v>
      </c>
    </row>
    <row r="126" spans="1:38">
      <c r="A126" s="271">
        <v>804769</v>
      </c>
      <c r="B126" s="271" t="s">
        <v>2007</v>
      </c>
      <c r="C126" s="271" t="s">
        <v>348</v>
      </c>
      <c r="D126" s="271" t="s">
        <v>348</v>
      </c>
      <c r="E126" s="271" t="s">
        <v>350</v>
      </c>
      <c r="F126" s="271" t="s">
        <v>350</v>
      </c>
      <c r="G126" s="271" t="s">
        <v>350</v>
      </c>
      <c r="H126" s="271" t="s">
        <v>350</v>
      </c>
      <c r="I126" s="271" t="s">
        <v>348</v>
      </c>
      <c r="J126" s="271" t="s">
        <v>348</v>
      </c>
      <c r="K126" s="271" t="s">
        <v>348</v>
      </c>
      <c r="L126" s="271" t="s">
        <v>350</v>
      </c>
      <c r="M126" s="271" t="s">
        <v>350</v>
      </c>
      <c r="N126" s="271" t="s">
        <v>349</v>
      </c>
      <c r="O126" s="271" t="s">
        <v>349</v>
      </c>
      <c r="P126" s="271" t="s">
        <v>350</v>
      </c>
      <c r="Q126" s="271" t="s">
        <v>350</v>
      </c>
      <c r="R126" s="271" t="s">
        <v>348</v>
      </c>
      <c r="S126" s="271" t="s">
        <v>348</v>
      </c>
      <c r="T126" s="271" t="s">
        <v>350</v>
      </c>
      <c r="U126" s="271" t="s">
        <v>350</v>
      </c>
      <c r="V126" s="271" t="s">
        <v>350</v>
      </c>
      <c r="W126" s="271" t="s">
        <v>348</v>
      </c>
      <c r="X126" s="271" t="s">
        <v>348</v>
      </c>
      <c r="Y126" s="271" t="s">
        <v>350</v>
      </c>
      <c r="Z126" s="271" t="s">
        <v>349</v>
      </c>
      <c r="AA126" s="271" t="s">
        <v>350</v>
      </c>
      <c r="AB126" s="271" t="s">
        <v>350</v>
      </c>
      <c r="AC126" s="271" t="s">
        <v>348</v>
      </c>
      <c r="AD126" s="271" t="s">
        <v>348</v>
      </c>
      <c r="AE126" s="271" t="s">
        <v>348</v>
      </c>
      <c r="AF126" s="271" t="s">
        <v>350</v>
      </c>
      <c r="AG126" s="271" t="s">
        <v>350</v>
      </c>
      <c r="AH126" s="271" t="s">
        <v>350</v>
      </c>
      <c r="AI126" s="271" t="s">
        <v>350</v>
      </c>
      <c r="AJ126" s="271" t="s">
        <v>350</v>
      </c>
      <c r="AK126" s="271" t="s">
        <v>349</v>
      </c>
      <c r="AL126" s="271" t="s">
        <v>350</v>
      </c>
    </row>
    <row r="127" spans="1:38">
      <c r="A127" s="271">
        <v>804778</v>
      </c>
      <c r="B127" s="271" t="s">
        <v>2007</v>
      </c>
      <c r="C127" s="271" t="s">
        <v>350</v>
      </c>
      <c r="D127" s="271" t="s">
        <v>350</v>
      </c>
      <c r="E127" s="271" t="s">
        <v>350</v>
      </c>
      <c r="F127" s="271" t="s">
        <v>348</v>
      </c>
      <c r="G127" s="271" t="s">
        <v>349</v>
      </c>
      <c r="H127" s="271" t="s">
        <v>350</v>
      </c>
      <c r="I127" s="271" t="s">
        <v>350</v>
      </c>
      <c r="J127" s="271" t="s">
        <v>350</v>
      </c>
      <c r="K127" s="271" t="s">
        <v>349</v>
      </c>
      <c r="L127" s="271" t="s">
        <v>348</v>
      </c>
      <c r="M127" s="271" t="s">
        <v>350</v>
      </c>
      <c r="N127" s="271" t="s">
        <v>350</v>
      </c>
      <c r="O127" s="271" t="s">
        <v>349</v>
      </c>
      <c r="P127" s="271" t="s">
        <v>348</v>
      </c>
      <c r="Q127" s="271" t="s">
        <v>350</v>
      </c>
      <c r="R127" s="271" t="s">
        <v>348</v>
      </c>
      <c r="S127" s="271" t="s">
        <v>350</v>
      </c>
      <c r="T127" s="271" t="s">
        <v>350</v>
      </c>
      <c r="U127" s="271" t="s">
        <v>348</v>
      </c>
      <c r="V127" s="271" t="s">
        <v>349</v>
      </c>
      <c r="W127" s="271" t="s">
        <v>348</v>
      </c>
      <c r="X127" s="271" t="s">
        <v>350</v>
      </c>
      <c r="Y127" s="271" t="s">
        <v>349</v>
      </c>
      <c r="Z127" s="271" t="s">
        <v>348</v>
      </c>
      <c r="AA127" s="271" t="s">
        <v>348</v>
      </c>
      <c r="AB127" s="271" t="s">
        <v>349</v>
      </c>
      <c r="AC127" s="271" t="s">
        <v>350</v>
      </c>
      <c r="AD127" s="271" t="s">
        <v>349</v>
      </c>
      <c r="AE127" s="271" t="s">
        <v>350</v>
      </c>
      <c r="AF127" s="271" t="s">
        <v>350</v>
      </c>
      <c r="AG127" s="271" t="s">
        <v>350</v>
      </c>
      <c r="AH127" s="271" t="s">
        <v>349</v>
      </c>
      <c r="AI127" s="271" t="s">
        <v>349</v>
      </c>
      <c r="AJ127" s="271" t="s">
        <v>349</v>
      </c>
      <c r="AK127" s="271" t="s">
        <v>349</v>
      </c>
      <c r="AL127" s="271" t="s">
        <v>350</v>
      </c>
    </row>
    <row r="128" spans="1:38">
      <c r="A128" s="271">
        <v>804784</v>
      </c>
      <c r="B128" s="271" t="s">
        <v>2007</v>
      </c>
      <c r="C128" s="271" t="s">
        <v>348</v>
      </c>
      <c r="D128" s="271" t="s">
        <v>348</v>
      </c>
      <c r="E128" s="271" t="s">
        <v>348</v>
      </c>
      <c r="F128" s="271" t="s">
        <v>350</v>
      </c>
      <c r="G128" s="271" t="s">
        <v>350</v>
      </c>
      <c r="H128" s="271" t="s">
        <v>348</v>
      </c>
      <c r="I128" s="271" t="s">
        <v>350</v>
      </c>
      <c r="J128" s="271" t="s">
        <v>348</v>
      </c>
      <c r="K128" s="271" t="s">
        <v>348</v>
      </c>
      <c r="L128" s="271" t="s">
        <v>350</v>
      </c>
      <c r="M128" s="271" t="s">
        <v>348</v>
      </c>
      <c r="N128" s="271" t="s">
        <v>350</v>
      </c>
      <c r="O128" s="271" t="s">
        <v>350</v>
      </c>
      <c r="P128" s="271" t="s">
        <v>348</v>
      </c>
      <c r="Q128" s="271" t="s">
        <v>350</v>
      </c>
      <c r="R128" s="271" t="s">
        <v>348</v>
      </c>
      <c r="S128" s="271" t="s">
        <v>348</v>
      </c>
      <c r="T128" s="271" t="s">
        <v>350</v>
      </c>
      <c r="U128" s="271" t="s">
        <v>348</v>
      </c>
      <c r="V128" s="271" t="s">
        <v>348</v>
      </c>
      <c r="W128" s="271" t="s">
        <v>350</v>
      </c>
      <c r="X128" s="271" t="s">
        <v>348</v>
      </c>
      <c r="Y128" s="271" t="s">
        <v>348</v>
      </c>
      <c r="Z128" s="271" t="s">
        <v>348</v>
      </c>
      <c r="AA128" s="271" t="s">
        <v>350</v>
      </c>
      <c r="AB128" s="271" t="s">
        <v>350</v>
      </c>
      <c r="AC128" s="271" t="s">
        <v>349</v>
      </c>
      <c r="AD128" s="271" t="s">
        <v>348</v>
      </c>
      <c r="AE128" s="271" t="s">
        <v>348</v>
      </c>
      <c r="AF128" s="271" t="s">
        <v>350</v>
      </c>
      <c r="AG128" s="271" t="s">
        <v>350</v>
      </c>
      <c r="AH128" s="271" t="s">
        <v>348</v>
      </c>
      <c r="AI128" s="271" t="s">
        <v>350</v>
      </c>
      <c r="AJ128" s="271" t="s">
        <v>350</v>
      </c>
      <c r="AK128" s="271" t="s">
        <v>349</v>
      </c>
      <c r="AL128" s="271" t="s">
        <v>350</v>
      </c>
    </row>
    <row r="129" spans="1:38">
      <c r="A129" s="271">
        <v>804788</v>
      </c>
      <c r="B129" s="271" t="s">
        <v>2007</v>
      </c>
      <c r="C129" s="271" t="s">
        <v>350</v>
      </c>
      <c r="D129" s="271" t="s">
        <v>350</v>
      </c>
      <c r="E129" s="271" t="s">
        <v>350</v>
      </c>
      <c r="F129" s="271" t="s">
        <v>349</v>
      </c>
      <c r="G129" s="271" t="s">
        <v>350</v>
      </c>
      <c r="H129" s="271" t="s">
        <v>350</v>
      </c>
      <c r="I129" s="271" t="s">
        <v>350</v>
      </c>
      <c r="J129" s="271" t="s">
        <v>349</v>
      </c>
      <c r="K129" s="271" t="s">
        <v>348</v>
      </c>
      <c r="L129" s="271" t="s">
        <v>350</v>
      </c>
      <c r="M129" s="271" t="s">
        <v>350</v>
      </c>
      <c r="N129" s="271" t="s">
        <v>350</v>
      </c>
      <c r="O129" s="271" t="s">
        <v>350</v>
      </c>
      <c r="P129" s="271" t="s">
        <v>350</v>
      </c>
      <c r="Q129" s="271" t="s">
        <v>348</v>
      </c>
      <c r="R129" s="271" t="s">
        <v>348</v>
      </c>
      <c r="S129" s="271" t="s">
        <v>350</v>
      </c>
      <c r="T129" s="271" t="s">
        <v>350</v>
      </c>
      <c r="U129" s="271" t="s">
        <v>350</v>
      </c>
      <c r="V129" s="271" t="s">
        <v>349</v>
      </c>
      <c r="W129" s="271" t="s">
        <v>350</v>
      </c>
      <c r="X129" s="271" t="s">
        <v>350</v>
      </c>
      <c r="Y129" s="271" t="s">
        <v>350</v>
      </c>
      <c r="Z129" s="271" t="s">
        <v>350</v>
      </c>
      <c r="AA129" s="271" t="s">
        <v>349</v>
      </c>
      <c r="AB129" s="271" t="s">
        <v>349</v>
      </c>
      <c r="AC129" s="271" t="s">
        <v>349</v>
      </c>
      <c r="AD129" s="271" t="s">
        <v>349</v>
      </c>
      <c r="AE129" s="271" t="s">
        <v>349</v>
      </c>
      <c r="AF129" s="271" t="s">
        <v>349</v>
      </c>
      <c r="AG129" s="271" t="s">
        <v>350</v>
      </c>
      <c r="AH129" s="271" t="s">
        <v>349</v>
      </c>
      <c r="AI129" s="271" t="s">
        <v>350</v>
      </c>
      <c r="AJ129" s="271" t="s">
        <v>349</v>
      </c>
      <c r="AK129" s="271" t="s">
        <v>349</v>
      </c>
      <c r="AL129" s="271" t="s">
        <v>349</v>
      </c>
    </row>
    <row r="130" spans="1:38">
      <c r="A130" s="271">
        <v>804789</v>
      </c>
      <c r="B130" s="271" t="s">
        <v>2007</v>
      </c>
      <c r="C130" s="271" t="s">
        <v>348</v>
      </c>
      <c r="D130" s="271" t="s">
        <v>348</v>
      </c>
      <c r="E130" s="271" t="s">
        <v>348</v>
      </c>
      <c r="F130" s="271" t="s">
        <v>350</v>
      </c>
      <c r="G130" s="271" t="s">
        <v>350</v>
      </c>
      <c r="H130" s="271" t="s">
        <v>348</v>
      </c>
      <c r="I130" s="271" t="s">
        <v>350</v>
      </c>
      <c r="J130" s="271" t="s">
        <v>348</v>
      </c>
      <c r="K130" s="271" t="s">
        <v>348</v>
      </c>
      <c r="L130" s="271" t="s">
        <v>348</v>
      </c>
      <c r="M130" s="271" t="s">
        <v>350</v>
      </c>
      <c r="N130" s="271" t="s">
        <v>348</v>
      </c>
      <c r="O130" s="271" t="s">
        <v>349</v>
      </c>
      <c r="P130" s="271" t="s">
        <v>350</v>
      </c>
      <c r="Q130" s="271" t="s">
        <v>348</v>
      </c>
      <c r="R130" s="271" t="s">
        <v>348</v>
      </c>
      <c r="S130" s="271" t="s">
        <v>348</v>
      </c>
      <c r="T130" s="271" t="s">
        <v>350</v>
      </c>
      <c r="U130" s="271" t="s">
        <v>350</v>
      </c>
      <c r="V130" s="271" t="s">
        <v>348</v>
      </c>
      <c r="W130" s="271" t="s">
        <v>350</v>
      </c>
      <c r="X130" s="271" t="s">
        <v>350</v>
      </c>
      <c r="Y130" s="271" t="s">
        <v>348</v>
      </c>
      <c r="Z130" s="271" t="s">
        <v>350</v>
      </c>
      <c r="AA130" s="271" t="s">
        <v>348</v>
      </c>
      <c r="AB130" s="271" t="s">
        <v>348</v>
      </c>
      <c r="AC130" s="271" t="s">
        <v>348</v>
      </c>
      <c r="AD130" s="271" t="s">
        <v>348</v>
      </c>
      <c r="AE130" s="271" t="s">
        <v>348</v>
      </c>
      <c r="AF130" s="271" t="s">
        <v>350</v>
      </c>
      <c r="AG130" s="271" t="s">
        <v>350</v>
      </c>
      <c r="AH130" s="271" t="s">
        <v>348</v>
      </c>
      <c r="AI130" s="271" t="s">
        <v>350</v>
      </c>
      <c r="AJ130" s="271" t="s">
        <v>348</v>
      </c>
      <c r="AK130" s="271" t="s">
        <v>349</v>
      </c>
      <c r="AL130" s="271" t="s">
        <v>350</v>
      </c>
    </row>
    <row r="131" spans="1:38">
      <c r="A131" s="271">
        <v>804795</v>
      </c>
      <c r="B131" s="271" t="s">
        <v>2007</v>
      </c>
      <c r="C131" s="271" t="s">
        <v>348</v>
      </c>
      <c r="D131" s="271" t="s">
        <v>348</v>
      </c>
      <c r="E131" s="271" t="s">
        <v>348</v>
      </c>
      <c r="F131" s="271" t="s">
        <v>348</v>
      </c>
      <c r="G131" s="271" t="s">
        <v>348</v>
      </c>
      <c r="H131" s="271" t="s">
        <v>348</v>
      </c>
      <c r="I131" s="271" t="s">
        <v>348</v>
      </c>
      <c r="J131" s="271" t="s">
        <v>348</v>
      </c>
      <c r="K131" s="271" t="s">
        <v>350</v>
      </c>
      <c r="L131" s="271" t="s">
        <v>348</v>
      </c>
      <c r="M131" s="271" t="s">
        <v>349</v>
      </c>
      <c r="N131" s="271" t="s">
        <v>348</v>
      </c>
      <c r="O131" s="271" t="s">
        <v>349</v>
      </c>
      <c r="P131" s="271" t="s">
        <v>348</v>
      </c>
      <c r="Q131" s="271" t="s">
        <v>350</v>
      </c>
      <c r="R131" s="271" t="s">
        <v>348</v>
      </c>
      <c r="S131" s="271" t="s">
        <v>348</v>
      </c>
      <c r="T131" s="271" t="s">
        <v>348</v>
      </c>
      <c r="U131" s="271" t="s">
        <v>348</v>
      </c>
      <c r="V131" s="271" t="s">
        <v>348</v>
      </c>
      <c r="W131" s="271" t="s">
        <v>350</v>
      </c>
      <c r="X131" s="271" t="s">
        <v>350</v>
      </c>
      <c r="Y131" s="271" t="s">
        <v>350</v>
      </c>
      <c r="Z131" s="271" t="s">
        <v>350</v>
      </c>
      <c r="AA131" s="271" t="s">
        <v>350</v>
      </c>
      <c r="AB131" s="271" t="s">
        <v>350</v>
      </c>
      <c r="AC131" s="271" t="s">
        <v>349</v>
      </c>
      <c r="AD131" s="271" t="s">
        <v>350</v>
      </c>
      <c r="AE131" s="271" t="s">
        <v>350</v>
      </c>
      <c r="AF131" s="271" t="s">
        <v>350</v>
      </c>
      <c r="AG131" s="271" t="s">
        <v>349</v>
      </c>
      <c r="AH131" s="271" t="s">
        <v>349</v>
      </c>
      <c r="AI131" s="271" t="s">
        <v>349</v>
      </c>
      <c r="AJ131" s="271" t="s">
        <v>349</v>
      </c>
      <c r="AK131" s="271" t="s">
        <v>349</v>
      </c>
      <c r="AL131" s="271" t="s">
        <v>349</v>
      </c>
    </row>
    <row r="132" spans="1:38">
      <c r="A132" s="271">
        <v>804799</v>
      </c>
      <c r="B132" s="271" t="s">
        <v>2007</v>
      </c>
      <c r="C132" s="271" t="s">
        <v>349</v>
      </c>
      <c r="D132" s="271" t="s">
        <v>349</v>
      </c>
      <c r="E132" s="271" t="s">
        <v>350</v>
      </c>
      <c r="F132" s="271" t="s">
        <v>348</v>
      </c>
      <c r="G132" s="271" t="s">
        <v>349</v>
      </c>
      <c r="H132" s="271" t="s">
        <v>349</v>
      </c>
      <c r="I132" s="271" t="s">
        <v>349</v>
      </c>
      <c r="J132" s="271" t="s">
        <v>348</v>
      </c>
      <c r="K132" s="271" t="s">
        <v>348</v>
      </c>
      <c r="L132" s="271" t="s">
        <v>348</v>
      </c>
      <c r="M132" s="271" t="s">
        <v>349</v>
      </c>
      <c r="N132" s="271" t="s">
        <v>348</v>
      </c>
      <c r="O132" s="271" t="s">
        <v>349</v>
      </c>
      <c r="P132" s="271" t="s">
        <v>348</v>
      </c>
      <c r="Q132" s="271" t="s">
        <v>350</v>
      </c>
      <c r="R132" s="271" t="s">
        <v>350</v>
      </c>
      <c r="S132" s="271" t="s">
        <v>348</v>
      </c>
      <c r="T132" s="271" t="s">
        <v>350</v>
      </c>
      <c r="U132" s="271" t="s">
        <v>350</v>
      </c>
      <c r="V132" s="271" t="s">
        <v>350</v>
      </c>
      <c r="W132" s="271" t="s">
        <v>348</v>
      </c>
      <c r="X132" s="271" t="s">
        <v>350</v>
      </c>
      <c r="Y132" s="271" t="s">
        <v>350</v>
      </c>
      <c r="Z132" s="271" t="s">
        <v>350</v>
      </c>
      <c r="AA132" s="271" t="s">
        <v>350</v>
      </c>
      <c r="AB132" s="271" t="s">
        <v>350</v>
      </c>
      <c r="AC132" s="271" t="s">
        <v>349</v>
      </c>
      <c r="AD132" s="271" t="s">
        <v>349</v>
      </c>
      <c r="AE132" s="271" t="s">
        <v>350</v>
      </c>
      <c r="AF132" s="271" t="s">
        <v>350</v>
      </c>
      <c r="AG132" s="271" t="s">
        <v>350</v>
      </c>
      <c r="AH132" s="271" t="s">
        <v>349</v>
      </c>
      <c r="AI132" s="271" t="s">
        <v>350</v>
      </c>
      <c r="AJ132" s="271" t="s">
        <v>350</v>
      </c>
      <c r="AK132" s="271" t="s">
        <v>349</v>
      </c>
      <c r="AL132" s="271" t="s">
        <v>350</v>
      </c>
    </row>
    <row r="133" spans="1:38">
      <c r="A133" s="271">
        <v>804809</v>
      </c>
      <c r="B133" s="271" t="s">
        <v>2007</v>
      </c>
      <c r="C133" s="271" t="s">
        <v>350</v>
      </c>
      <c r="D133" s="271" t="s">
        <v>350</v>
      </c>
      <c r="E133" s="271" t="s">
        <v>350</v>
      </c>
      <c r="F133" s="271" t="s">
        <v>350</v>
      </c>
      <c r="G133" s="271" t="s">
        <v>348</v>
      </c>
      <c r="H133" s="271" t="s">
        <v>350</v>
      </c>
      <c r="I133" s="271" t="s">
        <v>350</v>
      </c>
      <c r="J133" s="271" t="s">
        <v>348</v>
      </c>
      <c r="K133" s="271" t="s">
        <v>350</v>
      </c>
      <c r="L133" s="271" t="s">
        <v>350</v>
      </c>
      <c r="M133" s="271" t="s">
        <v>350</v>
      </c>
      <c r="N133" s="271" t="s">
        <v>350</v>
      </c>
      <c r="O133" s="271" t="s">
        <v>348</v>
      </c>
      <c r="P133" s="271" t="s">
        <v>348</v>
      </c>
      <c r="Q133" s="271" t="s">
        <v>348</v>
      </c>
      <c r="R133" s="271" t="s">
        <v>348</v>
      </c>
      <c r="S133" s="271" t="s">
        <v>348</v>
      </c>
      <c r="T133" s="271" t="s">
        <v>350</v>
      </c>
      <c r="U133" s="271" t="s">
        <v>350</v>
      </c>
      <c r="V133" s="271" t="s">
        <v>348</v>
      </c>
      <c r="W133" s="271" t="s">
        <v>350</v>
      </c>
      <c r="X133" s="271" t="s">
        <v>350</v>
      </c>
      <c r="Y133" s="271" t="s">
        <v>350</v>
      </c>
      <c r="Z133" s="271" t="s">
        <v>350</v>
      </c>
      <c r="AA133" s="271" t="s">
        <v>349</v>
      </c>
      <c r="AB133" s="271" t="s">
        <v>349</v>
      </c>
      <c r="AC133" s="271" t="s">
        <v>348</v>
      </c>
      <c r="AD133" s="271" t="s">
        <v>349</v>
      </c>
      <c r="AE133" s="271" t="s">
        <v>350</v>
      </c>
      <c r="AF133" s="271" t="s">
        <v>349</v>
      </c>
      <c r="AG133" s="271" t="s">
        <v>350</v>
      </c>
      <c r="AH133" s="271" t="s">
        <v>348</v>
      </c>
      <c r="AI133" s="271" t="s">
        <v>350</v>
      </c>
      <c r="AJ133" s="271" t="s">
        <v>350</v>
      </c>
      <c r="AK133" s="271" t="s">
        <v>349</v>
      </c>
      <c r="AL133" s="271" t="s">
        <v>350</v>
      </c>
    </row>
    <row r="134" spans="1:38">
      <c r="A134" s="271">
        <v>804840</v>
      </c>
      <c r="B134" s="271" t="s">
        <v>2007</v>
      </c>
      <c r="C134" s="271" t="s">
        <v>350</v>
      </c>
      <c r="D134" s="271" t="s">
        <v>350</v>
      </c>
      <c r="E134" s="271" t="s">
        <v>350</v>
      </c>
      <c r="F134" s="271" t="s">
        <v>350</v>
      </c>
      <c r="G134" s="271" t="s">
        <v>350</v>
      </c>
      <c r="H134" s="271" t="s">
        <v>350</v>
      </c>
      <c r="I134" s="271" t="s">
        <v>350</v>
      </c>
      <c r="J134" s="271" t="s">
        <v>350</v>
      </c>
      <c r="K134" s="271" t="s">
        <v>350</v>
      </c>
      <c r="L134" s="271" t="s">
        <v>348</v>
      </c>
      <c r="M134" s="271" t="s">
        <v>350</v>
      </c>
      <c r="N134" s="271" t="s">
        <v>350</v>
      </c>
      <c r="O134" s="271" t="s">
        <v>349</v>
      </c>
      <c r="P134" s="271" t="s">
        <v>348</v>
      </c>
      <c r="Q134" s="271" t="s">
        <v>350</v>
      </c>
      <c r="R134" s="271" t="s">
        <v>350</v>
      </c>
      <c r="S134" s="271" t="s">
        <v>348</v>
      </c>
      <c r="T134" s="271" t="s">
        <v>350</v>
      </c>
      <c r="U134" s="271" t="s">
        <v>348</v>
      </c>
      <c r="V134" s="271" t="s">
        <v>348</v>
      </c>
      <c r="W134" s="271" t="s">
        <v>350</v>
      </c>
      <c r="X134" s="271" t="s">
        <v>350</v>
      </c>
      <c r="Y134" s="271" t="s">
        <v>348</v>
      </c>
      <c r="Z134" s="271" t="s">
        <v>349</v>
      </c>
      <c r="AA134" s="271" t="s">
        <v>350</v>
      </c>
      <c r="AB134" s="271" t="s">
        <v>350</v>
      </c>
      <c r="AC134" s="271" t="s">
        <v>348</v>
      </c>
      <c r="AD134" s="271" t="s">
        <v>350</v>
      </c>
      <c r="AE134" s="271" t="s">
        <v>348</v>
      </c>
      <c r="AF134" s="271" t="s">
        <v>350</v>
      </c>
      <c r="AG134" s="271" t="s">
        <v>350</v>
      </c>
      <c r="AH134" s="271" t="s">
        <v>350</v>
      </c>
      <c r="AI134" s="271" t="s">
        <v>350</v>
      </c>
      <c r="AJ134" s="271" t="s">
        <v>350</v>
      </c>
      <c r="AK134" s="271" t="s">
        <v>349</v>
      </c>
      <c r="AL134" s="271" t="s">
        <v>350</v>
      </c>
    </row>
    <row r="135" spans="1:38">
      <c r="A135" s="271">
        <v>804844</v>
      </c>
      <c r="B135" s="271" t="s">
        <v>2007</v>
      </c>
      <c r="C135" s="271" t="s">
        <v>348</v>
      </c>
      <c r="D135" s="271" t="s">
        <v>348</v>
      </c>
      <c r="E135" s="271" t="s">
        <v>350</v>
      </c>
      <c r="F135" s="271" t="s">
        <v>350</v>
      </c>
      <c r="G135" s="271" t="s">
        <v>348</v>
      </c>
      <c r="H135" s="271" t="s">
        <v>348</v>
      </c>
      <c r="I135" s="271" t="s">
        <v>350</v>
      </c>
      <c r="J135" s="271" t="s">
        <v>350</v>
      </c>
      <c r="K135" s="271" t="s">
        <v>350</v>
      </c>
      <c r="L135" s="271" t="s">
        <v>348</v>
      </c>
      <c r="M135" s="271" t="s">
        <v>350</v>
      </c>
      <c r="N135" s="271" t="s">
        <v>350</v>
      </c>
      <c r="O135" s="271" t="s">
        <v>348</v>
      </c>
      <c r="P135" s="271" t="s">
        <v>348</v>
      </c>
      <c r="Q135" s="271" t="s">
        <v>348</v>
      </c>
      <c r="R135" s="271" t="s">
        <v>350</v>
      </c>
      <c r="S135" s="271" t="s">
        <v>348</v>
      </c>
      <c r="T135" s="271" t="s">
        <v>349</v>
      </c>
      <c r="U135" s="271" t="s">
        <v>348</v>
      </c>
      <c r="V135" s="271" t="s">
        <v>350</v>
      </c>
      <c r="W135" s="271" t="s">
        <v>350</v>
      </c>
      <c r="X135" s="271" t="s">
        <v>350</v>
      </c>
      <c r="Y135" s="271" t="s">
        <v>348</v>
      </c>
      <c r="Z135" s="271" t="s">
        <v>350</v>
      </c>
      <c r="AA135" s="271" t="s">
        <v>350</v>
      </c>
      <c r="AB135" s="271" t="s">
        <v>348</v>
      </c>
      <c r="AC135" s="271" t="s">
        <v>349</v>
      </c>
      <c r="AD135" s="271" t="s">
        <v>350</v>
      </c>
      <c r="AE135" s="271" t="s">
        <v>350</v>
      </c>
      <c r="AF135" s="271" t="s">
        <v>350</v>
      </c>
      <c r="AG135" s="271" t="s">
        <v>350</v>
      </c>
      <c r="AH135" s="271" t="s">
        <v>349</v>
      </c>
      <c r="AI135" s="271" t="s">
        <v>349</v>
      </c>
      <c r="AJ135" s="271" t="s">
        <v>349</v>
      </c>
      <c r="AK135" s="271" t="s">
        <v>349</v>
      </c>
      <c r="AL135" s="271" t="s">
        <v>350</v>
      </c>
    </row>
    <row r="136" spans="1:38">
      <c r="A136" s="271">
        <v>804862</v>
      </c>
      <c r="B136" s="271" t="s">
        <v>2007</v>
      </c>
      <c r="C136" s="271" t="s">
        <v>350</v>
      </c>
      <c r="D136" s="271" t="s">
        <v>348</v>
      </c>
      <c r="E136" s="271" t="s">
        <v>350</v>
      </c>
      <c r="F136" s="271" t="s">
        <v>350</v>
      </c>
      <c r="G136" s="271" t="s">
        <v>350</v>
      </c>
      <c r="H136" s="271" t="s">
        <v>350</v>
      </c>
      <c r="I136" s="271" t="s">
        <v>348</v>
      </c>
      <c r="J136" s="271" t="s">
        <v>350</v>
      </c>
      <c r="K136" s="271" t="s">
        <v>350</v>
      </c>
      <c r="L136" s="271" t="s">
        <v>350</v>
      </c>
      <c r="M136" s="271" t="s">
        <v>348</v>
      </c>
      <c r="N136" s="271" t="s">
        <v>350</v>
      </c>
      <c r="O136" s="271" t="s">
        <v>349</v>
      </c>
      <c r="P136" s="271" t="s">
        <v>348</v>
      </c>
      <c r="Q136" s="271" t="s">
        <v>348</v>
      </c>
      <c r="R136" s="271" t="s">
        <v>348</v>
      </c>
      <c r="S136" s="271" t="s">
        <v>348</v>
      </c>
      <c r="T136" s="271" t="s">
        <v>348</v>
      </c>
      <c r="U136" s="271" t="s">
        <v>348</v>
      </c>
      <c r="V136" s="271" t="s">
        <v>350</v>
      </c>
      <c r="W136" s="271" t="s">
        <v>348</v>
      </c>
      <c r="X136" s="271" t="s">
        <v>350</v>
      </c>
      <c r="Y136" s="271" t="s">
        <v>349</v>
      </c>
      <c r="Z136" s="271" t="s">
        <v>350</v>
      </c>
      <c r="AA136" s="271" t="s">
        <v>350</v>
      </c>
      <c r="AB136" s="271" t="s">
        <v>348</v>
      </c>
      <c r="AC136" s="271" t="s">
        <v>350</v>
      </c>
      <c r="AD136" s="271" t="s">
        <v>348</v>
      </c>
      <c r="AE136" s="271" t="s">
        <v>349</v>
      </c>
      <c r="AF136" s="271" t="s">
        <v>348</v>
      </c>
      <c r="AG136" s="271" t="s">
        <v>349</v>
      </c>
      <c r="AH136" s="271" t="s">
        <v>349</v>
      </c>
      <c r="AI136" s="271" t="s">
        <v>349</v>
      </c>
      <c r="AJ136" s="271" t="s">
        <v>349</v>
      </c>
      <c r="AK136" s="271" t="s">
        <v>349</v>
      </c>
      <c r="AL136" s="271" t="s">
        <v>349</v>
      </c>
    </row>
    <row r="137" spans="1:38">
      <c r="A137" s="271">
        <v>804877</v>
      </c>
      <c r="B137" s="271" t="s">
        <v>2007</v>
      </c>
      <c r="C137" s="271" t="s">
        <v>349</v>
      </c>
      <c r="D137" s="271" t="s">
        <v>348</v>
      </c>
      <c r="E137" s="271" t="s">
        <v>349</v>
      </c>
      <c r="F137" s="271" t="s">
        <v>349</v>
      </c>
      <c r="G137" s="271" t="s">
        <v>350</v>
      </c>
      <c r="H137" s="271" t="s">
        <v>349</v>
      </c>
      <c r="I137" s="271" t="s">
        <v>350</v>
      </c>
      <c r="J137" s="271" t="s">
        <v>350</v>
      </c>
      <c r="K137" s="271" t="s">
        <v>350</v>
      </c>
      <c r="L137" s="271" t="s">
        <v>350</v>
      </c>
      <c r="M137" s="271" t="s">
        <v>349</v>
      </c>
      <c r="N137" s="271" t="s">
        <v>350</v>
      </c>
      <c r="O137" s="271" t="s">
        <v>348</v>
      </c>
      <c r="P137" s="271" t="s">
        <v>350</v>
      </c>
      <c r="Q137" s="271" t="s">
        <v>349</v>
      </c>
      <c r="R137" s="271" t="s">
        <v>350</v>
      </c>
      <c r="S137" s="271" t="s">
        <v>350</v>
      </c>
      <c r="T137" s="271" t="s">
        <v>349</v>
      </c>
      <c r="U137" s="271" t="s">
        <v>349</v>
      </c>
      <c r="V137" s="271" t="s">
        <v>348</v>
      </c>
      <c r="W137" s="271" t="s">
        <v>349</v>
      </c>
      <c r="X137" s="271" t="s">
        <v>348</v>
      </c>
      <c r="Y137" s="271" t="s">
        <v>350</v>
      </c>
      <c r="Z137" s="271" t="s">
        <v>349</v>
      </c>
      <c r="AA137" s="271" t="s">
        <v>349</v>
      </c>
      <c r="AB137" s="271" t="s">
        <v>349</v>
      </c>
      <c r="AC137" s="271" t="s">
        <v>349</v>
      </c>
      <c r="AD137" s="271" t="s">
        <v>349</v>
      </c>
      <c r="AE137" s="271" t="s">
        <v>349</v>
      </c>
      <c r="AF137" s="271" t="s">
        <v>349</v>
      </c>
      <c r="AG137" s="271" t="s">
        <v>349</v>
      </c>
      <c r="AH137" s="271" t="s">
        <v>349</v>
      </c>
      <c r="AI137" s="271" t="s">
        <v>349</v>
      </c>
      <c r="AJ137" s="271" t="s">
        <v>349</v>
      </c>
      <c r="AK137" s="271" t="s">
        <v>349</v>
      </c>
      <c r="AL137" s="271" t="s">
        <v>349</v>
      </c>
    </row>
    <row r="138" spans="1:38">
      <c r="A138" s="271">
        <v>804881</v>
      </c>
      <c r="B138" s="271" t="s">
        <v>2007</v>
      </c>
      <c r="C138" s="271" t="s">
        <v>349</v>
      </c>
      <c r="D138" s="271" t="s">
        <v>348</v>
      </c>
      <c r="E138" s="271" t="s">
        <v>348</v>
      </c>
      <c r="F138" s="271" t="s">
        <v>349</v>
      </c>
      <c r="G138" s="271" t="s">
        <v>349</v>
      </c>
      <c r="H138" s="271" t="s">
        <v>348</v>
      </c>
      <c r="I138" s="271" t="s">
        <v>350</v>
      </c>
      <c r="J138" s="271" t="s">
        <v>348</v>
      </c>
      <c r="K138" s="271" t="s">
        <v>348</v>
      </c>
      <c r="L138" s="271" t="s">
        <v>348</v>
      </c>
      <c r="M138" s="271" t="s">
        <v>349</v>
      </c>
      <c r="N138" s="271" t="s">
        <v>348</v>
      </c>
      <c r="O138" s="271" t="s">
        <v>350</v>
      </c>
      <c r="P138" s="271" t="s">
        <v>349</v>
      </c>
      <c r="Q138" s="271" t="s">
        <v>348</v>
      </c>
      <c r="R138" s="271" t="s">
        <v>348</v>
      </c>
      <c r="S138" s="271" t="s">
        <v>348</v>
      </c>
      <c r="T138" s="271" t="s">
        <v>350</v>
      </c>
      <c r="U138" s="271" t="s">
        <v>350</v>
      </c>
      <c r="V138" s="271" t="s">
        <v>350</v>
      </c>
      <c r="W138" s="271" t="s">
        <v>350</v>
      </c>
      <c r="X138" s="271" t="s">
        <v>350</v>
      </c>
      <c r="Y138" s="271" t="s">
        <v>348</v>
      </c>
      <c r="Z138" s="271" t="s">
        <v>350</v>
      </c>
      <c r="AA138" s="271" t="s">
        <v>348</v>
      </c>
      <c r="AB138" s="271" t="s">
        <v>350</v>
      </c>
      <c r="AC138" s="271" t="s">
        <v>350</v>
      </c>
      <c r="AD138" s="271" t="s">
        <v>350</v>
      </c>
      <c r="AE138" s="271" t="s">
        <v>349</v>
      </c>
      <c r="AF138" s="271" t="s">
        <v>349</v>
      </c>
      <c r="AG138" s="271" t="s">
        <v>350</v>
      </c>
      <c r="AH138" s="271" t="s">
        <v>350</v>
      </c>
      <c r="AI138" s="271" t="s">
        <v>350</v>
      </c>
      <c r="AJ138" s="271" t="s">
        <v>350</v>
      </c>
      <c r="AK138" s="271" t="s">
        <v>349</v>
      </c>
      <c r="AL138" s="271" t="s">
        <v>349</v>
      </c>
    </row>
    <row r="139" spans="1:38">
      <c r="A139" s="271">
        <v>804909</v>
      </c>
      <c r="B139" s="271" t="s">
        <v>2007</v>
      </c>
      <c r="C139" s="271" t="s">
        <v>350</v>
      </c>
      <c r="D139" s="271" t="s">
        <v>348</v>
      </c>
      <c r="E139" s="271" t="s">
        <v>350</v>
      </c>
      <c r="F139" s="271" t="s">
        <v>350</v>
      </c>
      <c r="G139" s="271" t="s">
        <v>350</v>
      </c>
      <c r="H139" s="271" t="s">
        <v>350</v>
      </c>
      <c r="I139" s="271" t="s">
        <v>350</v>
      </c>
      <c r="J139" s="271" t="s">
        <v>350</v>
      </c>
      <c r="K139" s="271" t="s">
        <v>348</v>
      </c>
      <c r="L139" s="271" t="s">
        <v>348</v>
      </c>
      <c r="M139" s="271" t="s">
        <v>350</v>
      </c>
      <c r="N139" s="271" t="s">
        <v>349</v>
      </c>
      <c r="O139" s="271" t="s">
        <v>349</v>
      </c>
      <c r="P139" s="271" t="s">
        <v>350</v>
      </c>
      <c r="Q139" s="271" t="s">
        <v>348</v>
      </c>
      <c r="R139" s="271" t="s">
        <v>348</v>
      </c>
      <c r="S139" s="271" t="s">
        <v>350</v>
      </c>
      <c r="T139" s="271" t="s">
        <v>348</v>
      </c>
      <c r="U139" s="271" t="s">
        <v>350</v>
      </c>
      <c r="V139" s="271" t="s">
        <v>350</v>
      </c>
      <c r="W139" s="271" t="s">
        <v>350</v>
      </c>
      <c r="X139" s="271" t="s">
        <v>348</v>
      </c>
      <c r="Y139" s="271" t="s">
        <v>350</v>
      </c>
      <c r="Z139" s="271" t="s">
        <v>349</v>
      </c>
      <c r="AA139" s="271" t="s">
        <v>349</v>
      </c>
      <c r="AB139" s="271" t="s">
        <v>349</v>
      </c>
      <c r="AC139" s="271" t="s">
        <v>349</v>
      </c>
      <c r="AD139" s="271" t="s">
        <v>349</v>
      </c>
      <c r="AE139" s="271" t="s">
        <v>350</v>
      </c>
      <c r="AF139" s="271" t="s">
        <v>350</v>
      </c>
      <c r="AG139" s="271" t="s">
        <v>348</v>
      </c>
      <c r="AH139" s="271" t="s">
        <v>348</v>
      </c>
      <c r="AI139" s="271" t="s">
        <v>348</v>
      </c>
      <c r="AJ139" s="271" t="s">
        <v>348</v>
      </c>
      <c r="AK139" s="271" t="s">
        <v>349</v>
      </c>
      <c r="AL139" s="271" t="s">
        <v>348</v>
      </c>
    </row>
    <row r="140" spans="1:38">
      <c r="A140" s="271">
        <v>804910</v>
      </c>
      <c r="B140" s="271" t="s">
        <v>2007</v>
      </c>
      <c r="C140" s="271" t="s">
        <v>348</v>
      </c>
      <c r="D140" s="271" t="s">
        <v>348</v>
      </c>
      <c r="E140" s="271" t="s">
        <v>350</v>
      </c>
      <c r="F140" s="271" t="s">
        <v>350</v>
      </c>
      <c r="G140" s="271" t="s">
        <v>348</v>
      </c>
      <c r="H140" s="271" t="s">
        <v>348</v>
      </c>
      <c r="I140" s="271" t="s">
        <v>348</v>
      </c>
      <c r="J140" s="271" t="s">
        <v>350</v>
      </c>
      <c r="K140" s="271" t="s">
        <v>349</v>
      </c>
      <c r="L140" s="271" t="s">
        <v>348</v>
      </c>
      <c r="M140" s="271" t="s">
        <v>348</v>
      </c>
      <c r="N140" s="271" t="s">
        <v>350</v>
      </c>
      <c r="O140" s="271" t="s">
        <v>349</v>
      </c>
      <c r="P140" s="271" t="s">
        <v>350</v>
      </c>
      <c r="Q140" s="271" t="s">
        <v>349</v>
      </c>
      <c r="R140" s="271" t="s">
        <v>348</v>
      </c>
      <c r="S140" s="271" t="s">
        <v>349</v>
      </c>
      <c r="T140" s="271" t="s">
        <v>350</v>
      </c>
      <c r="U140" s="271" t="s">
        <v>348</v>
      </c>
      <c r="V140" s="271" t="s">
        <v>350</v>
      </c>
      <c r="W140" s="271" t="s">
        <v>350</v>
      </c>
      <c r="X140" s="271" t="s">
        <v>350</v>
      </c>
      <c r="Y140" s="271" t="s">
        <v>350</v>
      </c>
      <c r="Z140" s="271" t="s">
        <v>348</v>
      </c>
      <c r="AA140" s="271" t="s">
        <v>350</v>
      </c>
      <c r="AB140" s="271" t="s">
        <v>350</v>
      </c>
      <c r="AC140" s="271" t="s">
        <v>350</v>
      </c>
      <c r="AD140" s="271" t="s">
        <v>349</v>
      </c>
      <c r="AE140" s="271" t="s">
        <v>350</v>
      </c>
      <c r="AF140" s="271" t="s">
        <v>350</v>
      </c>
      <c r="AG140" s="271" t="s">
        <v>349</v>
      </c>
      <c r="AH140" s="271" t="s">
        <v>349</v>
      </c>
      <c r="AI140" s="271" t="s">
        <v>349</v>
      </c>
      <c r="AJ140" s="271" t="s">
        <v>349</v>
      </c>
      <c r="AK140" s="271" t="s">
        <v>349</v>
      </c>
      <c r="AL140" s="271" t="s">
        <v>349</v>
      </c>
    </row>
    <row r="141" spans="1:38">
      <c r="A141" s="271">
        <v>804923</v>
      </c>
      <c r="B141" s="271" t="s">
        <v>2007</v>
      </c>
      <c r="C141" s="271" t="s">
        <v>349</v>
      </c>
      <c r="D141" s="271" t="s">
        <v>350</v>
      </c>
      <c r="E141" s="271" t="s">
        <v>349</v>
      </c>
      <c r="F141" s="271" t="s">
        <v>349</v>
      </c>
      <c r="G141" s="271" t="s">
        <v>349</v>
      </c>
      <c r="H141" s="271" t="s">
        <v>349</v>
      </c>
      <c r="I141" s="271" t="s">
        <v>349</v>
      </c>
      <c r="J141" s="271" t="s">
        <v>348</v>
      </c>
      <c r="K141" s="271" t="s">
        <v>350</v>
      </c>
      <c r="L141" s="271" t="s">
        <v>348</v>
      </c>
      <c r="M141" s="271" t="s">
        <v>350</v>
      </c>
      <c r="N141" s="271" t="s">
        <v>349</v>
      </c>
      <c r="O141" s="271" t="s">
        <v>350</v>
      </c>
      <c r="P141" s="271" t="s">
        <v>348</v>
      </c>
      <c r="Q141" s="271" t="s">
        <v>350</v>
      </c>
      <c r="R141" s="271" t="s">
        <v>348</v>
      </c>
      <c r="S141" s="271" t="s">
        <v>349</v>
      </c>
      <c r="T141" s="271" t="s">
        <v>349</v>
      </c>
      <c r="U141" s="271" t="s">
        <v>348</v>
      </c>
      <c r="V141" s="271" t="s">
        <v>349</v>
      </c>
      <c r="W141" s="271" t="s">
        <v>348</v>
      </c>
      <c r="X141" s="271" t="s">
        <v>350</v>
      </c>
      <c r="Y141" s="271" t="s">
        <v>348</v>
      </c>
      <c r="Z141" s="271" t="s">
        <v>350</v>
      </c>
      <c r="AA141" s="271" t="s">
        <v>349</v>
      </c>
      <c r="AB141" s="271" t="s">
        <v>349</v>
      </c>
      <c r="AC141" s="271" t="s">
        <v>348</v>
      </c>
      <c r="AD141" s="271" t="s">
        <v>348</v>
      </c>
      <c r="AE141" s="271" t="s">
        <v>349</v>
      </c>
      <c r="AF141" s="271" t="s">
        <v>350</v>
      </c>
      <c r="AG141" s="271" t="s">
        <v>350</v>
      </c>
      <c r="AH141" s="271" t="s">
        <v>348</v>
      </c>
      <c r="AI141" s="271" t="s">
        <v>350</v>
      </c>
      <c r="AJ141" s="271" t="s">
        <v>350</v>
      </c>
      <c r="AK141" s="271" t="s">
        <v>349</v>
      </c>
      <c r="AL141" s="271" t="s">
        <v>350</v>
      </c>
    </row>
    <row r="142" spans="1:38">
      <c r="A142" s="271">
        <v>804933</v>
      </c>
      <c r="B142" s="271" t="s">
        <v>2007</v>
      </c>
      <c r="C142" s="271" t="s">
        <v>348</v>
      </c>
      <c r="D142" s="271" t="s">
        <v>348</v>
      </c>
      <c r="E142" s="271" t="s">
        <v>350</v>
      </c>
      <c r="F142" s="271" t="s">
        <v>350</v>
      </c>
      <c r="G142" s="271" t="s">
        <v>350</v>
      </c>
      <c r="H142" s="271" t="s">
        <v>348</v>
      </c>
      <c r="I142" s="271" t="s">
        <v>348</v>
      </c>
      <c r="J142" s="271" t="s">
        <v>348</v>
      </c>
      <c r="K142" s="271" t="s">
        <v>350</v>
      </c>
      <c r="L142" s="271" t="s">
        <v>350</v>
      </c>
      <c r="M142" s="271" t="s">
        <v>348</v>
      </c>
      <c r="N142" s="271" t="s">
        <v>348</v>
      </c>
      <c r="O142" s="271" t="s">
        <v>349</v>
      </c>
      <c r="P142" s="271" t="s">
        <v>350</v>
      </c>
      <c r="Q142" s="271" t="s">
        <v>350</v>
      </c>
      <c r="R142" s="271" t="s">
        <v>350</v>
      </c>
      <c r="S142" s="271" t="s">
        <v>350</v>
      </c>
      <c r="T142" s="271" t="s">
        <v>350</v>
      </c>
      <c r="U142" s="271" t="s">
        <v>348</v>
      </c>
      <c r="V142" s="271" t="s">
        <v>350</v>
      </c>
      <c r="W142" s="271" t="s">
        <v>350</v>
      </c>
      <c r="X142" s="271" t="s">
        <v>350</v>
      </c>
      <c r="Y142" s="271" t="s">
        <v>350</v>
      </c>
      <c r="Z142" s="271" t="s">
        <v>350</v>
      </c>
      <c r="AA142" s="271" t="s">
        <v>350</v>
      </c>
      <c r="AB142" s="271" t="s">
        <v>350</v>
      </c>
      <c r="AC142" s="271" t="s">
        <v>348</v>
      </c>
      <c r="AD142" s="271" t="s">
        <v>350</v>
      </c>
      <c r="AE142" s="271" t="s">
        <v>350</v>
      </c>
      <c r="AF142" s="271" t="s">
        <v>350</v>
      </c>
      <c r="AG142" s="271" t="s">
        <v>350</v>
      </c>
      <c r="AH142" s="271" t="s">
        <v>350</v>
      </c>
      <c r="AI142" s="271" t="s">
        <v>350</v>
      </c>
      <c r="AJ142" s="271" t="s">
        <v>350</v>
      </c>
      <c r="AK142" s="271" t="s">
        <v>349</v>
      </c>
      <c r="AL142" s="271" t="s">
        <v>350</v>
      </c>
    </row>
    <row r="143" spans="1:38">
      <c r="A143" s="271">
        <v>804939</v>
      </c>
      <c r="B143" s="271" t="s">
        <v>2007</v>
      </c>
      <c r="C143" s="271" t="s">
        <v>350</v>
      </c>
      <c r="D143" s="271" t="s">
        <v>348</v>
      </c>
      <c r="E143" s="271" t="s">
        <v>348</v>
      </c>
      <c r="F143" s="271" t="s">
        <v>350</v>
      </c>
      <c r="G143" s="271" t="s">
        <v>350</v>
      </c>
      <c r="H143" s="271" t="s">
        <v>350</v>
      </c>
      <c r="I143" s="271" t="s">
        <v>350</v>
      </c>
      <c r="J143" s="271" t="s">
        <v>348</v>
      </c>
      <c r="K143" s="271" t="s">
        <v>350</v>
      </c>
      <c r="L143" s="271" t="s">
        <v>348</v>
      </c>
      <c r="M143" s="271" t="s">
        <v>350</v>
      </c>
      <c r="N143" s="271" t="s">
        <v>350</v>
      </c>
      <c r="O143" s="271" t="s">
        <v>349</v>
      </c>
      <c r="P143" s="271" t="s">
        <v>350</v>
      </c>
      <c r="Q143" s="271" t="s">
        <v>350</v>
      </c>
      <c r="R143" s="271" t="s">
        <v>348</v>
      </c>
      <c r="S143" s="271" t="s">
        <v>348</v>
      </c>
      <c r="T143" s="271" t="s">
        <v>350</v>
      </c>
      <c r="U143" s="271" t="s">
        <v>350</v>
      </c>
      <c r="V143" s="271" t="s">
        <v>350</v>
      </c>
      <c r="W143" s="271" t="s">
        <v>350</v>
      </c>
      <c r="X143" s="271" t="s">
        <v>350</v>
      </c>
      <c r="Y143" s="271" t="s">
        <v>348</v>
      </c>
      <c r="Z143" s="271" t="s">
        <v>349</v>
      </c>
      <c r="AA143" s="271" t="s">
        <v>350</v>
      </c>
      <c r="AB143" s="271" t="s">
        <v>350</v>
      </c>
      <c r="AC143" s="271" t="s">
        <v>350</v>
      </c>
      <c r="AD143" s="271" t="s">
        <v>350</v>
      </c>
      <c r="AE143" s="271" t="s">
        <v>350</v>
      </c>
      <c r="AF143" s="271" t="s">
        <v>350</v>
      </c>
      <c r="AG143" s="271" t="s">
        <v>350</v>
      </c>
      <c r="AH143" s="271" t="s">
        <v>350</v>
      </c>
      <c r="AI143" s="271" t="s">
        <v>350</v>
      </c>
      <c r="AJ143" s="271" t="s">
        <v>350</v>
      </c>
      <c r="AK143" s="271" t="s">
        <v>349</v>
      </c>
      <c r="AL143" s="271" t="s">
        <v>350</v>
      </c>
    </row>
    <row r="144" spans="1:38">
      <c r="A144" s="271">
        <v>804947</v>
      </c>
      <c r="B144" s="271" t="s">
        <v>2007</v>
      </c>
      <c r="C144" s="271" t="s">
        <v>350</v>
      </c>
      <c r="D144" s="271" t="s">
        <v>350</v>
      </c>
      <c r="E144" s="271" t="s">
        <v>350</v>
      </c>
      <c r="F144" s="271" t="s">
        <v>348</v>
      </c>
      <c r="G144" s="271" t="s">
        <v>348</v>
      </c>
      <c r="H144" s="271" t="s">
        <v>348</v>
      </c>
      <c r="I144" s="271" t="s">
        <v>350</v>
      </c>
      <c r="J144" s="271" t="s">
        <v>350</v>
      </c>
      <c r="K144" s="271" t="s">
        <v>348</v>
      </c>
      <c r="L144" s="271" t="s">
        <v>348</v>
      </c>
      <c r="M144" s="271" t="s">
        <v>348</v>
      </c>
      <c r="N144" s="271" t="s">
        <v>350</v>
      </c>
      <c r="O144" s="271" t="s">
        <v>349</v>
      </c>
      <c r="P144" s="271" t="s">
        <v>350</v>
      </c>
      <c r="Q144" s="271" t="s">
        <v>350</v>
      </c>
      <c r="R144" s="271" t="s">
        <v>348</v>
      </c>
      <c r="S144" s="271" t="s">
        <v>348</v>
      </c>
      <c r="T144" s="271" t="s">
        <v>350</v>
      </c>
      <c r="U144" s="271" t="s">
        <v>348</v>
      </c>
      <c r="V144" s="271" t="s">
        <v>349</v>
      </c>
      <c r="W144" s="271" t="s">
        <v>348</v>
      </c>
      <c r="X144" s="271" t="s">
        <v>349</v>
      </c>
      <c r="Y144" s="271" t="s">
        <v>350</v>
      </c>
      <c r="Z144" s="271" t="s">
        <v>350</v>
      </c>
      <c r="AA144" s="271" t="s">
        <v>350</v>
      </c>
      <c r="AB144" s="271" t="s">
        <v>350</v>
      </c>
      <c r="AC144" s="271" t="s">
        <v>350</v>
      </c>
      <c r="AD144" s="271" t="s">
        <v>350</v>
      </c>
      <c r="AE144" s="271" t="s">
        <v>349</v>
      </c>
      <c r="AF144" s="271" t="s">
        <v>350</v>
      </c>
      <c r="AG144" s="271" t="s">
        <v>349</v>
      </c>
      <c r="AH144" s="271" t="s">
        <v>349</v>
      </c>
      <c r="AI144" s="271" t="s">
        <v>349</v>
      </c>
      <c r="AJ144" s="271" t="s">
        <v>349</v>
      </c>
      <c r="AK144" s="271" t="s">
        <v>349</v>
      </c>
      <c r="AL144" s="271" t="s">
        <v>349</v>
      </c>
    </row>
    <row r="145" spans="1:38">
      <c r="A145" s="271">
        <v>804964</v>
      </c>
      <c r="B145" s="271" t="s">
        <v>2007</v>
      </c>
      <c r="C145" s="271" t="s">
        <v>349</v>
      </c>
      <c r="D145" s="271" t="s">
        <v>348</v>
      </c>
      <c r="E145" s="271" t="s">
        <v>349</v>
      </c>
      <c r="F145" s="271" t="s">
        <v>349</v>
      </c>
      <c r="G145" s="271" t="s">
        <v>349</v>
      </c>
      <c r="H145" s="271" t="s">
        <v>349</v>
      </c>
      <c r="I145" s="271" t="s">
        <v>349</v>
      </c>
      <c r="J145" s="271" t="s">
        <v>350</v>
      </c>
      <c r="K145" s="271" t="s">
        <v>350</v>
      </c>
      <c r="L145" s="271" t="s">
        <v>349</v>
      </c>
      <c r="M145" s="271" t="s">
        <v>349</v>
      </c>
      <c r="N145" s="271" t="s">
        <v>350</v>
      </c>
      <c r="O145" s="271" t="s">
        <v>349</v>
      </c>
      <c r="P145" s="271" t="s">
        <v>349</v>
      </c>
      <c r="Q145" s="271" t="s">
        <v>348</v>
      </c>
      <c r="R145" s="271" t="s">
        <v>348</v>
      </c>
      <c r="S145" s="271" t="s">
        <v>350</v>
      </c>
      <c r="T145" s="271" t="s">
        <v>350</v>
      </c>
      <c r="U145" s="271" t="s">
        <v>350</v>
      </c>
      <c r="V145" s="271" t="s">
        <v>349</v>
      </c>
      <c r="W145" s="271" t="s">
        <v>350</v>
      </c>
      <c r="X145" s="271" t="s">
        <v>350</v>
      </c>
      <c r="Y145" s="271" t="s">
        <v>350</v>
      </c>
      <c r="Z145" s="271" t="s">
        <v>350</v>
      </c>
      <c r="AA145" s="271" t="s">
        <v>350</v>
      </c>
      <c r="AB145" s="271" t="s">
        <v>349</v>
      </c>
      <c r="AC145" s="271" t="s">
        <v>349</v>
      </c>
      <c r="AD145" s="271" t="s">
        <v>349</v>
      </c>
      <c r="AE145" s="271" t="s">
        <v>349</v>
      </c>
      <c r="AF145" s="271" t="s">
        <v>349</v>
      </c>
      <c r="AG145" s="271" t="s">
        <v>350</v>
      </c>
      <c r="AH145" s="271" t="s">
        <v>350</v>
      </c>
      <c r="AI145" s="271" t="s">
        <v>350</v>
      </c>
      <c r="AJ145" s="271" t="s">
        <v>349</v>
      </c>
      <c r="AK145" s="271" t="s">
        <v>349</v>
      </c>
      <c r="AL145" s="271" t="s">
        <v>349</v>
      </c>
    </row>
    <row r="146" spans="1:38">
      <c r="A146" s="271">
        <v>804970</v>
      </c>
      <c r="B146" s="271" t="s">
        <v>2007</v>
      </c>
      <c r="C146" s="271" t="s">
        <v>348</v>
      </c>
      <c r="D146" s="271" t="s">
        <v>348</v>
      </c>
      <c r="E146" s="271" t="s">
        <v>350</v>
      </c>
      <c r="F146" s="271" t="s">
        <v>350</v>
      </c>
      <c r="G146" s="271" t="s">
        <v>350</v>
      </c>
      <c r="H146" s="271" t="s">
        <v>348</v>
      </c>
      <c r="I146" s="271" t="s">
        <v>350</v>
      </c>
      <c r="J146" s="271" t="s">
        <v>348</v>
      </c>
      <c r="K146" s="271" t="s">
        <v>348</v>
      </c>
      <c r="L146" s="271" t="s">
        <v>348</v>
      </c>
      <c r="M146" s="271" t="s">
        <v>350</v>
      </c>
      <c r="N146" s="271" t="s">
        <v>350</v>
      </c>
      <c r="O146" s="271" t="s">
        <v>349</v>
      </c>
      <c r="P146" s="271" t="s">
        <v>350</v>
      </c>
      <c r="Q146" s="271" t="s">
        <v>350</v>
      </c>
      <c r="R146" s="271" t="s">
        <v>348</v>
      </c>
      <c r="S146" s="271" t="s">
        <v>348</v>
      </c>
      <c r="T146" s="271" t="s">
        <v>350</v>
      </c>
      <c r="U146" s="271" t="s">
        <v>349</v>
      </c>
      <c r="V146" s="271" t="s">
        <v>350</v>
      </c>
      <c r="W146" s="271" t="s">
        <v>350</v>
      </c>
      <c r="X146" s="271" t="s">
        <v>348</v>
      </c>
      <c r="Y146" s="271" t="s">
        <v>348</v>
      </c>
      <c r="Z146" s="271" t="s">
        <v>350</v>
      </c>
      <c r="AA146" s="271" t="s">
        <v>350</v>
      </c>
      <c r="AB146" s="271" t="s">
        <v>350</v>
      </c>
      <c r="AC146" s="271" t="s">
        <v>349</v>
      </c>
      <c r="AD146" s="271" t="s">
        <v>349</v>
      </c>
      <c r="AE146" s="271" t="s">
        <v>349</v>
      </c>
      <c r="AF146" s="271" t="s">
        <v>350</v>
      </c>
      <c r="AG146" s="271" t="s">
        <v>349</v>
      </c>
      <c r="AH146" s="271" t="s">
        <v>349</v>
      </c>
      <c r="AI146" s="271" t="s">
        <v>349</v>
      </c>
      <c r="AJ146" s="271" t="s">
        <v>349</v>
      </c>
      <c r="AK146" s="271" t="s">
        <v>349</v>
      </c>
      <c r="AL146" s="271" t="s">
        <v>349</v>
      </c>
    </row>
    <row r="147" spans="1:38">
      <c r="A147" s="271">
        <v>804973</v>
      </c>
      <c r="B147" s="271" t="s">
        <v>2007</v>
      </c>
      <c r="C147" s="271" t="s">
        <v>350</v>
      </c>
      <c r="D147" s="271" t="s">
        <v>348</v>
      </c>
      <c r="E147" s="271" t="s">
        <v>350</v>
      </c>
      <c r="F147" s="271" t="s">
        <v>349</v>
      </c>
      <c r="G147" s="271" t="s">
        <v>348</v>
      </c>
      <c r="H147" s="271" t="s">
        <v>349</v>
      </c>
      <c r="I147" s="271" t="s">
        <v>349</v>
      </c>
      <c r="J147" s="271" t="s">
        <v>348</v>
      </c>
      <c r="K147" s="271" t="s">
        <v>348</v>
      </c>
      <c r="L147" s="271" t="s">
        <v>348</v>
      </c>
      <c r="M147" s="271" t="s">
        <v>348</v>
      </c>
      <c r="N147" s="271" t="s">
        <v>349</v>
      </c>
      <c r="O147" s="271" t="s">
        <v>349</v>
      </c>
      <c r="P147" s="271" t="s">
        <v>348</v>
      </c>
      <c r="Q147" s="271" t="s">
        <v>350</v>
      </c>
      <c r="R147" s="271" t="s">
        <v>348</v>
      </c>
      <c r="S147" s="271" t="s">
        <v>348</v>
      </c>
      <c r="T147" s="271" t="s">
        <v>350</v>
      </c>
      <c r="U147" s="271" t="s">
        <v>348</v>
      </c>
      <c r="V147" s="271" t="s">
        <v>348</v>
      </c>
      <c r="W147" s="271" t="s">
        <v>350</v>
      </c>
      <c r="X147" s="271" t="s">
        <v>350</v>
      </c>
      <c r="Y147" s="271" t="s">
        <v>348</v>
      </c>
      <c r="Z147" s="271" t="s">
        <v>350</v>
      </c>
      <c r="AA147" s="271" t="s">
        <v>350</v>
      </c>
      <c r="AB147" s="271" t="s">
        <v>350</v>
      </c>
      <c r="AC147" s="271" t="s">
        <v>349</v>
      </c>
      <c r="AD147" s="271" t="s">
        <v>349</v>
      </c>
      <c r="AE147" s="271" t="s">
        <v>350</v>
      </c>
      <c r="AF147" s="271" t="s">
        <v>350</v>
      </c>
      <c r="AG147" s="271" t="s">
        <v>349</v>
      </c>
      <c r="AH147" s="271" t="s">
        <v>349</v>
      </c>
      <c r="AI147" s="271" t="s">
        <v>349</v>
      </c>
      <c r="AJ147" s="271" t="s">
        <v>349</v>
      </c>
      <c r="AK147" s="271" t="s">
        <v>349</v>
      </c>
      <c r="AL147" s="271" t="s">
        <v>349</v>
      </c>
    </row>
    <row r="148" spans="1:38">
      <c r="A148" s="271">
        <v>804974</v>
      </c>
      <c r="B148" s="271" t="s">
        <v>2007</v>
      </c>
      <c r="C148" s="271" t="s">
        <v>350</v>
      </c>
      <c r="D148" s="271" t="s">
        <v>348</v>
      </c>
      <c r="E148" s="271" t="s">
        <v>348</v>
      </c>
      <c r="F148" s="271" t="s">
        <v>350</v>
      </c>
      <c r="G148" s="271" t="s">
        <v>350</v>
      </c>
      <c r="H148" s="271" t="s">
        <v>350</v>
      </c>
      <c r="I148" s="271" t="s">
        <v>350</v>
      </c>
      <c r="J148" s="271" t="s">
        <v>348</v>
      </c>
      <c r="K148" s="271" t="s">
        <v>348</v>
      </c>
      <c r="L148" s="271" t="s">
        <v>348</v>
      </c>
      <c r="M148" s="271" t="s">
        <v>350</v>
      </c>
      <c r="N148" s="271" t="s">
        <v>348</v>
      </c>
      <c r="O148" s="271" t="s">
        <v>349</v>
      </c>
      <c r="P148" s="271" t="s">
        <v>350</v>
      </c>
      <c r="Q148" s="271" t="s">
        <v>350</v>
      </c>
      <c r="R148" s="271" t="s">
        <v>350</v>
      </c>
      <c r="S148" s="271" t="s">
        <v>350</v>
      </c>
      <c r="T148" s="271" t="s">
        <v>348</v>
      </c>
      <c r="U148" s="271" t="s">
        <v>348</v>
      </c>
      <c r="V148" s="271" t="s">
        <v>350</v>
      </c>
      <c r="W148" s="271" t="s">
        <v>350</v>
      </c>
      <c r="X148" s="271" t="s">
        <v>350</v>
      </c>
      <c r="Y148" s="271" t="s">
        <v>350</v>
      </c>
      <c r="Z148" s="271" t="s">
        <v>350</v>
      </c>
      <c r="AA148" s="271" t="s">
        <v>350</v>
      </c>
      <c r="AB148" s="271" t="s">
        <v>350</v>
      </c>
      <c r="AC148" s="271" t="s">
        <v>350</v>
      </c>
      <c r="AD148" s="271" t="s">
        <v>350</v>
      </c>
      <c r="AE148" s="271" t="s">
        <v>350</v>
      </c>
      <c r="AF148" s="271" t="s">
        <v>350</v>
      </c>
      <c r="AG148" s="271" t="s">
        <v>349</v>
      </c>
      <c r="AH148" s="271" t="s">
        <v>349</v>
      </c>
      <c r="AI148" s="271" t="s">
        <v>349</v>
      </c>
      <c r="AJ148" s="271" t="s">
        <v>349</v>
      </c>
      <c r="AK148" s="271" t="s">
        <v>349</v>
      </c>
      <c r="AL148" s="271" t="s">
        <v>349</v>
      </c>
    </row>
    <row r="149" spans="1:38">
      <c r="A149" s="271">
        <v>804979</v>
      </c>
      <c r="B149" s="271" t="s">
        <v>2007</v>
      </c>
      <c r="C149" s="271" t="s">
        <v>348</v>
      </c>
      <c r="D149" s="271" t="s">
        <v>350</v>
      </c>
      <c r="E149" s="271" t="s">
        <v>350</v>
      </c>
      <c r="F149" s="271" t="s">
        <v>348</v>
      </c>
      <c r="G149" s="271" t="s">
        <v>350</v>
      </c>
      <c r="H149" s="271" t="s">
        <v>348</v>
      </c>
      <c r="I149" s="271" t="s">
        <v>350</v>
      </c>
      <c r="J149" s="271" t="s">
        <v>348</v>
      </c>
      <c r="K149" s="271" t="s">
        <v>348</v>
      </c>
      <c r="L149" s="271" t="s">
        <v>350</v>
      </c>
      <c r="M149" s="271" t="s">
        <v>350</v>
      </c>
      <c r="N149" s="271" t="s">
        <v>350</v>
      </c>
      <c r="O149" s="271" t="s">
        <v>349</v>
      </c>
      <c r="P149" s="271" t="s">
        <v>348</v>
      </c>
      <c r="Q149" s="271" t="s">
        <v>350</v>
      </c>
      <c r="R149" s="271" t="s">
        <v>348</v>
      </c>
      <c r="S149" s="271" t="s">
        <v>348</v>
      </c>
      <c r="T149" s="271" t="s">
        <v>349</v>
      </c>
      <c r="U149" s="271" t="s">
        <v>350</v>
      </c>
      <c r="V149" s="271" t="s">
        <v>350</v>
      </c>
      <c r="W149" s="271" t="s">
        <v>350</v>
      </c>
      <c r="X149" s="271" t="s">
        <v>350</v>
      </c>
      <c r="Y149" s="271" t="s">
        <v>348</v>
      </c>
      <c r="Z149" s="271" t="s">
        <v>350</v>
      </c>
      <c r="AA149" s="271" t="s">
        <v>350</v>
      </c>
      <c r="AB149" s="271" t="s">
        <v>350</v>
      </c>
      <c r="AC149" s="271" t="s">
        <v>350</v>
      </c>
      <c r="AD149" s="271" t="s">
        <v>350</v>
      </c>
      <c r="AE149" s="271" t="s">
        <v>350</v>
      </c>
      <c r="AF149" s="271" t="s">
        <v>350</v>
      </c>
      <c r="AG149" s="271" t="s">
        <v>350</v>
      </c>
      <c r="AH149" s="271" t="s">
        <v>350</v>
      </c>
      <c r="AI149" s="271" t="s">
        <v>350</v>
      </c>
      <c r="AJ149" s="271" t="s">
        <v>350</v>
      </c>
      <c r="AK149" s="271" t="s">
        <v>349</v>
      </c>
      <c r="AL149" s="271" t="s">
        <v>350</v>
      </c>
    </row>
    <row r="150" spans="1:38">
      <c r="A150" s="271">
        <v>804980</v>
      </c>
      <c r="B150" s="271" t="s">
        <v>2007</v>
      </c>
      <c r="C150" s="271" t="s">
        <v>350</v>
      </c>
      <c r="D150" s="271" t="s">
        <v>350</v>
      </c>
      <c r="E150" s="271" t="s">
        <v>350</v>
      </c>
      <c r="F150" s="271" t="s">
        <v>350</v>
      </c>
      <c r="G150" s="271" t="s">
        <v>348</v>
      </c>
      <c r="H150" s="271" t="s">
        <v>350</v>
      </c>
      <c r="I150" s="271" t="s">
        <v>350</v>
      </c>
      <c r="J150" s="271" t="s">
        <v>350</v>
      </c>
      <c r="K150" s="271" t="s">
        <v>348</v>
      </c>
      <c r="L150" s="271" t="s">
        <v>348</v>
      </c>
      <c r="M150" s="271" t="s">
        <v>348</v>
      </c>
      <c r="N150" s="271" t="s">
        <v>350</v>
      </c>
      <c r="O150" s="271" t="s">
        <v>349</v>
      </c>
      <c r="P150" s="271" t="s">
        <v>350</v>
      </c>
      <c r="Q150" s="271" t="s">
        <v>348</v>
      </c>
      <c r="R150" s="271" t="s">
        <v>350</v>
      </c>
      <c r="S150" s="271" t="s">
        <v>350</v>
      </c>
      <c r="T150" s="271" t="s">
        <v>348</v>
      </c>
      <c r="U150" s="271" t="s">
        <v>350</v>
      </c>
      <c r="V150" s="271" t="s">
        <v>350</v>
      </c>
      <c r="W150" s="271" t="s">
        <v>349</v>
      </c>
      <c r="X150" s="271" t="s">
        <v>348</v>
      </c>
      <c r="Y150" s="271" t="s">
        <v>349</v>
      </c>
      <c r="Z150" s="271" t="s">
        <v>348</v>
      </c>
      <c r="AA150" s="271" t="s">
        <v>348</v>
      </c>
      <c r="AB150" s="271" t="s">
        <v>348</v>
      </c>
      <c r="AC150" s="271" t="s">
        <v>350</v>
      </c>
      <c r="AD150" s="271" t="s">
        <v>350</v>
      </c>
      <c r="AE150" s="271" t="s">
        <v>350</v>
      </c>
      <c r="AF150" s="271" t="s">
        <v>350</v>
      </c>
      <c r="AG150" s="271" t="s">
        <v>350</v>
      </c>
      <c r="AH150" s="271" t="s">
        <v>350</v>
      </c>
      <c r="AI150" s="271" t="s">
        <v>350</v>
      </c>
      <c r="AJ150" s="271" t="s">
        <v>350</v>
      </c>
      <c r="AK150" s="271" t="s">
        <v>349</v>
      </c>
      <c r="AL150" s="271" t="s">
        <v>350</v>
      </c>
    </row>
    <row r="151" spans="1:38">
      <c r="A151" s="271">
        <v>804994</v>
      </c>
      <c r="B151" s="271" t="s">
        <v>2007</v>
      </c>
      <c r="C151" s="271" t="s">
        <v>349</v>
      </c>
      <c r="D151" s="271" t="s">
        <v>350</v>
      </c>
      <c r="E151" s="271" t="s">
        <v>349</v>
      </c>
      <c r="F151" s="271" t="s">
        <v>349</v>
      </c>
      <c r="G151" s="271" t="s">
        <v>349</v>
      </c>
      <c r="H151" s="271" t="s">
        <v>349</v>
      </c>
      <c r="I151" s="271" t="s">
        <v>349</v>
      </c>
      <c r="J151" s="271" t="s">
        <v>348</v>
      </c>
      <c r="K151" s="271" t="s">
        <v>348</v>
      </c>
      <c r="L151" s="271" t="s">
        <v>350</v>
      </c>
      <c r="M151" s="271" t="s">
        <v>348</v>
      </c>
      <c r="N151" s="271" t="s">
        <v>349</v>
      </c>
      <c r="O151" s="271" t="s">
        <v>349</v>
      </c>
      <c r="P151" s="271" t="s">
        <v>348</v>
      </c>
      <c r="Q151" s="271" t="s">
        <v>349</v>
      </c>
      <c r="R151" s="271" t="s">
        <v>350</v>
      </c>
      <c r="S151" s="271" t="s">
        <v>348</v>
      </c>
      <c r="T151" s="271" t="s">
        <v>350</v>
      </c>
      <c r="U151" s="271" t="s">
        <v>350</v>
      </c>
      <c r="V151" s="271" t="s">
        <v>349</v>
      </c>
      <c r="W151" s="271" t="s">
        <v>348</v>
      </c>
      <c r="X151" s="271" t="s">
        <v>350</v>
      </c>
      <c r="Y151" s="271" t="s">
        <v>349</v>
      </c>
      <c r="Z151" s="271" t="s">
        <v>348</v>
      </c>
      <c r="AA151" s="271" t="s">
        <v>350</v>
      </c>
      <c r="AB151" s="271" t="s">
        <v>350</v>
      </c>
      <c r="AC151" s="271" t="s">
        <v>350</v>
      </c>
      <c r="AD151" s="271" t="s">
        <v>350</v>
      </c>
      <c r="AE151" s="271" t="s">
        <v>350</v>
      </c>
      <c r="AF151" s="271" t="s">
        <v>350</v>
      </c>
      <c r="AG151" s="271" t="s">
        <v>350</v>
      </c>
      <c r="AH151" s="271" t="s">
        <v>350</v>
      </c>
      <c r="AI151" s="271" t="s">
        <v>350</v>
      </c>
      <c r="AJ151" s="271" t="s">
        <v>350</v>
      </c>
      <c r="AK151" s="271" t="s">
        <v>348</v>
      </c>
      <c r="AL151" s="271" t="s">
        <v>350</v>
      </c>
    </row>
    <row r="152" spans="1:38">
      <c r="A152" s="271">
        <v>804998</v>
      </c>
      <c r="B152" s="271" t="s">
        <v>2007</v>
      </c>
      <c r="C152" s="271" t="s">
        <v>350</v>
      </c>
      <c r="D152" s="271" t="s">
        <v>348</v>
      </c>
      <c r="E152" s="271" t="s">
        <v>348</v>
      </c>
      <c r="F152" s="271" t="s">
        <v>350</v>
      </c>
      <c r="G152" s="271" t="s">
        <v>350</v>
      </c>
      <c r="H152" s="271" t="s">
        <v>350</v>
      </c>
      <c r="I152" s="271" t="s">
        <v>350</v>
      </c>
      <c r="J152" s="271" t="s">
        <v>350</v>
      </c>
      <c r="K152" s="271" t="s">
        <v>350</v>
      </c>
      <c r="L152" s="271" t="s">
        <v>350</v>
      </c>
      <c r="M152" s="271" t="s">
        <v>350</v>
      </c>
      <c r="N152" s="271" t="s">
        <v>350</v>
      </c>
      <c r="O152" s="271" t="s">
        <v>349</v>
      </c>
      <c r="P152" s="271" t="s">
        <v>350</v>
      </c>
      <c r="Q152" s="271" t="s">
        <v>350</v>
      </c>
      <c r="R152" s="271" t="s">
        <v>350</v>
      </c>
      <c r="S152" s="271" t="s">
        <v>348</v>
      </c>
      <c r="T152" s="271" t="s">
        <v>350</v>
      </c>
      <c r="U152" s="271" t="s">
        <v>348</v>
      </c>
      <c r="V152" s="271" t="s">
        <v>350</v>
      </c>
      <c r="W152" s="271" t="s">
        <v>350</v>
      </c>
      <c r="X152" s="271" t="s">
        <v>350</v>
      </c>
      <c r="Y152" s="271" t="s">
        <v>350</v>
      </c>
      <c r="Z152" s="271" t="s">
        <v>349</v>
      </c>
      <c r="AA152" s="271" t="s">
        <v>350</v>
      </c>
      <c r="AB152" s="271" t="s">
        <v>350</v>
      </c>
      <c r="AC152" s="271" t="s">
        <v>350</v>
      </c>
      <c r="AD152" s="271" t="s">
        <v>350</v>
      </c>
      <c r="AE152" s="271" t="s">
        <v>350</v>
      </c>
      <c r="AF152" s="271" t="s">
        <v>350</v>
      </c>
      <c r="AG152" s="271" t="s">
        <v>349</v>
      </c>
      <c r="AH152" s="271" t="s">
        <v>349</v>
      </c>
      <c r="AI152" s="271" t="s">
        <v>349</v>
      </c>
      <c r="AJ152" s="271" t="s">
        <v>349</v>
      </c>
      <c r="AK152" s="271" t="s">
        <v>349</v>
      </c>
      <c r="AL152" s="271" t="s">
        <v>349</v>
      </c>
    </row>
    <row r="153" spans="1:38">
      <c r="A153" s="271">
        <v>804999</v>
      </c>
      <c r="B153" s="271" t="s">
        <v>2007</v>
      </c>
      <c r="C153" s="271" t="s">
        <v>349</v>
      </c>
      <c r="D153" s="271" t="s">
        <v>350</v>
      </c>
      <c r="E153" s="271" t="s">
        <v>350</v>
      </c>
      <c r="F153" s="271" t="s">
        <v>349</v>
      </c>
      <c r="G153" s="271" t="s">
        <v>349</v>
      </c>
      <c r="H153" s="271" t="s">
        <v>349</v>
      </c>
      <c r="I153" s="271" t="s">
        <v>350</v>
      </c>
      <c r="J153" s="271" t="s">
        <v>348</v>
      </c>
      <c r="K153" s="271" t="s">
        <v>348</v>
      </c>
      <c r="L153" s="271" t="s">
        <v>350</v>
      </c>
      <c r="M153" s="271" t="s">
        <v>348</v>
      </c>
      <c r="N153" s="271" t="s">
        <v>348</v>
      </c>
      <c r="O153" s="271" t="s">
        <v>349</v>
      </c>
      <c r="P153" s="271" t="s">
        <v>348</v>
      </c>
      <c r="Q153" s="271" t="s">
        <v>350</v>
      </c>
      <c r="R153" s="271" t="s">
        <v>349</v>
      </c>
      <c r="S153" s="271" t="s">
        <v>350</v>
      </c>
      <c r="T153" s="271" t="s">
        <v>350</v>
      </c>
      <c r="U153" s="271" t="s">
        <v>350</v>
      </c>
      <c r="V153" s="271" t="s">
        <v>349</v>
      </c>
      <c r="W153" s="271" t="s">
        <v>348</v>
      </c>
      <c r="X153" s="271" t="s">
        <v>350</v>
      </c>
      <c r="Y153" s="271" t="s">
        <v>349</v>
      </c>
      <c r="Z153" s="271" t="s">
        <v>350</v>
      </c>
      <c r="AA153" s="271" t="s">
        <v>348</v>
      </c>
      <c r="AB153" s="271" t="s">
        <v>348</v>
      </c>
      <c r="AC153" s="271" t="s">
        <v>348</v>
      </c>
      <c r="AD153" s="271" t="s">
        <v>350</v>
      </c>
      <c r="AE153" s="271" t="s">
        <v>349</v>
      </c>
      <c r="AF153" s="271" t="s">
        <v>350</v>
      </c>
      <c r="AG153" s="271" t="s">
        <v>350</v>
      </c>
      <c r="AH153" s="271" t="s">
        <v>350</v>
      </c>
      <c r="AI153" s="271" t="s">
        <v>350</v>
      </c>
      <c r="AJ153" s="271" t="s">
        <v>350</v>
      </c>
      <c r="AK153" s="271" t="s">
        <v>349</v>
      </c>
      <c r="AL153" s="271" t="s">
        <v>350</v>
      </c>
    </row>
    <row r="154" spans="1:38">
      <c r="A154" s="271">
        <v>805004</v>
      </c>
      <c r="B154" s="271" t="s">
        <v>2007</v>
      </c>
      <c r="C154" s="271" t="s">
        <v>348</v>
      </c>
      <c r="D154" s="271" t="s">
        <v>348</v>
      </c>
      <c r="E154" s="271" t="s">
        <v>350</v>
      </c>
      <c r="F154" s="271" t="s">
        <v>348</v>
      </c>
      <c r="G154" s="271" t="s">
        <v>350</v>
      </c>
      <c r="H154" s="271" t="s">
        <v>350</v>
      </c>
      <c r="I154" s="271" t="s">
        <v>350</v>
      </c>
      <c r="J154" s="271" t="s">
        <v>348</v>
      </c>
      <c r="K154" s="271" t="s">
        <v>348</v>
      </c>
      <c r="L154" s="271" t="s">
        <v>348</v>
      </c>
      <c r="M154" s="271" t="s">
        <v>348</v>
      </c>
      <c r="N154" s="271" t="s">
        <v>350</v>
      </c>
      <c r="O154" s="271" t="s">
        <v>349</v>
      </c>
      <c r="P154" s="271" t="s">
        <v>348</v>
      </c>
      <c r="Q154" s="271" t="s">
        <v>348</v>
      </c>
      <c r="R154" s="271" t="s">
        <v>348</v>
      </c>
      <c r="S154" s="271" t="s">
        <v>348</v>
      </c>
      <c r="T154" s="271" t="s">
        <v>350</v>
      </c>
      <c r="U154" s="271" t="s">
        <v>349</v>
      </c>
      <c r="V154" s="271" t="s">
        <v>348</v>
      </c>
      <c r="W154" s="271" t="s">
        <v>350</v>
      </c>
      <c r="X154" s="271" t="s">
        <v>350</v>
      </c>
      <c r="Y154" s="271" t="s">
        <v>348</v>
      </c>
      <c r="Z154" s="271" t="s">
        <v>350</v>
      </c>
      <c r="AA154" s="271" t="s">
        <v>348</v>
      </c>
      <c r="AB154" s="271" t="s">
        <v>350</v>
      </c>
      <c r="AC154" s="271" t="s">
        <v>349</v>
      </c>
      <c r="AD154" s="271" t="s">
        <v>350</v>
      </c>
      <c r="AE154" s="271" t="s">
        <v>348</v>
      </c>
      <c r="AF154" s="271" t="s">
        <v>350</v>
      </c>
      <c r="AG154" s="271" t="s">
        <v>350</v>
      </c>
      <c r="AH154" s="271" t="s">
        <v>350</v>
      </c>
      <c r="AI154" s="271" t="s">
        <v>350</v>
      </c>
      <c r="AJ154" s="271" t="s">
        <v>350</v>
      </c>
      <c r="AK154" s="271" t="s">
        <v>350</v>
      </c>
      <c r="AL154" s="271" t="s">
        <v>350</v>
      </c>
    </row>
    <row r="155" spans="1:38">
      <c r="A155" s="271">
        <v>805011</v>
      </c>
      <c r="B155" s="271" t="s">
        <v>2007</v>
      </c>
      <c r="C155" s="271" t="s">
        <v>350</v>
      </c>
      <c r="D155" s="271" t="s">
        <v>350</v>
      </c>
      <c r="E155" s="271" t="s">
        <v>350</v>
      </c>
      <c r="F155" s="271" t="s">
        <v>350</v>
      </c>
      <c r="G155" s="271" t="s">
        <v>350</v>
      </c>
      <c r="H155" s="271" t="s">
        <v>348</v>
      </c>
      <c r="I155" s="271" t="s">
        <v>350</v>
      </c>
      <c r="J155" s="271" t="s">
        <v>348</v>
      </c>
      <c r="K155" s="271" t="s">
        <v>348</v>
      </c>
      <c r="L155" s="271" t="s">
        <v>348</v>
      </c>
      <c r="M155" s="271" t="s">
        <v>348</v>
      </c>
      <c r="N155" s="271" t="s">
        <v>348</v>
      </c>
      <c r="O155" s="271" t="s">
        <v>348</v>
      </c>
      <c r="P155" s="271" t="s">
        <v>348</v>
      </c>
      <c r="Q155" s="271" t="s">
        <v>350</v>
      </c>
      <c r="R155" s="271" t="s">
        <v>348</v>
      </c>
      <c r="S155" s="271" t="s">
        <v>348</v>
      </c>
      <c r="T155" s="271" t="s">
        <v>348</v>
      </c>
      <c r="U155" s="271" t="s">
        <v>350</v>
      </c>
      <c r="V155" s="271" t="s">
        <v>350</v>
      </c>
      <c r="W155" s="271" t="s">
        <v>350</v>
      </c>
      <c r="X155" s="271" t="s">
        <v>350</v>
      </c>
      <c r="Y155" s="271" t="s">
        <v>348</v>
      </c>
      <c r="Z155" s="271" t="s">
        <v>350</v>
      </c>
      <c r="AA155" s="271" t="s">
        <v>348</v>
      </c>
      <c r="AB155" s="271" t="s">
        <v>350</v>
      </c>
      <c r="AC155" s="271" t="s">
        <v>349</v>
      </c>
      <c r="AD155" s="271" t="s">
        <v>350</v>
      </c>
      <c r="AE155" s="271" t="s">
        <v>350</v>
      </c>
      <c r="AF155" s="271" t="s">
        <v>350</v>
      </c>
      <c r="AG155" s="271" t="s">
        <v>349</v>
      </c>
      <c r="AH155" s="271" t="s">
        <v>349</v>
      </c>
      <c r="AI155" s="271" t="s">
        <v>349</v>
      </c>
      <c r="AJ155" s="271" t="s">
        <v>349</v>
      </c>
      <c r="AK155" s="271" t="s">
        <v>349</v>
      </c>
      <c r="AL155" s="271" t="s">
        <v>349</v>
      </c>
    </row>
    <row r="156" spans="1:38">
      <c r="A156" s="271">
        <v>805027</v>
      </c>
      <c r="B156" s="271" t="s">
        <v>2007</v>
      </c>
      <c r="C156" s="271" t="s">
        <v>350</v>
      </c>
      <c r="D156" s="271" t="s">
        <v>350</v>
      </c>
      <c r="E156" s="271" t="s">
        <v>350</v>
      </c>
      <c r="F156" s="271" t="s">
        <v>350</v>
      </c>
      <c r="G156" s="271" t="s">
        <v>350</v>
      </c>
      <c r="H156" s="271" t="s">
        <v>350</v>
      </c>
      <c r="I156" s="271" t="s">
        <v>350</v>
      </c>
      <c r="J156" s="271" t="s">
        <v>349</v>
      </c>
      <c r="K156" s="271" t="s">
        <v>349</v>
      </c>
      <c r="L156" s="271" t="s">
        <v>348</v>
      </c>
      <c r="M156" s="271" t="s">
        <v>348</v>
      </c>
      <c r="N156" s="271" t="s">
        <v>350</v>
      </c>
      <c r="O156" s="271" t="s">
        <v>349</v>
      </c>
      <c r="P156" s="271" t="s">
        <v>350</v>
      </c>
      <c r="Q156" s="271" t="s">
        <v>350</v>
      </c>
      <c r="R156" s="271" t="s">
        <v>348</v>
      </c>
      <c r="S156" s="271" t="s">
        <v>348</v>
      </c>
      <c r="T156" s="271" t="s">
        <v>349</v>
      </c>
      <c r="U156" s="271" t="s">
        <v>348</v>
      </c>
      <c r="V156" s="271" t="s">
        <v>350</v>
      </c>
      <c r="W156" s="271" t="s">
        <v>350</v>
      </c>
      <c r="X156" s="271" t="s">
        <v>350</v>
      </c>
      <c r="Y156" s="271" t="s">
        <v>350</v>
      </c>
      <c r="Z156" s="271" t="s">
        <v>349</v>
      </c>
      <c r="AA156" s="271" t="s">
        <v>348</v>
      </c>
      <c r="AB156" s="271" t="s">
        <v>350</v>
      </c>
      <c r="AC156" s="271" t="s">
        <v>348</v>
      </c>
      <c r="AD156" s="271" t="s">
        <v>350</v>
      </c>
      <c r="AE156" s="271" t="s">
        <v>348</v>
      </c>
      <c r="AF156" s="271" t="s">
        <v>350</v>
      </c>
      <c r="AG156" s="271" t="s">
        <v>350</v>
      </c>
      <c r="AH156" s="271" t="s">
        <v>350</v>
      </c>
      <c r="AI156" s="271" t="s">
        <v>350</v>
      </c>
      <c r="AJ156" s="271" t="s">
        <v>350</v>
      </c>
      <c r="AK156" s="271" t="s">
        <v>350</v>
      </c>
      <c r="AL156" s="271" t="s">
        <v>350</v>
      </c>
    </row>
    <row r="157" spans="1:38">
      <c r="A157" s="271">
        <v>805035</v>
      </c>
      <c r="B157" s="271" t="s">
        <v>2007</v>
      </c>
      <c r="C157" s="271" t="s">
        <v>350</v>
      </c>
      <c r="D157" s="271" t="s">
        <v>348</v>
      </c>
      <c r="E157" s="271" t="s">
        <v>350</v>
      </c>
      <c r="F157" s="271" t="s">
        <v>348</v>
      </c>
      <c r="G157" s="271" t="s">
        <v>350</v>
      </c>
      <c r="H157" s="271" t="s">
        <v>348</v>
      </c>
      <c r="I157" s="271" t="s">
        <v>350</v>
      </c>
      <c r="J157" s="271" t="s">
        <v>348</v>
      </c>
      <c r="K157" s="271" t="s">
        <v>348</v>
      </c>
      <c r="L157" s="271" t="s">
        <v>348</v>
      </c>
      <c r="M157" s="271" t="s">
        <v>348</v>
      </c>
      <c r="N157" s="271" t="s">
        <v>350</v>
      </c>
      <c r="O157" s="271" t="s">
        <v>349</v>
      </c>
      <c r="P157" s="271" t="s">
        <v>349</v>
      </c>
      <c r="Q157" s="271" t="s">
        <v>348</v>
      </c>
      <c r="R157" s="271" t="s">
        <v>350</v>
      </c>
      <c r="S157" s="271" t="s">
        <v>350</v>
      </c>
      <c r="T157" s="271" t="s">
        <v>350</v>
      </c>
      <c r="U157" s="271" t="s">
        <v>348</v>
      </c>
      <c r="V157" s="271" t="s">
        <v>350</v>
      </c>
      <c r="W157" s="271" t="s">
        <v>350</v>
      </c>
      <c r="X157" s="271" t="s">
        <v>350</v>
      </c>
      <c r="Y157" s="271" t="s">
        <v>348</v>
      </c>
      <c r="Z157" s="271" t="s">
        <v>348</v>
      </c>
      <c r="AA157" s="271" t="s">
        <v>350</v>
      </c>
      <c r="AB157" s="271" t="s">
        <v>350</v>
      </c>
      <c r="AC157" s="271" t="s">
        <v>350</v>
      </c>
      <c r="AD157" s="271" t="s">
        <v>350</v>
      </c>
      <c r="AE157" s="271" t="s">
        <v>350</v>
      </c>
      <c r="AF157" s="271" t="s">
        <v>350</v>
      </c>
      <c r="AG157" s="271" t="s">
        <v>349</v>
      </c>
      <c r="AH157" s="271" t="s">
        <v>349</v>
      </c>
      <c r="AI157" s="271" t="s">
        <v>349</v>
      </c>
      <c r="AJ157" s="271" t="s">
        <v>349</v>
      </c>
      <c r="AK157" s="271" t="s">
        <v>349</v>
      </c>
      <c r="AL157" s="271" t="s">
        <v>349</v>
      </c>
    </row>
    <row r="158" spans="1:38">
      <c r="A158" s="271">
        <v>805039</v>
      </c>
      <c r="B158" s="271" t="s">
        <v>2007</v>
      </c>
      <c r="C158" s="271" t="s">
        <v>349</v>
      </c>
      <c r="D158" s="271" t="s">
        <v>348</v>
      </c>
      <c r="E158" s="271" t="s">
        <v>349</v>
      </c>
      <c r="F158" s="271" t="s">
        <v>349</v>
      </c>
      <c r="G158" s="271" t="s">
        <v>349</v>
      </c>
      <c r="H158" s="271" t="s">
        <v>350</v>
      </c>
      <c r="I158" s="271" t="s">
        <v>349</v>
      </c>
      <c r="J158" s="271" t="s">
        <v>350</v>
      </c>
      <c r="K158" s="271" t="s">
        <v>350</v>
      </c>
      <c r="L158" s="271" t="s">
        <v>350</v>
      </c>
      <c r="M158" s="271" t="s">
        <v>350</v>
      </c>
      <c r="N158" s="271" t="s">
        <v>349</v>
      </c>
      <c r="O158" s="271" t="s">
        <v>349</v>
      </c>
      <c r="P158" s="271" t="s">
        <v>348</v>
      </c>
      <c r="Q158" s="271" t="s">
        <v>348</v>
      </c>
      <c r="R158" s="271" t="s">
        <v>348</v>
      </c>
      <c r="S158" s="271" t="s">
        <v>350</v>
      </c>
      <c r="T158" s="271" t="s">
        <v>348</v>
      </c>
      <c r="U158" s="271" t="s">
        <v>350</v>
      </c>
      <c r="V158" s="271" t="s">
        <v>350</v>
      </c>
      <c r="W158" s="271" t="s">
        <v>350</v>
      </c>
      <c r="X158" s="271" t="s">
        <v>350</v>
      </c>
      <c r="Y158" s="271" t="s">
        <v>350</v>
      </c>
      <c r="Z158" s="271" t="s">
        <v>350</v>
      </c>
      <c r="AA158" s="271" t="s">
        <v>350</v>
      </c>
      <c r="AB158" s="271" t="s">
        <v>350</v>
      </c>
      <c r="AC158" s="271" t="s">
        <v>350</v>
      </c>
      <c r="AD158" s="271" t="s">
        <v>350</v>
      </c>
      <c r="AE158" s="271" t="s">
        <v>350</v>
      </c>
      <c r="AF158" s="271" t="s">
        <v>350</v>
      </c>
      <c r="AG158" s="271" t="s">
        <v>349</v>
      </c>
      <c r="AH158" s="271" t="s">
        <v>349</v>
      </c>
      <c r="AI158" s="271" t="s">
        <v>350</v>
      </c>
      <c r="AJ158" s="271" t="s">
        <v>350</v>
      </c>
      <c r="AK158" s="271" t="s">
        <v>349</v>
      </c>
      <c r="AL158" s="271" t="s">
        <v>350</v>
      </c>
    </row>
    <row r="159" spans="1:38">
      <c r="A159" s="271">
        <v>805044</v>
      </c>
      <c r="B159" s="271" t="s">
        <v>2007</v>
      </c>
      <c r="C159" s="271" t="s">
        <v>348</v>
      </c>
      <c r="D159" s="271" t="s">
        <v>348</v>
      </c>
      <c r="E159" s="271" t="s">
        <v>350</v>
      </c>
      <c r="F159" s="271" t="s">
        <v>348</v>
      </c>
      <c r="G159" s="271" t="s">
        <v>348</v>
      </c>
      <c r="H159" s="271" t="s">
        <v>348</v>
      </c>
      <c r="I159" s="271" t="s">
        <v>350</v>
      </c>
      <c r="J159" s="271" t="s">
        <v>348</v>
      </c>
      <c r="K159" s="271" t="s">
        <v>348</v>
      </c>
      <c r="L159" s="271" t="s">
        <v>348</v>
      </c>
      <c r="M159" s="271" t="s">
        <v>348</v>
      </c>
      <c r="N159" s="271" t="s">
        <v>350</v>
      </c>
      <c r="O159" s="271" t="s">
        <v>350</v>
      </c>
      <c r="P159" s="271" t="s">
        <v>350</v>
      </c>
      <c r="Q159" s="271" t="s">
        <v>350</v>
      </c>
      <c r="R159" s="271" t="s">
        <v>348</v>
      </c>
      <c r="S159" s="271" t="s">
        <v>350</v>
      </c>
      <c r="T159" s="271" t="s">
        <v>348</v>
      </c>
      <c r="U159" s="271" t="s">
        <v>348</v>
      </c>
      <c r="V159" s="271" t="s">
        <v>350</v>
      </c>
      <c r="W159" s="271" t="s">
        <v>350</v>
      </c>
      <c r="X159" s="271" t="s">
        <v>350</v>
      </c>
      <c r="Y159" s="271" t="s">
        <v>348</v>
      </c>
      <c r="Z159" s="271" t="s">
        <v>348</v>
      </c>
      <c r="AA159" s="271" t="s">
        <v>350</v>
      </c>
      <c r="AB159" s="271" t="s">
        <v>350</v>
      </c>
      <c r="AC159" s="271" t="s">
        <v>350</v>
      </c>
      <c r="AD159" s="271" t="s">
        <v>349</v>
      </c>
      <c r="AE159" s="271" t="s">
        <v>350</v>
      </c>
      <c r="AF159" s="271" t="s">
        <v>350</v>
      </c>
      <c r="AG159" s="271" t="s">
        <v>349</v>
      </c>
      <c r="AH159" s="271" t="s">
        <v>349</v>
      </c>
      <c r="AI159" s="271" t="s">
        <v>349</v>
      </c>
      <c r="AJ159" s="271" t="s">
        <v>349</v>
      </c>
      <c r="AK159" s="271" t="s">
        <v>349</v>
      </c>
      <c r="AL159" s="271" t="s">
        <v>349</v>
      </c>
    </row>
    <row r="160" spans="1:38">
      <c r="A160" s="271">
        <v>805052</v>
      </c>
      <c r="B160" s="271" t="s">
        <v>2007</v>
      </c>
      <c r="C160" s="271" t="s">
        <v>349</v>
      </c>
      <c r="D160" s="271" t="s">
        <v>350</v>
      </c>
      <c r="E160" s="271" t="s">
        <v>350</v>
      </c>
      <c r="F160" s="271" t="s">
        <v>348</v>
      </c>
      <c r="G160" s="271" t="s">
        <v>350</v>
      </c>
      <c r="H160" s="271" t="s">
        <v>349</v>
      </c>
      <c r="I160" s="271" t="s">
        <v>349</v>
      </c>
      <c r="J160" s="271" t="s">
        <v>349</v>
      </c>
      <c r="K160" s="271" t="s">
        <v>350</v>
      </c>
      <c r="L160" s="271" t="s">
        <v>350</v>
      </c>
      <c r="M160" s="271" t="s">
        <v>350</v>
      </c>
      <c r="N160" s="271" t="s">
        <v>350</v>
      </c>
      <c r="O160" s="271" t="s">
        <v>349</v>
      </c>
      <c r="P160" s="271" t="s">
        <v>350</v>
      </c>
      <c r="Q160" s="271" t="s">
        <v>350</v>
      </c>
      <c r="R160" s="271" t="s">
        <v>348</v>
      </c>
      <c r="S160" s="271" t="s">
        <v>350</v>
      </c>
      <c r="T160" s="271" t="s">
        <v>348</v>
      </c>
      <c r="U160" s="271" t="s">
        <v>350</v>
      </c>
      <c r="V160" s="271" t="s">
        <v>350</v>
      </c>
      <c r="W160" s="271" t="s">
        <v>350</v>
      </c>
      <c r="X160" s="271" t="s">
        <v>350</v>
      </c>
      <c r="Y160" s="271" t="s">
        <v>350</v>
      </c>
      <c r="Z160" s="271" t="s">
        <v>350</v>
      </c>
      <c r="AA160" s="271" t="s">
        <v>350</v>
      </c>
      <c r="AB160" s="271" t="s">
        <v>350</v>
      </c>
      <c r="AC160" s="271" t="s">
        <v>350</v>
      </c>
      <c r="AD160" s="271" t="s">
        <v>348</v>
      </c>
      <c r="AE160" s="271" t="s">
        <v>350</v>
      </c>
      <c r="AF160" s="271" t="s">
        <v>350</v>
      </c>
      <c r="AG160" s="271" t="s">
        <v>350</v>
      </c>
      <c r="AH160" s="271" t="s">
        <v>350</v>
      </c>
      <c r="AI160" s="271" t="s">
        <v>350</v>
      </c>
      <c r="AJ160" s="271" t="s">
        <v>350</v>
      </c>
      <c r="AK160" s="271" t="s">
        <v>348</v>
      </c>
      <c r="AL160" s="271" t="s">
        <v>350</v>
      </c>
    </row>
    <row r="161" spans="1:38">
      <c r="A161" s="271">
        <v>805058</v>
      </c>
      <c r="B161" s="271" t="s">
        <v>2007</v>
      </c>
      <c r="C161" s="271" t="s">
        <v>350</v>
      </c>
      <c r="D161" s="271" t="s">
        <v>350</v>
      </c>
      <c r="E161" s="271" t="s">
        <v>350</v>
      </c>
      <c r="F161" s="271" t="s">
        <v>350</v>
      </c>
      <c r="G161" s="271" t="s">
        <v>350</v>
      </c>
      <c r="H161" s="271" t="s">
        <v>350</v>
      </c>
      <c r="I161" s="271" t="s">
        <v>350</v>
      </c>
      <c r="J161" s="271" t="s">
        <v>350</v>
      </c>
      <c r="K161" s="271" t="s">
        <v>348</v>
      </c>
      <c r="L161" s="271" t="s">
        <v>350</v>
      </c>
      <c r="M161" s="271" t="s">
        <v>350</v>
      </c>
      <c r="N161" s="271" t="s">
        <v>348</v>
      </c>
      <c r="O161" s="271" t="s">
        <v>348</v>
      </c>
      <c r="P161" s="271" t="s">
        <v>348</v>
      </c>
      <c r="Q161" s="271" t="s">
        <v>350</v>
      </c>
      <c r="R161" s="271" t="s">
        <v>350</v>
      </c>
      <c r="S161" s="271" t="s">
        <v>350</v>
      </c>
      <c r="T161" s="271" t="s">
        <v>350</v>
      </c>
      <c r="U161" s="271" t="s">
        <v>350</v>
      </c>
      <c r="V161" s="271" t="s">
        <v>350</v>
      </c>
      <c r="W161" s="271" t="s">
        <v>350</v>
      </c>
      <c r="X161" s="271" t="s">
        <v>350</v>
      </c>
      <c r="Y161" s="271" t="s">
        <v>348</v>
      </c>
      <c r="Z161" s="271" t="s">
        <v>350</v>
      </c>
      <c r="AA161" s="271" t="s">
        <v>349</v>
      </c>
      <c r="AB161" s="271" t="s">
        <v>349</v>
      </c>
      <c r="AC161" s="271" t="s">
        <v>348</v>
      </c>
      <c r="AD161" s="271" t="s">
        <v>348</v>
      </c>
      <c r="AE161" s="271" t="s">
        <v>348</v>
      </c>
      <c r="AF161" s="271" t="s">
        <v>349</v>
      </c>
      <c r="AG161" s="271" t="s">
        <v>350</v>
      </c>
      <c r="AH161" s="271" t="s">
        <v>350</v>
      </c>
      <c r="AI161" s="271" t="s">
        <v>350</v>
      </c>
      <c r="AJ161" s="271" t="s">
        <v>350</v>
      </c>
      <c r="AK161" s="271" t="s">
        <v>348</v>
      </c>
      <c r="AL161" s="271" t="s">
        <v>350</v>
      </c>
    </row>
    <row r="162" spans="1:38">
      <c r="A162" s="271">
        <v>805060</v>
      </c>
      <c r="B162" s="271" t="s">
        <v>2007</v>
      </c>
      <c r="C162" s="271" t="s">
        <v>350</v>
      </c>
      <c r="D162" s="271" t="s">
        <v>348</v>
      </c>
      <c r="E162" s="271" t="s">
        <v>350</v>
      </c>
      <c r="F162" s="271" t="s">
        <v>348</v>
      </c>
      <c r="G162" s="271" t="s">
        <v>348</v>
      </c>
      <c r="H162" s="271" t="s">
        <v>348</v>
      </c>
      <c r="I162" s="271" t="s">
        <v>348</v>
      </c>
      <c r="J162" s="271" t="s">
        <v>350</v>
      </c>
      <c r="K162" s="271" t="s">
        <v>350</v>
      </c>
      <c r="L162" s="271" t="s">
        <v>348</v>
      </c>
      <c r="M162" s="271" t="s">
        <v>350</v>
      </c>
      <c r="N162" s="271" t="s">
        <v>350</v>
      </c>
      <c r="O162" s="271" t="s">
        <v>349</v>
      </c>
      <c r="P162" s="271" t="s">
        <v>350</v>
      </c>
      <c r="Q162" s="271" t="s">
        <v>349</v>
      </c>
      <c r="R162" s="271" t="s">
        <v>350</v>
      </c>
      <c r="S162" s="271" t="s">
        <v>350</v>
      </c>
      <c r="T162" s="271" t="s">
        <v>348</v>
      </c>
      <c r="U162" s="271" t="s">
        <v>348</v>
      </c>
      <c r="V162" s="271" t="s">
        <v>348</v>
      </c>
      <c r="W162" s="271" t="s">
        <v>350</v>
      </c>
      <c r="X162" s="271" t="s">
        <v>350</v>
      </c>
      <c r="Y162" s="271" t="s">
        <v>350</v>
      </c>
      <c r="Z162" s="271" t="s">
        <v>350</v>
      </c>
      <c r="AA162" s="271" t="s">
        <v>350</v>
      </c>
      <c r="AB162" s="271" t="s">
        <v>350</v>
      </c>
      <c r="AC162" s="271" t="s">
        <v>349</v>
      </c>
      <c r="AD162" s="271" t="s">
        <v>349</v>
      </c>
      <c r="AE162" s="271" t="s">
        <v>349</v>
      </c>
      <c r="AF162" s="271" t="s">
        <v>350</v>
      </c>
      <c r="AG162" s="271" t="s">
        <v>349</v>
      </c>
      <c r="AH162" s="271" t="s">
        <v>349</v>
      </c>
      <c r="AI162" s="271" t="s">
        <v>349</v>
      </c>
      <c r="AJ162" s="271" t="s">
        <v>349</v>
      </c>
      <c r="AK162" s="271" t="s">
        <v>349</v>
      </c>
      <c r="AL162" s="271" t="s">
        <v>349</v>
      </c>
    </row>
    <row r="163" spans="1:38">
      <c r="A163" s="271">
        <v>805088</v>
      </c>
      <c r="B163" s="271" t="s">
        <v>2007</v>
      </c>
      <c r="C163" s="271" t="s">
        <v>348</v>
      </c>
      <c r="D163" s="271" t="s">
        <v>348</v>
      </c>
      <c r="E163" s="271" t="s">
        <v>348</v>
      </c>
      <c r="F163" s="271" t="s">
        <v>349</v>
      </c>
      <c r="G163" s="271" t="s">
        <v>350</v>
      </c>
      <c r="H163" s="271" t="s">
        <v>350</v>
      </c>
      <c r="I163" s="271" t="s">
        <v>348</v>
      </c>
      <c r="J163" s="271" t="s">
        <v>349</v>
      </c>
      <c r="K163" s="271" t="s">
        <v>349</v>
      </c>
      <c r="L163" s="271" t="s">
        <v>350</v>
      </c>
      <c r="M163" s="271" t="s">
        <v>348</v>
      </c>
      <c r="N163" s="271" t="s">
        <v>348</v>
      </c>
      <c r="O163" s="271" t="s">
        <v>348</v>
      </c>
      <c r="P163" s="271" t="s">
        <v>348</v>
      </c>
      <c r="Q163" s="271" t="s">
        <v>350</v>
      </c>
      <c r="R163" s="271" t="s">
        <v>349</v>
      </c>
      <c r="S163" s="271" t="s">
        <v>350</v>
      </c>
      <c r="T163" s="271" t="s">
        <v>350</v>
      </c>
      <c r="U163" s="271" t="s">
        <v>349</v>
      </c>
      <c r="V163" s="271" t="s">
        <v>350</v>
      </c>
      <c r="W163" s="271" t="s">
        <v>348</v>
      </c>
      <c r="X163" s="271" t="s">
        <v>349</v>
      </c>
      <c r="Y163" s="271" t="s">
        <v>350</v>
      </c>
      <c r="Z163" s="271" t="s">
        <v>350</v>
      </c>
      <c r="AA163" s="271" t="s">
        <v>348</v>
      </c>
      <c r="AB163" s="271" t="s">
        <v>350</v>
      </c>
      <c r="AC163" s="271" t="s">
        <v>349</v>
      </c>
      <c r="AD163" s="271" t="s">
        <v>350</v>
      </c>
      <c r="AE163" s="271" t="s">
        <v>348</v>
      </c>
      <c r="AF163" s="271" t="s">
        <v>350</v>
      </c>
      <c r="AG163" s="271" t="s">
        <v>350</v>
      </c>
      <c r="AH163" s="271" t="s">
        <v>350</v>
      </c>
      <c r="AI163" s="271" t="s">
        <v>350</v>
      </c>
      <c r="AJ163" s="271" t="s">
        <v>350</v>
      </c>
      <c r="AK163" s="271" t="s">
        <v>350</v>
      </c>
      <c r="AL163" s="271" t="s">
        <v>350</v>
      </c>
    </row>
    <row r="164" spans="1:38">
      <c r="A164" s="271">
        <v>805095</v>
      </c>
      <c r="B164" s="271" t="s">
        <v>2007</v>
      </c>
      <c r="C164" s="271" t="s">
        <v>349</v>
      </c>
      <c r="D164" s="271" t="s">
        <v>348</v>
      </c>
      <c r="E164" s="271" t="s">
        <v>350</v>
      </c>
      <c r="F164" s="271" t="s">
        <v>350</v>
      </c>
      <c r="G164" s="271" t="s">
        <v>350</v>
      </c>
      <c r="H164" s="271" t="s">
        <v>350</v>
      </c>
      <c r="I164" s="271" t="s">
        <v>349</v>
      </c>
      <c r="J164" s="271" t="s">
        <v>350</v>
      </c>
      <c r="K164" s="271" t="s">
        <v>350</v>
      </c>
      <c r="L164" s="271" t="s">
        <v>348</v>
      </c>
      <c r="M164" s="271" t="s">
        <v>349</v>
      </c>
      <c r="N164" s="271" t="s">
        <v>349</v>
      </c>
      <c r="O164" s="271" t="s">
        <v>349</v>
      </c>
      <c r="P164" s="271" t="s">
        <v>348</v>
      </c>
      <c r="Q164" s="271" t="s">
        <v>350</v>
      </c>
      <c r="R164" s="271" t="s">
        <v>350</v>
      </c>
      <c r="S164" s="271" t="s">
        <v>348</v>
      </c>
      <c r="T164" s="271" t="s">
        <v>350</v>
      </c>
      <c r="U164" s="271" t="s">
        <v>350</v>
      </c>
      <c r="V164" s="271" t="s">
        <v>349</v>
      </c>
      <c r="W164" s="271" t="s">
        <v>348</v>
      </c>
      <c r="X164" s="271" t="s">
        <v>350</v>
      </c>
      <c r="Y164" s="271" t="s">
        <v>350</v>
      </c>
      <c r="Z164" s="271" t="s">
        <v>348</v>
      </c>
      <c r="AA164" s="271" t="s">
        <v>348</v>
      </c>
      <c r="AB164" s="271" t="s">
        <v>350</v>
      </c>
      <c r="AC164" s="271" t="s">
        <v>348</v>
      </c>
      <c r="AD164" s="271" t="s">
        <v>350</v>
      </c>
      <c r="AE164" s="271" t="s">
        <v>348</v>
      </c>
      <c r="AF164" s="271" t="s">
        <v>350</v>
      </c>
      <c r="AG164" s="271" t="s">
        <v>350</v>
      </c>
      <c r="AH164" s="271" t="s">
        <v>348</v>
      </c>
      <c r="AI164" s="271" t="s">
        <v>350</v>
      </c>
      <c r="AJ164" s="271" t="s">
        <v>350</v>
      </c>
      <c r="AK164" s="271" t="s">
        <v>349</v>
      </c>
      <c r="AL164" s="271" t="s">
        <v>348</v>
      </c>
    </row>
    <row r="165" spans="1:38">
      <c r="A165" s="271">
        <v>805112</v>
      </c>
      <c r="B165" s="271" t="s">
        <v>2007</v>
      </c>
      <c r="C165" s="271" t="s">
        <v>348</v>
      </c>
      <c r="D165" s="271" t="s">
        <v>350</v>
      </c>
      <c r="E165" s="271" t="s">
        <v>348</v>
      </c>
      <c r="F165" s="271" t="s">
        <v>348</v>
      </c>
      <c r="G165" s="271" t="s">
        <v>350</v>
      </c>
      <c r="H165" s="271" t="s">
        <v>348</v>
      </c>
      <c r="I165" s="271" t="s">
        <v>350</v>
      </c>
      <c r="J165" s="271" t="s">
        <v>350</v>
      </c>
      <c r="K165" s="271" t="s">
        <v>348</v>
      </c>
      <c r="L165" s="271" t="s">
        <v>348</v>
      </c>
      <c r="M165" s="271" t="s">
        <v>348</v>
      </c>
      <c r="N165" s="271" t="s">
        <v>350</v>
      </c>
      <c r="O165" s="271" t="s">
        <v>349</v>
      </c>
      <c r="P165" s="271" t="s">
        <v>348</v>
      </c>
      <c r="Q165" s="271" t="s">
        <v>350</v>
      </c>
      <c r="R165" s="271" t="s">
        <v>348</v>
      </c>
      <c r="S165" s="271" t="s">
        <v>350</v>
      </c>
      <c r="T165" s="271" t="s">
        <v>350</v>
      </c>
      <c r="U165" s="271" t="s">
        <v>350</v>
      </c>
      <c r="V165" s="271" t="s">
        <v>350</v>
      </c>
      <c r="W165" s="271" t="s">
        <v>350</v>
      </c>
      <c r="X165" s="271" t="s">
        <v>350</v>
      </c>
      <c r="Y165" s="271" t="s">
        <v>348</v>
      </c>
      <c r="Z165" s="271" t="s">
        <v>348</v>
      </c>
      <c r="AA165" s="271" t="s">
        <v>349</v>
      </c>
      <c r="AB165" s="271" t="s">
        <v>349</v>
      </c>
      <c r="AC165" s="271" t="s">
        <v>350</v>
      </c>
      <c r="AD165" s="271" t="s">
        <v>348</v>
      </c>
      <c r="AE165" s="271" t="s">
        <v>350</v>
      </c>
      <c r="AF165" s="271" t="s">
        <v>349</v>
      </c>
      <c r="AG165" s="271" t="s">
        <v>350</v>
      </c>
      <c r="AH165" s="271" t="s">
        <v>350</v>
      </c>
      <c r="AI165" s="271" t="s">
        <v>350</v>
      </c>
      <c r="AJ165" s="271" t="s">
        <v>348</v>
      </c>
      <c r="AK165" s="271" t="s">
        <v>350</v>
      </c>
      <c r="AL165" s="271" t="s">
        <v>348</v>
      </c>
    </row>
    <row r="166" spans="1:38">
      <c r="A166" s="271">
        <v>805126</v>
      </c>
      <c r="B166" s="271" t="s">
        <v>2007</v>
      </c>
      <c r="C166" s="271" t="s">
        <v>348</v>
      </c>
      <c r="D166" s="271" t="s">
        <v>348</v>
      </c>
      <c r="E166" s="271" t="s">
        <v>350</v>
      </c>
      <c r="F166" s="271" t="s">
        <v>350</v>
      </c>
      <c r="G166" s="271" t="s">
        <v>350</v>
      </c>
      <c r="H166" s="271" t="s">
        <v>350</v>
      </c>
      <c r="I166" s="271" t="s">
        <v>348</v>
      </c>
      <c r="J166" s="271" t="s">
        <v>348</v>
      </c>
      <c r="K166" s="271" t="s">
        <v>348</v>
      </c>
      <c r="L166" s="271" t="s">
        <v>349</v>
      </c>
      <c r="M166" s="271" t="s">
        <v>348</v>
      </c>
      <c r="N166" s="271" t="s">
        <v>350</v>
      </c>
      <c r="O166" s="271" t="s">
        <v>349</v>
      </c>
      <c r="P166" s="271" t="s">
        <v>350</v>
      </c>
      <c r="Q166" s="271" t="s">
        <v>350</v>
      </c>
      <c r="R166" s="271" t="s">
        <v>350</v>
      </c>
      <c r="S166" s="271" t="s">
        <v>349</v>
      </c>
      <c r="T166" s="271" t="s">
        <v>350</v>
      </c>
      <c r="U166" s="271" t="s">
        <v>348</v>
      </c>
      <c r="V166" s="271" t="s">
        <v>348</v>
      </c>
      <c r="W166" s="271" t="s">
        <v>350</v>
      </c>
      <c r="X166" s="271" t="s">
        <v>350</v>
      </c>
      <c r="Y166" s="271" t="s">
        <v>350</v>
      </c>
      <c r="Z166" s="271" t="s">
        <v>350</v>
      </c>
      <c r="AA166" s="271" t="s">
        <v>350</v>
      </c>
      <c r="AB166" s="271" t="s">
        <v>350</v>
      </c>
      <c r="AC166" s="271" t="s">
        <v>350</v>
      </c>
      <c r="AD166" s="271" t="s">
        <v>349</v>
      </c>
      <c r="AE166" s="271" t="s">
        <v>349</v>
      </c>
      <c r="AF166" s="271" t="s">
        <v>350</v>
      </c>
      <c r="AG166" s="271" t="s">
        <v>349</v>
      </c>
      <c r="AH166" s="271" t="s">
        <v>349</v>
      </c>
      <c r="AI166" s="271" t="s">
        <v>349</v>
      </c>
      <c r="AJ166" s="271" t="s">
        <v>349</v>
      </c>
      <c r="AK166" s="271" t="s">
        <v>349</v>
      </c>
      <c r="AL166" s="271" t="s">
        <v>349</v>
      </c>
    </row>
    <row r="167" spans="1:38">
      <c r="A167" s="271">
        <v>805163</v>
      </c>
      <c r="B167" s="271" t="s">
        <v>2007</v>
      </c>
      <c r="C167" s="271" t="s">
        <v>350</v>
      </c>
      <c r="D167" s="271" t="s">
        <v>348</v>
      </c>
      <c r="E167" s="271" t="s">
        <v>349</v>
      </c>
      <c r="F167" s="271" t="s">
        <v>348</v>
      </c>
      <c r="G167" s="271" t="s">
        <v>350</v>
      </c>
      <c r="H167" s="271" t="s">
        <v>348</v>
      </c>
      <c r="I167" s="271" t="s">
        <v>350</v>
      </c>
      <c r="J167" s="271" t="s">
        <v>348</v>
      </c>
      <c r="K167" s="271" t="s">
        <v>348</v>
      </c>
      <c r="L167" s="271" t="s">
        <v>348</v>
      </c>
      <c r="M167" s="271" t="s">
        <v>350</v>
      </c>
      <c r="N167" s="271" t="s">
        <v>349</v>
      </c>
      <c r="O167" s="271" t="s">
        <v>350</v>
      </c>
      <c r="P167" s="271" t="s">
        <v>349</v>
      </c>
      <c r="Q167" s="271" t="s">
        <v>349</v>
      </c>
      <c r="R167" s="271" t="s">
        <v>350</v>
      </c>
      <c r="S167" s="271" t="s">
        <v>350</v>
      </c>
      <c r="T167" s="271" t="s">
        <v>350</v>
      </c>
      <c r="U167" s="271" t="s">
        <v>350</v>
      </c>
      <c r="V167" s="271" t="s">
        <v>349</v>
      </c>
      <c r="W167" s="271" t="s">
        <v>350</v>
      </c>
      <c r="X167" s="271" t="s">
        <v>349</v>
      </c>
      <c r="Y167" s="271" t="s">
        <v>350</v>
      </c>
      <c r="Z167" s="271" t="s">
        <v>350</v>
      </c>
      <c r="AA167" s="271" t="s">
        <v>350</v>
      </c>
      <c r="AB167" s="271" t="s">
        <v>350</v>
      </c>
      <c r="AC167" s="271" t="s">
        <v>350</v>
      </c>
      <c r="AD167" s="271" t="s">
        <v>350</v>
      </c>
      <c r="AE167" s="271" t="s">
        <v>350</v>
      </c>
      <c r="AF167" s="271" t="s">
        <v>350</v>
      </c>
      <c r="AG167" s="271" t="s">
        <v>349</v>
      </c>
      <c r="AH167" s="271" t="s">
        <v>349</v>
      </c>
      <c r="AI167" s="271" t="s">
        <v>350</v>
      </c>
      <c r="AJ167" s="271" t="s">
        <v>350</v>
      </c>
      <c r="AK167" s="271" t="s">
        <v>349</v>
      </c>
      <c r="AL167" s="271" t="s">
        <v>350</v>
      </c>
    </row>
    <row r="168" spans="1:38">
      <c r="A168" s="271">
        <v>805169</v>
      </c>
      <c r="B168" s="271" t="s">
        <v>2007</v>
      </c>
      <c r="C168" s="271" t="s">
        <v>349</v>
      </c>
      <c r="D168" s="271" t="s">
        <v>348</v>
      </c>
      <c r="E168" s="271" t="s">
        <v>349</v>
      </c>
      <c r="F168" s="271" t="s">
        <v>350</v>
      </c>
      <c r="G168" s="271" t="s">
        <v>350</v>
      </c>
      <c r="H168" s="271" t="s">
        <v>349</v>
      </c>
      <c r="I168" s="271" t="s">
        <v>349</v>
      </c>
      <c r="J168" s="271" t="s">
        <v>349</v>
      </c>
      <c r="K168" s="271" t="s">
        <v>349</v>
      </c>
      <c r="L168" s="271" t="s">
        <v>348</v>
      </c>
      <c r="M168" s="271" t="s">
        <v>348</v>
      </c>
      <c r="N168" s="271" t="s">
        <v>348</v>
      </c>
      <c r="O168" s="271" t="s">
        <v>349</v>
      </c>
      <c r="P168" s="271" t="s">
        <v>350</v>
      </c>
      <c r="Q168" s="271" t="s">
        <v>348</v>
      </c>
      <c r="R168" s="271" t="s">
        <v>348</v>
      </c>
      <c r="S168" s="271" t="s">
        <v>350</v>
      </c>
      <c r="T168" s="271" t="s">
        <v>350</v>
      </c>
      <c r="U168" s="271" t="s">
        <v>348</v>
      </c>
      <c r="V168" s="271" t="s">
        <v>349</v>
      </c>
      <c r="W168" s="271" t="s">
        <v>350</v>
      </c>
      <c r="X168" s="271" t="s">
        <v>350</v>
      </c>
      <c r="Y168" s="271" t="s">
        <v>350</v>
      </c>
      <c r="Z168" s="271" t="s">
        <v>350</v>
      </c>
      <c r="AA168" s="271" t="s">
        <v>350</v>
      </c>
      <c r="AB168" s="271" t="s">
        <v>350</v>
      </c>
      <c r="AC168" s="271" t="s">
        <v>350</v>
      </c>
      <c r="AD168" s="271" t="s">
        <v>349</v>
      </c>
      <c r="AE168" s="271" t="s">
        <v>349</v>
      </c>
      <c r="AF168" s="271" t="s">
        <v>350</v>
      </c>
      <c r="AG168" s="271" t="s">
        <v>349</v>
      </c>
      <c r="AH168" s="271" t="s">
        <v>349</v>
      </c>
      <c r="AI168" s="271" t="s">
        <v>349</v>
      </c>
      <c r="AJ168" s="271" t="s">
        <v>349</v>
      </c>
      <c r="AK168" s="271" t="s">
        <v>349</v>
      </c>
      <c r="AL168" s="271" t="s">
        <v>349</v>
      </c>
    </row>
    <row r="169" spans="1:38">
      <c r="A169" s="271">
        <v>805176</v>
      </c>
      <c r="B169" s="271" t="s">
        <v>2007</v>
      </c>
      <c r="C169" s="271" t="s">
        <v>350</v>
      </c>
      <c r="D169" s="271" t="s">
        <v>348</v>
      </c>
      <c r="E169" s="271" t="s">
        <v>350</v>
      </c>
      <c r="F169" s="271" t="s">
        <v>350</v>
      </c>
      <c r="G169" s="271" t="s">
        <v>348</v>
      </c>
      <c r="H169" s="271" t="s">
        <v>349</v>
      </c>
      <c r="I169" s="271" t="s">
        <v>350</v>
      </c>
      <c r="J169" s="271" t="s">
        <v>348</v>
      </c>
      <c r="K169" s="271" t="s">
        <v>350</v>
      </c>
      <c r="L169" s="271" t="s">
        <v>350</v>
      </c>
      <c r="M169" s="271" t="s">
        <v>348</v>
      </c>
      <c r="N169" s="271" t="s">
        <v>349</v>
      </c>
      <c r="O169" s="271" t="s">
        <v>349</v>
      </c>
      <c r="P169" s="271" t="s">
        <v>350</v>
      </c>
      <c r="Q169" s="271" t="s">
        <v>349</v>
      </c>
      <c r="R169" s="271" t="s">
        <v>348</v>
      </c>
      <c r="S169" s="271" t="s">
        <v>350</v>
      </c>
      <c r="T169" s="271" t="s">
        <v>350</v>
      </c>
      <c r="U169" s="271" t="s">
        <v>349</v>
      </c>
      <c r="V169" s="271" t="s">
        <v>348</v>
      </c>
      <c r="W169" s="271" t="s">
        <v>349</v>
      </c>
      <c r="X169" s="271" t="s">
        <v>348</v>
      </c>
      <c r="Y169" s="271" t="s">
        <v>350</v>
      </c>
      <c r="Z169" s="271" t="s">
        <v>349</v>
      </c>
      <c r="AA169" s="271" t="s">
        <v>350</v>
      </c>
      <c r="AB169" s="271" t="s">
        <v>350</v>
      </c>
      <c r="AC169" s="271" t="s">
        <v>348</v>
      </c>
      <c r="AD169" s="271" t="s">
        <v>348</v>
      </c>
      <c r="AE169" s="271" t="s">
        <v>350</v>
      </c>
      <c r="AF169" s="271" t="s">
        <v>350</v>
      </c>
      <c r="AG169" s="271" t="s">
        <v>350</v>
      </c>
      <c r="AH169" s="271" t="s">
        <v>350</v>
      </c>
      <c r="AI169" s="271" t="s">
        <v>350</v>
      </c>
      <c r="AJ169" s="271" t="s">
        <v>350</v>
      </c>
      <c r="AK169" s="271" t="s">
        <v>349</v>
      </c>
      <c r="AL169" s="271" t="s">
        <v>350</v>
      </c>
    </row>
    <row r="170" spans="1:38">
      <c r="A170" s="271">
        <v>805186</v>
      </c>
      <c r="B170" s="271" t="s">
        <v>2007</v>
      </c>
      <c r="C170" s="271" t="s">
        <v>350</v>
      </c>
      <c r="D170" s="271" t="s">
        <v>348</v>
      </c>
      <c r="E170" s="271" t="s">
        <v>348</v>
      </c>
      <c r="F170" s="271" t="s">
        <v>350</v>
      </c>
      <c r="G170" s="271" t="s">
        <v>350</v>
      </c>
      <c r="H170" s="271" t="s">
        <v>348</v>
      </c>
      <c r="I170" s="271" t="s">
        <v>350</v>
      </c>
      <c r="J170" s="271" t="s">
        <v>350</v>
      </c>
      <c r="K170" s="271" t="s">
        <v>348</v>
      </c>
      <c r="L170" s="271" t="s">
        <v>350</v>
      </c>
      <c r="M170" s="271" t="s">
        <v>350</v>
      </c>
      <c r="N170" s="271" t="s">
        <v>348</v>
      </c>
      <c r="O170" s="271" t="s">
        <v>350</v>
      </c>
      <c r="P170" s="271" t="s">
        <v>350</v>
      </c>
      <c r="Q170" s="271" t="s">
        <v>348</v>
      </c>
      <c r="R170" s="271" t="s">
        <v>350</v>
      </c>
      <c r="S170" s="271" t="s">
        <v>348</v>
      </c>
      <c r="T170" s="271" t="s">
        <v>350</v>
      </c>
      <c r="U170" s="271" t="s">
        <v>350</v>
      </c>
      <c r="V170" s="271" t="s">
        <v>350</v>
      </c>
      <c r="W170" s="271" t="s">
        <v>350</v>
      </c>
      <c r="X170" s="271" t="s">
        <v>350</v>
      </c>
      <c r="Y170" s="271" t="s">
        <v>348</v>
      </c>
      <c r="Z170" s="271" t="s">
        <v>348</v>
      </c>
      <c r="AA170" s="271" t="s">
        <v>350</v>
      </c>
      <c r="AB170" s="271" t="s">
        <v>348</v>
      </c>
      <c r="AC170" s="271" t="s">
        <v>348</v>
      </c>
      <c r="AD170" s="271" t="s">
        <v>348</v>
      </c>
      <c r="AE170" s="271" t="s">
        <v>348</v>
      </c>
      <c r="AF170" s="271" t="s">
        <v>348</v>
      </c>
      <c r="AG170" s="271" t="s">
        <v>350</v>
      </c>
      <c r="AH170" s="271" t="s">
        <v>350</v>
      </c>
      <c r="AI170" s="271" t="s">
        <v>350</v>
      </c>
      <c r="AJ170" s="271" t="s">
        <v>350</v>
      </c>
      <c r="AK170" s="271" t="s">
        <v>349</v>
      </c>
      <c r="AL170" s="271" t="s">
        <v>350</v>
      </c>
    </row>
    <row r="171" spans="1:38">
      <c r="A171" s="271">
        <v>805213</v>
      </c>
      <c r="B171" s="271" t="s">
        <v>2007</v>
      </c>
      <c r="C171" s="271" t="s">
        <v>348</v>
      </c>
      <c r="D171" s="271" t="s">
        <v>350</v>
      </c>
      <c r="E171" s="271" t="s">
        <v>348</v>
      </c>
      <c r="F171" s="271" t="s">
        <v>350</v>
      </c>
      <c r="G171" s="271" t="s">
        <v>348</v>
      </c>
      <c r="H171" s="271" t="s">
        <v>350</v>
      </c>
      <c r="I171" s="271" t="s">
        <v>348</v>
      </c>
      <c r="J171" s="271" t="s">
        <v>348</v>
      </c>
      <c r="K171" s="271" t="s">
        <v>348</v>
      </c>
      <c r="L171" s="271" t="s">
        <v>348</v>
      </c>
      <c r="M171" s="271" t="s">
        <v>348</v>
      </c>
      <c r="N171" s="271" t="s">
        <v>348</v>
      </c>
      <c r="O171" s="271" t="s">
        <v>348</v>
      </c>
      <c r="P171" s="271" t="s">
        <v>348</v>
      </c>
      <c r="Q171" s="271" t="s">
        <v>348</v>
      </c>
      <c r="R171" s="271" t="s">
        <v>348</v>
      </c>
      <c r="S171" s="271" t="s">
        <v>348</v>
      </c>
      <c r="T171" s="271" t="s">
        <v>350</v>
      </c>
      <c r="U171" s="271" t="s">
        <v>348</v>
      </c>
      <c r="V171" s="271" t="s">
        <v>350</v>
      </c>
      <c r="W171" s="271" t="s">
        <v>350</v>
      </c>
      <c r="X171" s="271" t="s">
        <v>350</v>
      </c>
      <c r="Y171" s="271" t="s">
        <v>348</v>
      </c>
      <c r="Z171" s="271" t="s">
        <v>348</v>
      </c>
      <c r="AA171" s="271" t="s">
        <v>348</v>
      </c>
      <c r="AB171" s="271" t="s">
        <v>350</v>
      </c>
      <c r="AC171" s="271" t="s">
        <v>350</v>
      </c>
      <c r="AD171" s="271" t="s">
        <v>350</v>
      </c>
      <c r="AE171" s="271" t="s">
        <v>350</v>
      </c>
      <c r="AF171" s="271" t="s">
        <v>350</v>
      </c>
      <c r="AG171" s="271" t="s">
        <v>349</v>
      </c>
      <c r="AH171" s="271" t="s">
        <v>349</v>
      </c>
      <c r="AI171" s="271" t="s">
        <v>349</v>
      </c>
      <c r="AJ171" s="271" t="s">
        <v>349</v>
      </c>
      <c r="AK171" s="271" t="s">
        <v>349</v>
      </c>
      <c r="AL171" s="271" t="s">
        <v>349</v>
      </c>
    </row>
    <row r="172" spans="1:38">
      <c r="A172" s="271">
        <v>805221</v>
      </c>
      <c r="B172" s="271" t="s">
        <v>2007</v>
      </c>
      <c r="C172" s="271" t="s">
        <v>349</v>
      </c>
      <c r="D172" s="271" t="s">
        <v>350</v>
      </c>
      <c r="E172" s="271" t="s">
        <v>349</v>
      </c>
      <c r="F172" s="271" t="s">
        <v>349</v>
      </c>
      <c r="G172" s="271" t="s">
        <v>349</v>
      </c>
      <c r="H172" s="271" t="s">
        <v>349</v>
      </c>
      <c r="I172" s="271" t="s">
        <v>350</v>
      </c>
      <c r="J172" s="271" t="s">
        <v>350</v>
      </c>
      <c r="K172" s="271" t="s">
        <v>350</v>
      </c>
      <c r="L172" s="271" t="s">
        <v>350</v>
      </c>
      <c r="M172" s="271" t="s">
        <v>349</v>
      </c>
      <c r="N172" s="271" t="s">
        <v>349</v>
      </c>
      <c r="O172" s="271" t="s">
        <v>349</v>
      </c>
      <c r="P172" s="271" t="s">
        <v>350</v>
      </c>
      <c r="Q172" s="271" t="s">
        <v>350</v>
      </c>
      <c r="R172" s="271" t="s">
        <v>350</v>
      </c>
      <c r="S172" s="271" t="s">
        <v>350</v>
      </c>
      <c r="T172" s="271" t="s">
        <v>350</v>
      </c>
      <c r="U172" s="271" t="s">
        <v>350</v>
      </c>
      <c r="V172" s="271" t="s">
        <v>350</v>
      </c>
      <c r="W172" s="271" t="s">
        <v>350</v>
      </c>
      <c r="X172" s="271" t="s">
        <v>350</v>
      </c>
      <c r="Y172" s="271" t="s">
        <v>350</v>
      </c>
      <c r="Z172" s="271" t="s">
        <v>350</v>
      </c>
      <c r="AA172" s="271" t="s">
        <v>350</v>
      </c>
      <c r="AB172" s="271" t="s">
        <v>350</v>
      </c>
      <c r="AC172" s="271" t="s">
        <v>349</v>
      </c>
      <c r="AD172" s="271" t="s">
        <v>349</v>
      </c>
      <c r="AE172" s="271" t="s">
        <v>350</v>
      </c>
      <c r="AF172" s="271" t="s">
        <v>350</v>
      </c>
      <c r="AG172" s="271" t="s">
        <v>349</v>
      </c>
      <c r="AH172" s="271" t="s">
        <v>349</v>
      </c>
      <c r="AI172" s="271" t="s">
        <v>349</v>
      </c>
      <c r="AJ172" s="271" t="s">
        <v>349</v>
      </c>
      <c r="AK172" s="271" t="s">
        <v>349</v>
      </c>
      <c r="AL172" s="271" t="s">
        <v>349</v>
      </c>
    </row>
    <row r="173" spans="1:38">
      <c r="A173" s="271">
        <v>805228</v>
      </c>
      <c r="B173" s="271" t="s">
        <v>2007</v>
      </c>
      <c r="C173" s="271" t="s">
        <v>349</v>
      </c>
      <c r="D173" s="271" t="s">
        <v>348</v>
      </c>
      <c r="E173" s="271" t="s">
        <v>348</v>
      </c>
      <c r="F173" s="271" t="s">
        <v>349</v>
      </c>
      <c r="G173" s="271" t="s">
        <v>349</v>
      </c>
      <c r="H173" s="271" t="s">
        <v>349</v>
      </c>
      <c r="I173" s="271" t="s">
        <v>350</v>
      </c>
      <c r="J173" s="271" t="s">
        <v>350</v>
      </c>
      <c r="K173" s="271" t="s">
        <v>349</v>
      </c>
      <c r="L173" s="271" t="s">
        <v>350</v>
      </c>
      <c r="M173" s="271" t="s">
        <v>349</v>
      </c>
      <c r="N173" s="271" t="s">
        <v>349</v>
      </c>
      <c r="O173" s="271" t="s">
        <v>349</v>
      </c>
      <c r="P173" s="271" t="s">
        <v>348</v>
      </c>
      <c r="Q173" s="271" t="s">
        <v>350</v>
      </c>
      <c r="R173" s="271" t="s">
        <v>348</v>
      </c>
      <c r="S173" s="271" t="s">
        <v>350</v>
      </c>
      <c r="T173" s="271" t="s">
        <v>350</v>
      </c>
      <c r="U173" s="271" t="s">
        <v>349</v>
      </c>
      <c r="V173" s="271" t="s">
        <v>350</v>
      </c>
      <c r="W173" s="271" t="s">
        <v>350</v>
      </c>
      <c r="X173" s="271" t="s">
        <v>350</v>
      </c>
      <c r="Y173" s="271" t="s">
        <v>348</v>
      </c>
      <c r="Z173" s="271" t="s">
        <v>348</v>
      </c>
      <c r="AA173" s="271" t="s">
        <v>350</v>
      </c>
      <c r="AB173" s="271" t="s">
        <v>348</v>
      </c>
      <c r="AC173" s="271" t="s">
        <v>350</v>
      </c>
      <c r="AD173" s="271" t="s">
        <v>349</v>
      </c>
      <c r="AE173" s="271" t="s">
        <v>350</v>
      </c>
      <c r="AF173" s="271" t="s">
        <v>350</v>
      </c>
      <c r="AG173" s="271" t="s">
        <v>350</v>
      </c>
      <c r="AH173" s="271" t="s">
        <v>348</v>
      </c>
      <c r="AI173" s="271" t="s">
        <v>350</v>
      </c>
      <c r="AJ173" s="271" t="s">
        <v>350</v>
      </c>
      <c r="AK173" s="271" t="s">
        <v>349</v>
      </c>
      <c r="AL173" s="271" t="s">
        <v>350</v>
      </c>
    </row>
    <row r="174" spans="1:38">
      <c r="A174" s="271">
        <v>805254</v>
      </c>
      <c r="B174" s="271" t="s">
        <v>2007</v>
      </c>
      <c r="C174" s="271" t="s">
        <v>350</v>
      </c>
      <c r="D174" s="271" t="s">
        <v>349</v>
      </c>
      <c r="E174" s="271" t="s">
        <v>350</v>
      </c>
      <c r="F174" s="271" t="s">
        <v>349</v>
      </c>
      <c r="G174" s="271" t="s">
        <v>349</v>
      </c>
      <c r="H174" s="271" t="s">
        <v>349</v>
      </c>
      <c r="I174" s="271" t="s">
        <v>349</v>
      </c>
      <c r="J174" s="271" t="s">
        <v>348</v>
      </c>
      <c r="K174" s="271" t="s">
        <v>348</v>
      </c>
      <c r="L174" s="271" t="s">
        <v>348</v>
      </c>
      <c r="M174" s="271" t="s">
        <v>348</v>
      </c>
      <c r="N174" s="271" t="s">
        <v>348</v>
      </c>
      <c r="O174" s="271" t="s">
        <v>350</v>
      </c>
      <c r="P174" s="271" t="s">
        <v>348</v>
      </c>
      <c r="Q174" s="271" t="s">
        <v>350</v>
      </c>
      <c r="R174" s="271" t="s">
        <v>350</v>
      </c>
      <c r="S174" s="271" t="s">
        <v>350</v>
      </c>
      <c r="T174" s="271" t="s">
        <v>350</v>
      </c>
      <c r="U174" s="271" t="s">
        <v>349</v>
      </c>
      <c r="V174" s="271" t="s">
        <v>350</v>
      </c>
      <c r="W174" s="271" t="s">
        <v>350</v>
      </c>
      <c r="X174" s="271" t="s">
        <v>350</v>
      </c>
      <c r="Y174" s="271" t="s">
        <v>350</v>
      </c>
      <c r="Z174" s="271" t="s">
        <v>348</v>
      </c>
      <c r="AA174" s="271" t="s">
        <v>348</v>
      </c>
      <c r="AB174" s="271" t="s">
        <v>348</v>
      </c>
      <c r="AC174" s="271" t="s">
        <v>350</v>
      </c>
      <c r="AD174" s="271" t="s">
        <v>350</v>
      </c>
      <c r="AE174" s="271" t="s">
        <v>350</v>
      </c>
      <c r="AF174" s="271" t="s">
        <v>350</v>
      </c>
      <c r="AG174" s="271" t="s">
        <v>350</v>
      </c>
      <c r="AH174" s="271" t="s">
        <v>350</v>
      </c>
      <c r="AI174" s="271" t="s">
        <v>350</v>
      </c>
      <c r="AJ174" s="271" t="s">
        <v>350</v>
      </c>
      <c r="AK174" s="271" t="s">
        <v>348</v>
      </c>
      <c r="AL174" s="271" t="s">
        <v>348</v>
      </c>
    </row>
    <row r="175" spans="1:38">
      <c r="A175" s="271">
        <v>805264</v>
      </c>
      <c r="B175" s="271" t="s">
        <v>2007</v>
      </c>
      <c r="C175" s="271" t="s">
        <v>350</v>
      </c>
      <c r="D175" s="271" t="s">
        <v>348</v>
      </c>
      <c r="E175" s="271" t="s">
        <v>350</v>
      </c>
      <c r="F175" s="271" t="s">
        <v>348</v>
      </c>
      <c r="G175" s="271" t="s">
        <v>348</v>
      </c>
      <c r="H175" s="271" t="s">
        <v>348</v>
      </c>
      <c r="I175" s="271" t="s">
        <v>350</v>
      </c>
      <c r="J175" s="271" t="s">
        <v>350</v>
      </c>
      <c r="K175" s="271" t="s">
        <v>350</v>
      </c>
      <c r="L175" s="271" t="s">
        <v>348</v>
      </c>
      <c r="M175" s="271" t="s">
        <v>348</v>
      </c>
      <c r="N175" s="271" t="s">
        <v>350</v>
      </c>
      <c r="O175" s="271" t="s">
        <v>350</v>
      </c>
      <c r="P175" s="271" t="s">
        <v>350</v>
      </c>
      <c r="Q175" s="271" t="s">
        <v>350</v>
      </c>
      <c r="R175" s="271" t="s">
        <v>350</v>
      </c>
      <c r="S175" s="271" t="s">
        <v>348</v>
      </c>
      <c r="T175" s="271" t="s">
        <v>350</v>
      </c>
      <c r="U175" s="271" t="s">
        <v>350</v>
      </c>
      <c r="V175" s="271" t="s">
        <v>349</v>
      </c>
      <c r="W175" s="271" t="s">
        <v>348</v>
      </c>
      <c r="X175" s="271" t="s">
        <v>349</v>
      </c>
      <c r="Y175" s="271" t="s">
        <v>350</v>
      </c>
      <c r="Z175" s="271" t="s">
        <v>350</v>
      </c>
      <c r="AA175" s="271" t="s">
        <v>348</v>
      </c>
      <c r="AB175" s="271" t="s">
        <v>350</v>
      </c>
      <c r="AC175" s="271" t="s">
        <v>348</v>
      </c>
      <c r="AD175" s="271" t="s">
        <v>350</v>
      </c>
      <c r="AE175" s="271" t="s">
        <v>350</v>
      </c>
      <c r="AF175" s="271" t="s">
        <v>350</v>
      </c>
      <c r="AG175" s="271" t="s">
        <v>350</v>
      </c>
      <c r="AH175" s="271" t="s">
        <v>349</v>
      </c>
      <c r="AI175" s="271" t="s">
        <v>350</v>
      </c>
      <c r="AJ175" s="271" t="s">
        <v>349</v>
      </c>
      <c r="AK175" s="271" t="s">
        <v>349</v>
      </c>
      <c r="AL175" s="271" t="s">
        <v>350</v>
      </c>
    </row>
    <row r="176" spans="1:38">
      <c r="A176" s="271">
        <v>805268</v>
      </c>
      <c r="B176" s="271" t="s">
        <v>2007</v>
      </c>
      <c r="C176" s="271" t="s">
        <v>350</v>
      </c>
      <c r="D176" s="271" t="s">
        <v>350</v>
      </c>
      <c r="E176" s="271" t="s">
        <v>348</v>
      </c>
      <c r="F176" s="271" t="s">
        <v>350</v>
      </c>
      <c r="G176" s="271" t="s">
        <v>348</v>
      </c>
      <c r="H176" s="271" t="s">
        <v>348</v>
      </c>
      <c r="I176" s="271" t="s">
        <v>350</v>
      </c>
      <c r="J176" s="271" t="s">
        <v>350</v>
      </c>
      <c r="K176" s="271" t="s">
        <v>350</v>
      </c>
      <c r="L176" s="271" t="s">
        <v>350</v>
      </c>
      <c r="M176" s="271" t="s">
        <v>348</v>
      </c>
      <c r="N176" s="271" t="s">
        <v>350</v>
      </c>
      <c r="O176" s="271" t="s">
        <v>350</v>
      </c>
      <c r="P176" s="271" t="s">
        <v>348</v>
      </c>
      <c r="Q176" s="271" t="s">
        <v>348</v>
      </c>
      <c r="R176" s="271" t="s">
        <v>348</v>
      </c>
      <c r="S176" s="271" t="s">
        <v>350</v>
      </c>
      <c r="T176" s="271" t="s">
        <v>348</v>
      </c>
      <c r="U176" s="271" t="s">
        <v>348</v>
      </c>
      <c r="V176" s="271" t="s">
        <v>348</v>
      </c>
      <c r="W176" s="271" t="s">
        <v>348</v>
      </c>
      <c r="X176" s="271" t="s">
        <v>350</v>
      </c>
      <c r="Y176" s="271" t="s">
        <v>348</v>
      </c>
      <c r="Z176" s="271" t="s">
        <v>348</v>
      </c>
      <c r="AA176" s="271" t="s">
        <v>350</v>
      </c>
      <c r="AB176" s="271" t="s">
        <v>350</v>
      </c>
      <c r="AC176" s="271" t="s">
        <v>350</v>
      </c>
      <c r="AD176" s="271" t="s">
        <v>350</v>
      </c>
      <c r="AE176" s="271" t="s">
        <v>350</v>
      </c>
      <c r="AF176" s="271" t="s">
        <v>350</v>
      </c>
      <c r="AG176" s="271" t="s">
        <v>349</v>
      </c>
      <c r="AH176" s="271" t="s">
        <v>349</v>
      </c>
      <c r="AI176" s="271" t="s">
        <v>349</v>
      </c>
      <c r="AJ176" s="271" t="s">
        <v>349</v>
      </c>
      <c r="AK176" s="271" t="s">
        <v>349</v>
      </c>
      <c r="AL176" s="271" t="s">
        <v>349</v>
      </c>
    </row>
    <row r="177" spans="1:38">
      <c r="A177" s="271">
        <v>805278</v>
      </c>
      <c r="B177" s="271" t="s">
        <v>2007</v>
      </c>
      <c r="C177" s="271" t="s">
        <v>348</v>
      </c>
      <c r="D177" s="271" t="s">
        <v>348</v>
      </c>
      <c r="E177" s="271" t="s">
        <v>350</v>
      </c>
      <c r="F177" s="271" t="s">
        <v>348</v>
      </c>
      <c r="G177" s="271" t="s">
        <v>350</v>
      </c>
      <c r="H177" s="271" t="s">
        <v>348</v>
      </c>
      <c r="I177" s="271" t="s">
        <v>350</v>
      </c>
      <c r="J177" s="271" t="s">
        <v>350</v>
      </c>
      <c r="K177" s="271" t="s">
        <v>348</v>
      </c>
      <c r="L177" s="271" t="s">
        <v>348</v>
      </c>
      <c r="M177" s="271" t="s">
        <v>350</v>
      </c>
      <c r="N177" s="271" t="s">
        <v>349</v>
      </c>
      <c r="O177" s="271" t="s">
        <v>349</v>
      </c>
      <c r="P177" s="271" t="s">
        <v>350</v>
      </c>
      <c r="Q177" s="271" t="s">
        <v>350</v>
      </c>
      <c r="R177" s="271" t="s">
        <v>348</v>
      </c>
      <c r="S177" s="271" t="s">
        <v>348</v>
      </c>
      <c r="T177" s="271" t="s">
        <v>349</v>
      </c>
      <c r="U177" s="271" t="s">
        <v>350</v>
      </c>
      <c r="V177" s="271" t="s">
        <v>348</v>
      </c>
      <c r="W177" s="271" t="s">
        <v>350</v>
      </c>
      <c r="X177" s="271" t="s">
        <v>350</v>
      </c>
      <c r="Y177" s="271" t="s">
        <v>348</v>
      </c>
      <c r="Z177" s="271" t="s">
        <v>348</v>
      </c>
      <c r="AA177" s="271" t="s">
        <v>350</v>
      </c>
      <c r="AB177" s="271" t="s">
        <v>350</v>
      </c>
      <c r="AC177" s="271" t="s">
        <v>349</v>
      </c>
      <c r="AD177" s="271" t="s">
        <v>349</v>
      </c>
      <c r="AE177" s="271" t="s">
        <v>349</v>
      </c>
      <c r="AF177" s="271" t="s">
        <v>350</v>
      </c>
      <c r="AG177" s="271" t="s">
        <v>350</v>
      </c>
      <c r="AH177" s="271" t="s">
        <v>349</v>
      </c>
      <c r="AI177" s="271" t="s">
        <v>350</v>
      </c>
      <c r="AJ177" s="271" t="s">
        <v>350</v>
      </c>
      <c r="AK177" s="271" t="s">
        <v>349</v>
      </c>
      <c r="AL177" s="271" t="s">
        <v>350</v>
      </c>
    </row>
    <row r="178" spans="1:38">
      <c r="A178" s="271">
        <v>805287</v>
      </c>
      <c r="B178" s="271" t="s">
        <v>2007</v>
      </c>
      <c r="C178" s="271" t="s">
        <v>350</v>
      </c>
      <c r="D178" s="271" t="s">
        <v>350</v>
      </c>
      <c r="E178" s="271" t="s">
        <v>350</v>
      </c>
      <c r="F178" s="271" t="s">
        <v>349</v>
      </c>
      <c r="G178" s="271" t="s">
        <v>350</v>
      </c>
      <c r="H178" s="271" t="s">
        <v>350</v>
      </c>
      <c r="I178" s="271" t="s">
        <v>350</v>
      </c>
      <c r="J178" s="271" t="s">
        <v>349</v>
      </c>
      <c r="K178" s="271" t="s">
        <v>348</v>
      </c>
      <c r="L178" s="271" t="s">
        <v>350</v>
      </c>
      <c r="M178" s="271" t="s">
        <v>349</v>
      </c>
      <c r="N178" s="271" t="s">
        <v>348</v>
      </c>
      <c r="O178" s="271" t="s">
        <v>350</v>
      </c>
      <c r="P178" s="271" t="s">
        <v>348</v>
      </c>
      <c r="Q178" s="271" t="s">
        <v>348</v>
      </c>
      <c r="R178" s="271" t="s">
        <v>350</v>
      </c>
      <c r="S178" s="271" t="s">
        <v>350</v>
      </c>
      <c r="T178" s="271" t="s">
        <v>349</v>
      </c>
      <c r="U178" s="271" t="s">
        <v>349</v>
      </c>
      <c r="V178" s="271" t="s">
        <v>349</v>
      </c>
      <c r="W178" s="271" t="s">
        <v>349</v>
      </c>
      <c r="X178" s="271" t="s">
        <v>350</v>
      </c>
      <c r="Y178" s="271" t="s">
        <v>350</v>
      </c>
      <c r="Z178" s="271" t="s">
        <v>349</v>
      </c>
      <c r="AA178" s="271" t="s">
        <v>350</v>
      </c>
      <c r="AB178" s="271" t="s">
        <v>348</v>
      </c>
      <c r="AC178" s="271" t="s">
        <v>350</v>
      </c>
      <c r="AD178" s="271" t="s">
        <v>349</v>
      </c>
      <c r="AE178" s="271" t="s">
        <v>349</v>
      </c>
      <c r="AF178" s="271" t="s">
        <v>348</v>
      </c>
      <c r="AG178" s="271" t="s">
        <v>350</v>
      </c>
      <c r="AH178" s="271" t="s">
        <v>348</v>
      </c>
      <c r="AI178" s="271" t="s">
        <v>350</v>
      </c>
      <c r="AJ178" s="271" t="s">
        <v>349</v>
      </c>
      <c r="AK178" s="271" t="s">
        <v>349</v>
      </c>
      <c r="AL178" s="271" t="s">
        <v>350</v>
      </c>
    </row>
    <row r="179" spans="1:38">
      <c r="A179" s="271">
        <v>805289</v>
      </c>
      <c r="B179" s="271" t="s">
        <v>2007</v>
      </c>
      <c r="C179" s="271" t="s">
        <v>348</v>
      </c>
      <c r="D179" s="271" t="s">
        <v>350</v>
      </c>
      <c r="E179" s="271" t="s">
        <v>350</v>
      </c>
      <c r="F179" s="271" t="s">
        <v>348</v>
      </c>
      <c r="G179" s="271" t="s">
        <v>350</v>
      </c>
      <c r="H179" s="271" t="s">
        <v>350</v>
      </c>
      <c r="I179" s="271" t="s">
        <v>350</v>
      </c>
      <c r="J179" s="271" t="s">
        <v>350</v>
      </c>
      <c r="K179" s="271" t="s">
        <v>349</v>
      </c>
      <c r="L179" s="271" t="s">
        <v>348</v>
      </c>
      <c r="M179" s="271" t="s">
        <v>350</v>
      </c>
      <c r="N179" s="271" t="s">
        <v>350</v>
      </c>
      <c r="O179" s="271" t="s">
        <v>350</v>
      </c>
      <c r="P179" s="271" t="s">
        <v>350</v>
      </c>
      <c r="Q179" s="271" t="s">
        <v>348</v>
      </c>
      <c r="R179" s="271" t="s">
        <v>348</v>
      </c>
      <c r="S179" s="271" t="s">
        <v>350</v>
      </c>
      <c r="T179" s="271" t="s">
        <v>350</v>
      </c>
      <c r="U179" s="271" t="s">
        <v>349</v>
      </c>
      <c r="V179" s="271" t="s">
        <v>348</v>
      </c>
      <c r="W179" s="271" t="s">
        <v>350</v>
      </c>
      <c r="X179" s="271" t="s">
        <v>350</v>
      </c>
      <c r="Y179" s="271" t="s">
        <v>350</v>
      </c>
      <c r="Z179" s="271" t="s">
        <v>350</v>
      </c>
      <c r="AA179" s="271" t="s">
        <v>348</v>
      </c>
      <c r="AB179" s="271" t="s">
        <v>350</v>
      </c>
      <c r="AC179" s="271" t="s">
        <v>350</v>
      </c>
      <c r="AD179" s="271" t="s">
        <v>350</v>
      </c>
      <c r="AE179" s="271" t="s">
        <v>348</v>
      </c>
      <c r="AF179" s="271" t="s">
        <v>350</v>
      </c>
      <c r="AG179" s="271" t="s">
        <v>350</v>
      </c>
      <c r="AH179" s="271" t="s">
        <v>350</v>
      </c>
      <c r="AI179" s="271" t="s">
        <v>350</v>
      </c>
      <c r="AJ179" s="271" t="s">
        <v>350</v>
      </c>
      <c r="AK179" s="271" t="s">
        <v>349</v>
      </c>
      <c r="AL179" s="271" t="s">
        <v>350</v>
      </c>
    </row>
    <row r="180" spans="1:38">
      <c r="A180" s="271">
        <v>805300</v>
      </c>
      <c r="B180" s="271" t="s">
        <v>2007</v>
      </c>
      <c r="C180" s="271" t="s">
        <v>350</v>
      </c>
      <c r="D180" s="271" t="s">
        <v>350</v>
      </c>
      <c r="E180" s="271" t="s">
        <v>350</v>
      </c>
      <c r="F180" s="271" t="s">
        <v>349</v>
      </c>
      <c r="G180" s="271" t="s">
        <v>349</v>
      </c>
      <c r="H180" s="271" t="s">
        <v>349</v>
      </c>
      <c r="I180" s="271" t="s">
        <v>349</v>
      </c>
      <c r="J180" s="271" t="s">
        <v>350</v>
      </c>
      <c r="K180" s="271" t="s">
        <v>350</v>
      </c>
      <c r="L180" s="271" t="s">
        <v>350</v>
      </c>
      <c r="M180" s="271" t="s">
        <v>349</v>
      </c>
      <c r="N180" s="271" t="s">
        <v>349</v>
      </c>
      <c r="O180" s="271" t="s">
        <v>349</v>
      </c>
      <c r="P180" s="271" t="s">
        <v>350</v>
      </c>
      <c r="Q180" s="271" t="s">
        <v>350</v>
      </c>
      <c r="R180" s="271" t="s">
        <v>350</v>
      </c>
      <c r="S180" s="271" t="s">
        <v>350</v>
      </c>
      <c r="T180" s="271" t="s">
        <v>350</v>
      </c>
      <c r="U180" s="271" t="s">
        <v>350</v>
      </c>
      <c r="V180" s="271" t="s">
        <v>350</v>
      </c>
      <c r="W180" s="271" t="s">
        <v>350</v>
      </c>
      <c r="X180" s="271" t="s">
        <v>350</v>
      </c>
      <c r="Y180" s="271" t="s">
        <v>350</v>
      </c>
      <c r="Z180" s="271" t="s">
        <v>348</v>
      </c>
      <c r="AA180" s="271" t="s">
        <v>350</v>
      </c>
      <c r="AB180" s="271" t="s">
        <v>350</v>
      </c>
      <c r="AC180" s="271" t="s">
        <v>349</v>
      </c>
      <c r="AD180" s="271" t="s">
        <v>348</v>
      </c>
      <c r="AE180" s="271" t="s">
        <v>350</v>
      </c>
      <c r="AF180" s="271" t="s">
        <v>350</v>
      </c>
      <c r="AG180" s="271" t="s">
        <v>350</v>
      </c>
      <c r="AH180" s="271" t="s">
        <v>349</v>
      </c>
      <c r="AI180" s="271" t="s">
        <v>350</v>
      </c>
      <c r="AJ180" s="271" t="s">
        <v>350</v>
      </c>
      <c r="AK180" s="271" t="s">
        <v>349</v>
      </c>
      <c r="AL180" s="271" t="s">
        <v>350</v>
      </c>
    </row>
    <row r="181" spans="1:38">
      <c r="A181" s="271">
        <v>805307</v>
      </c>
      <c r="B181" s="271" t="s">
        <v>2007</v>
      </c>
      <c r="C181" s="271" t="s">
        <v>350</v>
      </c>
      <c r="D181" s="271" t="s">
        <v>350</v>
      </c>
      <c r="E181" s="271" t="s">
        <v>350</v>
      </c>
      <c r="F181" s="271" t="s">
        <v>350</v>
      </c>
      <c r="G181" s="271" t="s">
        <v>350</v>
      </c>
      <c r="H181" s="271" t="s">
        <v>348</v>
      </c>
      <c r="I181" s="271" t="s">
        <v>350</v>
      </c>
      <c r="J181" s="271" t="s">
        <v>350</v>
      </c>
      <c r="K181" s="271" t="s">
        <v>348</v>
      </c>
      <c r="L181" s="271" t="s">
        <v>350</v>
      </c>
      <c r="M181" s="271" t="s">
        <v>348</v>
      </c>
      <c r="N181" s="271" t="s">
        <v>350</v>
      </c>
      <c r="O181" s="271" t="s">
        <v>350</v>
      </c>
      <c r="P181" s="271" t="s">
        <v>350</v>
      </c>
      <c r="Q181" s="271" t="s">
        <v>350</v>
      </c>
      <c r="R181" s="271" t="s">
        <v>350</v>
      </c>
      <c r="S181" s="271" t="s">
        <v>350</v>
      </c>
      <c r="T181" s="271" t="s">
        <v>350</v>
      </c>
      <c r="U181" s="271" t="s">
        <v>350</v>
      </c>
      <c r="V181" s="271" t="s">
        <v>350</v>
      </c>
      <c r="W181" s="271" t="s">
        <v>350</v>
      </c>
      <c r="X181" s="271" t="s">
        <v>350</v>
      </c>
      <c r="Y181" s="271" t="s">
        <v>350</v>
      </c>
      <c r="Z181" s="271" t="s">
        <v>349</v>
      </c>
      <c r="AA181" s="271" t="s">
        <v>350</v>
      </c>
      <c r="AB181" s="271" t="s">
        <v>349</v>
      </c>
      <c r="AC181" s="271" t="s">
        <v>349</v>
      </c>
      <c r="AD181" s="271" t="s">
        <v>350</v>
      </c>
      <c r="AE181" s="271" t="s">
        <v>349</v>
      </c>
      <c r="AF181" s="271" t="s">
        <v>349</v>
      </c>
      <c r="AG181" s="271" t="s">
        <v>350</v>
      </c>
      <c r="AH181" s="271" t="s">
        <v>350</v>
      </c>
      <c r="AI181" s="271" t="s">
        <v>350</v>
      </c>
      <c r="AJ181" s="271" t="s">
        <v>349</v>
      </c>
      <c r="AK181" s="271" t="s">
        <v>349</v>
      </c>
      <c r="AL181" s="271" t="s">
        <v>348</v>
      </c>
    </row>
    <row r="182" spans="1:38">
      <c r="A182" s="271">
        <v>805310</v>
      </c>
      <c r="B182" s="271" t="s">
        <v>2007</v>
      </c>
      <c r="C182" s="271" t="s">
        <v>350</v>
      </c>
      <c r="D182" s="271" t="s">
        <v>348</v>
      </c>
      <c r="E182" s="271" t="s">
        <v>350</v>
      </c>
      <c r="F182" s="271" t="s">
        <v>350</v>
      </c>
      <c r="G182" s="271" t="s">
        <v>350</v>
      </c>
      <c r="H182" s="271" t="s">
        <v>348</v>
      </c>
      <c r="I182" s="271" t="s">
        <v>348</v>
      </c>
      <c r="J182" s="271" t="s">
        <v>350</v>
      </c>
      <c r="K182" s="271" t="s">
        <v>348</v>
      </c>
      <c r="L182" s="271" t="s">
        <v>350</v>
      </c>
      <c r="M182" s="271" t="s">
        <v>350</v>
      </c>
      <c r="N182" s="271" t="s">
        <v>350</v>
      </c>
      <c r="O182" s="271" t="s">
        <v>349</v>
      </c>
      <c r="P182" s="271" t="s">
        <v>348</v>
      </c>
      <c r="Q182" s="271" t="s">
        <v>348</v>
      </c>
      <c r="R182" s="271" t="s">
        <v>350</v>
      </c>
      <c r="S182" s="271" t="s">
        <v>350</v>
      </c>
      <c r="T182" s="271" t="s">
        <v>350</v>
      </c>
      <c r="U182" s="271" t="s">
        <v>350</v>
      </c>
      <c r="V182" s="271" t="s">
        <v>350</v>
      </c>
      <c r="W182" s="271" t="s">
        <v>350</v>
      </c>
      <c r="X182" s="271" t="s">
        <v>350</v>
      </c>
      <c r="Y182" s="271" t="s">
        <v>350</v>
      </c>
      <c r="Z182" s="271" t="s">
        <v>350</v>
      </c>
      <c r="AA182" s="271" t="s">
        <v>350</v>
      </c>
      <c r="AB182" s="271" t="s">
        <v>348</v>
      </c>
      <c r="AC182" s="271" t="s">
        <v>350</v>
      </c>
      <c r="AD182" s="271" t="s">
        <v>350</v>
      </c>
      <c r="AE182" s="271" t="s">
        <v>350</v>
      </c>
      <c r="AF182" s="271" t="s">
        <v>350</v>
      </c>
      <c r="AG182" s="271" t="s">
        <v>350</v>
      </c>
      <c r="AH182" s="271" t="s">
        <v>349</v>
      </c>
      <c r="AI182" s="271" t="s">
        <v>350</v>
      </c>
      <c r="AJ182" s="271" t="s">
        <v>350</v>
      </c>
      <c r="AK182" s="271" t="s">
        <v>349</v>
      </c>
      <c r="AL182" s="271" t="s">
        <v>350</v>
      </c>
    </row>
    <row r="183" spans="1:38">
      <c r="A183" s="271">
        <v>805338</v>
      </c>
      <c r="B183" s="271" t="s">
        <v>2007</v>
      </c>
      <c r="C183" s="271" t="s">
        <v>350</v>
      </c>
      <c r="D183" s="271" t="s">
        <v>348</v>
      </c>
      <c r="E183" s="271" t="s">
        <v>349</v>
      </c>
      <c r="F183" s="271" t="s">
        <v>349</v>
      </c>
      <c r="G183" s="271" t="s">
        <v>349</v>
      </c>
      <c r="H183" s="271" t="s">
        <v>350</v>
      </c>
      <c r="I183" s="271" t="s">
        <v>348</v>
      </c>
      <c r="J183" s="271" t="s">
        <v>350</v>
      </c>
      <c r="K183" s="271" t="s">
        <v>349</v>
      </c>
      <c r="L183" s="271" t="s">
        <v>350</v>
      </c>
      <c r="M183" s="271" t="s">
        <v>349</v>
      </c>
      <c r="N183" s="271" t="s">
        <v>349</v>
      </c>
      <c r="O183" s="271" t="s">
        <v>350</v>
      </c>
      <c r="P183" s="271" t="s">
        <v>348</v>
      </c>
      <c r="Q183" s="271" t="s">
        <v>350</v>
      </c>
      <c r="R183" s="271" t="s">
        <v>348</v>
      </c>
      <c r="S183" s="271" t="s">
        <v>349</v>
      </c>
      <c r="T183" s="271" t="s">
        <v>350</v>
      </c>
      <c r="U183" s="271" t="s">
        <v>348</v>
      </c>
      <c r="V183" s="271" t="s">
        <v>350</v>
      </c>
      <c r="W183" s="271" t="s">
        <v>349</v>
      </c>
      <c r="X183" s="271" t="s">
        <v>350</v>
      </c>
      <c r="Y183" s="271" t="s">
        <v>350</v>
      </c>
      <c r="Z183" s="271" t="s">
        <v>350</v>
      </c>
      <c r="AA183" s="271" t="s">
        <v>350</v>
      </c>
      <c r="AB183" s="271" t="s">
        <v>350</v>
      </c>
      <c r="AC183" s="271" t="s">
        <v>349</v>
      </c>
      <c r="AD183" s="271" t="s">
        <v>350</v>
      </c>
      <c r="AE183" s="271" t="s">
        <v>349</v>
      </c>
      <c r="AF183" s="271" t="s">
        <v>350</v>
      </c>
      <c r="AG183" s="271" t="s">
        <v>349</v>
      </c>
      <c r="AH183" s="271" t="s">
        <v>349</v>
      </c>
      <c r="AI183" s="271" t="s">
        <v>349</v>
      </c>
      <c r="AJ183" s="271" t="s">
        <v>349</v>
      </c>
      <c r="AK183" s="271" t="s">
        <v>349</v>
      </c>
      <c r="AL183" s="271" t="s">
        <v>349</v>
      </c>
    </row>
    <row r="184" spans="1:38">
      <c r="A184" s="271">
        <v>805347</v>
      </c>
      <c r="B184" s="271" t="s">
        <v>2007</v>
      </c>
      <c r="C184" s="271" t="s">
        <v>348</v>
      </c>
      <c r="D184" s="271" t="s">
        <v>348</v>
      </c>
      <c r="E184" s="271" t="s">
        <v>350</v>
      </c>
      <c r="F184" s="271" t="s">
        <v>350</v>
      </c>
      <c r="G184" s="271" t="s">
        <v>350</v>
      </c>
      <c r="H184" s="271" t="s">
        <v>350</v>
      </c>
      <c r="I184" s="271" t="s">
        <v>350</v>
      </c>
      <c r="J184" s="271" t="s">
        <v>348</v>
      </c>
      <c r="K184" s="271" t="s">
        <v>348</v>
      </c>
      <c r="L184" s="271" t="s">
        <v>349</v>
      </c>
      <c r="M184" s="271" t="s">
        <v>348</v>
      </c>
      <c r="N184" s="271" t="s">
        <v>348</v>
      </c>
      <c r="O184" s="271" t="s">
        <v>349</v>
      </c>
      <c r="P184" s="271" t="s">
        <v>350</v>
      </c>
      <c r="Q184" s="271" t="s">
        <v>350</v>
      </c>
      <c r="R184" s="271" t="s">
        <v>348</v>
      </c>
      <c r="S184" s="271" t="s">
        <v>350</v>
      </c>
      <c r="T184" s="271" t="s">
        <v>350</v>
      </c>
      <c r="U184" s="271" t="s">
        <v>350</v>
      </c>
      <c r="V184" s="271" t="s">
        <v>350</v>
      </c>
      <c r="W184" s="271" t="s">
        <v>350</v>
      </c>
      <c r="X184" s="271" t="s">
        <v>350</v>
      </c>
      <c r="Y184" s="271" t="s">
        <v>348</v>
      </c>
      <c r="Z184" s="271" t="s">
        <v>348</v>
      </c>
      <c r="AA184" s="271" t="s">
        <v>348</v>
      </c>
      <c r="AB184" s="271" t="s">
        <v>350</v>
      </c>
      <c r="AC184" s="271" t="s">
        <v>350</v>
      </c>
      <c r="AD184" s="271" t="s">
        <v>350</v>
      </c>
      <c r="AE184" s="271" t="s">
        <v>350</v>
      </c>
      <c r="AF184" s="271" t="s">
        <v>350</v>
      </c>
      <c r="AG184" s="271" t="s">
        <v>350</v>
      </c>
      <c r="AH184" s="271" t="s">
        <v>350</v>
      </c>
      <c r="AI184" s="271" t="s">
        <v>350</v>
      </c>
      <c r="AJ184" s="271" t="s">
        <v>350</v>
      </c>
      <c r="AK184" s="271" t="s">
        <v>349</v>
      </c>
      <c r="AL184" s="271" t="s">
        <v>350</v>
      </c>
    </row>
    <row r="185" spans="1:38">
      <c r="A185" s="271">
        <v>805354</v>
      </c>
      <c r="B185" s="271" t="s">
        <v>2007</v>
      </c>
      <c r="C185" s="271" t="s">
        <v>349</v>
      </c>
      <c r="D185" s="271" t="s">
        <v>350</v>
      </c>
      <c r="E185" s="271" t="s">
        <v>349</v>
      </c>
      <c r="F185" s="271" t="s">
        <v>349</v>
      </c>
      <c r="G185" s="271" t="s">
        <v>349</v>
      </c>
      <c r="H185" s="271" t="s">
        <v>349</v>
      </c>
      <c r="I185" s="271" t="s">
        <v>349</v>
      </c>
      <c r="J185" s="271" t="s">
        <v>350</v>
      </c>
      <c r="K185" s="271" t="s">
        <v>348</v>
      </c>
      <c r="L185" s="271" t="s">
        <v>349</v>
      </c>
      <c r="M185" s="271" t="s">
        <v>350</v>
      </c>
      <c r="N185" s="271" t="s">
        <v>350</v>
      </c>
      <c r="O185" s="271" t="s">
        <v>349</v>
      </c>
      <c r="P185" s="271" t="s">
        <v>350</v>
      </c>
      <c r="Q185" s="271" t="s">
        <v>350</v>
      </c>
      <c r="R185" s="271" t="s">
        <v>348</v>
      </c>
      <c r="S185" s="271" t="s">
        <v>350</v>
      </c>
      <c r="T185" s="271" t="s">
        <v>350</v>
      </c>
      <c r="U185" s="271" t="s">
        <v>350</v>
      </c>
      <c r="V185" s="271" t="s">
        <v>349</v>
      </c>
      <c r="W185" s="271" t="s">
        <v>348</v>
      </c>
      <c r="X185" s="271" t="s">
        <v>350</v>
      </c>
      <c r="Y185" s="271" t="s">
        <v>350</v>
      </c>
      <c r="Z185" s="271" t="s">
        <v>350</v>
      </c>
      <c r="AA185" s="271" t="s">
        <v>349</v>
      </c>
      <c r="AB185" s="271" t="s">
        <v>349</v>
      </c>
      <c r="AC185" s="271" t="s">
        <v>349</v>
      </c>
      <c r="AD185" s="271" t="s">
        <v>349</v>
      </c>
      <c r="AE185" s="271" t="s">
        <v>350</v>
      </c>
      <c r="AF185" s="271" t="s">
        <v>350</v>
      </c>
      <c r="AG185" s="271" t="s">
        <v>349</v>
      </c>
      <c r="AH185" s="271" t="s">
        <v>349</v>
      </c>
      <c r="AI185" s="271" t="s">
        <v>349</v>
      </c>
      <c r="AJ185" s="271" t="s">
        <v>349</v>
      </c>
      <c r="AK185" s="271" t="s">
        <v>349</v>
      </c>
      <c r="AL185" s="271" t="s">
        <v>349</v>
      </c>
    </row>
    <row r="186" spans="1:38">
      <c r="A186" s="271">
        <v>805387</v>
      </c>
      <c r="B186" s="271" t="s">
        <v>2007</v>
      </c>
      <c r="C186" s="271" t="s">
        <v>349</v>
      </c>
      <c r="D186" s="271" t="s">
        <v>350</v>
      </c>
      <c r="E186" s="271" t="s">
        <v>349</v>
      </c>
      <c r="F186" s="271" t="s">
        <v>348</v>
      </c>
      <c r="G186" s="271" t="s">
        <v>349</v>
      </c>
      <c r="H186" s="271" t="s">
        <v>348</v>
      </c>
      <c r="I186" s="271" t="s">
        <v>349</v>
      </c>
      <c r="J186" s="271" t="s">
        <v>348</v>
      </c>
      <c r="K186" s="271" t="s">
        <v>348</v>
      </c>
      <c r="L186" s="271" t="s">
        <v>348</v>
      </c>
      <c r="M186" s="271" t="s">
        <v>348</v>
      </c>
      <c r="N186" s="271" t="s">
        <v>348</v>
      </c>
      <c r="O186" s="271" t="s">
        <v>349</v>
      </c>
      <c r="P186" s="271" t="s">
        <v>348</v>
      </c>
      <c r="Q186" s="271" t="s">
        <v>350</v>
      </c>
      <c r="R186" s="271" t="s">
        <v>348</v>
      </c>
      <c r="S186" s="271" t="s">
        <v>350</v>
      </c>
      <c r="T186" s="271" t="s">
        <v>348</v>
      </c>
      <c r="U186" s="271" t="s">
        <v>348</v>
      </c>
      <c r="V186" s="271" t="s">
        <v>350</v>
      </c>
      <c r="W186" s="271" t="s">
        <v>349</v>
      </c>
      <c r="X186" s="271" t="s">
        <v>350</v>
      </c>
      <c r="Y186" s="271" t="s">
        <v>350</v>
      </c>
      <c r="Z186" s="271" t="s">
        <v>348</v>
      </c>
      <c r="AA186" s="271" t="s">
        <v>348</v>
      </c>
      <c r="AB186" s="271" t="s">
        <v>350</v>
      </c>
      <c r="AC186" s="271" t="s">
        <v>350</v>
      </c>
      <c r="AD186" s="271" t="s">
        <v>349</v>
      </c>
      <c r="AE186" s="271" t="s">
        <v>349</v>
      </c>
      <c r="AF186" s="271" t="s">
        <v>350</v>
      </c>
      <c r="AG186" s="271" t="s">
        <v>349</v>
      </c>
      <c r="AH186" s="271" t="s">
        <v>349</v>
      </c>
      <c r="AI186" s="271" t="s">
        <v>349</v>
      </c>
      <c r="AJ186" s="271" t="s">
        <v>349</v>
      </c>
      <c r="AK186" s="271" t="s">
        <v>349</v>
      </c>
      <c r="AL186" s="271" t="s">
        <v>349</v>
      </c>
    </row>
    <row r="187" spans="1:38">
      <c r="A187" s="271">
        <v>805391</v>
      </c>
      <c r="B187" s="271" t="s">
        <v>2007</v>
      </c>
      <c r="C187" s="271" t="s">
        <v>350</v>
      </c>
      <c r="D187" s="271" t="s">
        <v>348</v>
      </c>
      <c r="E187" s="271" t="s">
        <v>350</v>
      </c>
      <c r="F187" s="271" t="s">
        <v>348</v>
      </c>
      <c r="G187" s="271" t="s">
        <v>350</v>
      </c>
      <c r="H187" s="271" t="s">
        <v>348</v>
      </c>
      <c r="I187" s="271" t="s">
        <v>350</v>
      </c>
      <c r="J187" s="271" t="s">
        <v>350</v>
      </c>
      <c r="K187" s="271" t="s">
        <v>348</v>
      </c>
      <c r="L187" s="271" t="s">
        <v>350</v>
      </c>
      <c r="M187" s="271" t="s">
        <v>348</v>
      </c>
      <c r="N187" s="271" t="s">
        <v>350</v>
      </c>
      <c r="O187" s="271" t="s">
        <v>349</v>
      </c>
      <c r="P187" s="271" t="s">
        <v>350</v>
      </c>
      <c r="Q187" s="271" t="s">
        <v>350</v>
      </c>
      <c r="R187" s="271" t="s">
        <v>348</v>
      </c>
      <c r="S187" s="271" t="s">
        <v>350</v>
      </c>
      <c r="T187" s="271" t="s">
        <v>348</v>
      </c>
      <c r="U187" s="271" t="s">
        <v>350</v>
      </c>
      <c r="V187" s="271" t="s">
        <v>350</v>
      </c>
      <c r="W187" s="271" t="s">
        <v>349</v>
      </c>
      <c r="X187" s="271" t="s">
        <v>350</v>
      </c>
      <c r="Y187" s="271" t="s">
        <v>348</v>
      </c>
      <c r="Z187" s="271" t="s">
        <v>350</v>
      </c>
      <c r="AA187" s="271" t="s">
        <v>350</v>
      </c>
      <c r="AB187" s="271" t="s">
        <v>349</v>
      </c>
      <c r="AC187" s="271" t="s">
        <v>350</v>
      </c>
      <c r="AD187" s="271" t="s">
        <v>350</v>
      </c>
      <c r="AE187" s="271" t="s">
        <v>349</v>
      </c>
      <c r="AF187" s="271" t="s">
        <v>350</v>
      </c>
      <c r="AG187" s="271" t="s">
        <v>349</v>
      </c>
      <c r="AH187" s="271" t="s">
        <v>349</v>
      </c>
      <c r="AI187" s="271" t="s">
        <v>349</v>
      </c>
      <c r="AJ187" s="271" t="s">
        <v>349</v>
      </c>
      <c r="AK187" s="271" t="s">
        <v>349</v>
      </c>
      <c r="AL187" s="271" t="s">
        <v>349</v>
      </c>
    </row>
    <row r="188" spans="1:38">
      <c r="A188" s="271">
        <v>805394</v>
      </c>
      <c r="B188" s="271" t="s">
        <v>2007</v>
      </c>
      <c r="C188" s="271" t="s">
        <v>349</v>
      </c>
      <c r="D188" s="271" t="s">
        <v>350</v>
      </c>
      <c r="E188" s="271" t="s">
        <v>350</v>
      </c>
      <c r="F188" s="271" t="s">
        <v>349</v>
      </c>
      <c r="G188" s="271" t="s">
        <v>349</v>
      </c>
      <c r="H188" s="271" t="s">
        <v>349</v>
      </c>
      <c r="I188" s="271" t="s">
        <v>350</v>
      </c>
      <c r="J188" s="271" t="s">
        <v>350</v>
      </c>
      <c r="K188" s="271" t="s">
        <v>350</v>
      </c>
      <c r="L188" s="271" t="s">
        <v>350</v>
      </c>
      <c r="M188" s="271" t="s">
        <v>349</v>
      </c>
      <c r="N188" s="271" t="s">
        <v>349</v>
      </c>
      <c r="O188" s="271" t="s">
        <v>349</v>
      </c>
      <c r="P188" s="271" t="s">
        <v>349</v>
      </c>
      <c r="Q188" s="271" t="s">
        <v>349</v>
      </c>
      <c r="R188" s="271" t="s">
        <v>350</v>
      </c>
      <c r="S188" s="271" t="s">
        <v>349</v>
      </c>
      <c r="T188" s="271" t="s">
        <v>350</v>
      </c>
      <c r="U188" s="271" t="s">
        <v>348</v>
      </c>
      <c r="V188" s="271" t="s">
        <v>349</v>
      </c>
      <c r="W188" s="271" t="s">
        <v>350</v>
      </c>
      <c r="X188" s="271" t="s">
        <v>350</v>
      </c>
      <c r="Y188" s="271" t="s">
        <v>350</v>
      </c>
      <c r="Z188" s="271" t="s">
        <v>350</v>
      </c>
      <c r="AA188" s="271" t="s">
        <v>349</v>
      </c>
      <c r="AB188" s="271" t="s">
        <v>350</v>
      </c>
      <c r="AC188" s="271" t="s">
        <v>350</v>
      </c>
      <c r="AD188" s="271" t="s">
        <v>349</v>
      </c>
      <c r="AE188" s="271" t="s">
        <v>349</v>
      </c>
      <c r="AF188" s="271" t="s">
        <v>350</v>
      </c>
      <c r="AG188" s="271" t="s">
        <v>349</v>
      </c>
      <c r="AH188" s="271" t="s">
        <v>350</v>
      </c>
      <c r="AI188" s="271" t="s">
        <v>350</v>
      </c>
      <c r="AJ188" s="271" t="s">
        <v>350</v>
      </c>
      <c r="AK188" s="271" t="s">
        <v>349</v>
      </c>
      <c r="AL188" s="271" t="s">
        <v>349</v>
      </c>
    </row>
    <row r="189" spans="1:38">
      <c r="A189" s="271">
        <v>805406</v>
      </c>
      <c r="B189" s="271" t="s">
        <v>2007</v>
      </c>
      <c r="C189" s="271" t="s">
        <v>349</v>
      </c>
      <c r="D189" s="271" t="s">
        <v>348</v>
      </c>
      <c r="E189" s="271" t="s">
        <v>350</v>
      </c>
      <c r="F189" s="271" t="s">
        <v>349</v>
      </c>
      <c r="G189" s="271" t="s">
        <v>349</v>
      </c>
      <c r="H189" s="271" t="s">
        <v>348</v>
      </c>
      <c r="I189" s="271" t="s">
        <v>349</v>
      </c>
      <c r="J189" s="271" t="s">
        <v>350</v>
      </c>
      <c r="K189" s="271" t="s">
        <v>348</v>
      </c>
      <c r="L189" s="271" t="s">
        <v>350</v>
      </c>
      <c r="M189" s="271" t="s">
        <v>348</v>
      </c>
      <c r="N189" s="271" t="s">
        <v>348</v>
      </c>
      <c r="O189" s="271" t="s">
        <v>349</v>
      </c>
      <c r="P189" s="271" t="s">
        <v>350</v>
      </c>
      <c r="Q189" s="271" t="s">
        <v>350</v>
      </c>
      <c r="R189" s="271" t="s">
        <v>350</v>
      </c>
      <c r="S189" s="271" t="s">
        <v>348</v>
      </c>
      <c r="T189" s="271" t="s">
        <v>350</v>
      </c>
      <c r="U189" s="271" t="s">
        <v>349</v>
      </c>
      <c r="V189" s="271" t="s">
        <v>350</v>
      </c>
      <c r="W189" s="271" t="s">
        <v>348</v>
      </c>
      <c r="X189" s="271" t="s">
        <v>349</v>
      </c>
      <c r="Y189" s="271" t="s">
        <v>350</v>
      </c>
      <c r="Z189" s="271" t="s">
        <v>348</v>
      </c>
      <c r="AA189" s="271" t="s">
        <v>350</v>
      </c>
      <c r="AB189" s="271" t="s">
        <v>350</v>
      </c>
      <c r="AC189" s="271" t="s">
        <v>349</v>
      </c>
      <c r="AD189" s="271" t="s">
        <v>350</v>
      </c>
      <c r="AE189" s="271" t="s">
        <v>350</v>
      </c>
      <c r="AF189" s="271" t="s">
        <v>350</v>
      </c>
      <c r="AG189" s="271" t="s">
        <v>349</v>
      </c>
      <c r="AH189" s="271" t="s">
        <v>349</v>
      </c>
      <c r="AI189" s="271" t="s">
        <v>349</v>
      </c>
      <c r="AJ189" s="271" t="s">
        <v>349</v>
      </c>
      <c r="AK189" s="271" t="s">
        <v>349</v>
      </c>
      <c r="AL189" s="271" t="s">
        <v>349</v>
      </c>
    </row>
    <row r="190" spans="1:38">
      <c r="A190" s="271">
        <v>805411</v>
      </c>
      <c r="B190" s="271" t="s">
        <v>2007</v>
      </c>
      <c r="C190" s="271" t="s">
        <v>350</v>
      </c>
      <c r="D190" s="271" t="s">
        <v>350</v>
      </c>
      <c r="E190" s="271" t="s">
        <v>350</v>
      </c>
      <c r="F190" s="271" t="s">
        <v>350</v>
      </c>
      <c r="G190" s="271" t="s">
        <v>350</v>
      </c>
      <c r="H190" s="271" t="s">
        <v>350</v>
      </c>
      <c r="I190" s="271" t="s">
        <v>350</v>
      </c>
      <c r="J190" s="271" t="s">
        <v>348</v>
      </c>
      <c r="K190" s="271" t="s">
        <v>350</v>
      </c>
      <c r="L190" s="271" t="s">
        <v>348</v>
      </c>
      <c r="M190" s="271" t="s">
        <v>350</v>
      </c>
      <c r="N190" s="271" t="s">
        <v>348</v>
      </c>
      <c r="O190" s="271" t="s">
        <v>349</v>
      </c>
      <c r="P190" s="271" t="s">
        <v>350</v>
      </c>
      <c r="Q190" s="271" t="s">
        <v>350</v>
      </c>
      <c r="R190" s="271" t="s">
        <v>348</v>
      </c>
      <c r="S190" s="271" t="s">
        <v>350</v>
      </c>
      <c r="T190" s="271" t="s">
        <v>350</v>
      </c>
      <c r="U190" s="271" t="s">
        <v>350</v>
      </c>
      <c r="V190" s="271" t="s">
        <v>350</v>
      </c>
      <c r="W190" s="271" t="s">
        <v>350</v>
      </c>
      <c r="X190" s="271" t="s">
        <v>350</v>
      </c>
      <c r="Y190" s="271" t="s">
        <v>350</v>
      </c>
      <c r="Z190" s="271" t="s">
        <v>349</v>
      </c>
      <c r="AA190" s="271" t="s">
        <v>350</v>
      </c>
      <c r="AB190" s="271" t="s">
        <v>350</v>
      </c>
      <c r="AC190" s="271" t="s">
        <v>350</v>
      </c>
      <c r="AD190" s="271" t="s">
        <v>350</v>
      </c>
      <c r="AE190" s="271" t="s">
        <v>350</v>
      </c>
      <c r="AF190" s="271" t="s">
        <v>350</v>
      </c>
      <c r="AG190" s="271" t="s">
        <v>350</v>
      </c>
      <c r="AH190" s="271" t="s">
        <v>350</v>
      </c>
      <c r="AI190" s="271" t="s">
        <v>350</v>
      </c>
      <c r="AJ190" s="271" t="s">
        <v>350</v>
      </c>
      <c r="AK190" s="271" t="s">
        <v>349</v>
      </c>
      <c r="AL190" s="271" t="s">
        <v>348</v>
      </c>
    </row>
    <row r="191" spans="1:38">
      <c r="A191" s="271">
        <v>805428</v>
      </c>
      <c r="B191" s="271" t="s">
        <v>2007</v>
      </c>
      <c r="C191" s="271" t="s">
        <v>350</v>
      </c>
      <c r="D191" s="271" t="s">
        <v>348</v>
      </c>
      <c r="E191" s="271" t="s">
        <v>350</v>
      </c>
      <c r="F191" s="271" t="s">
        <v>350</v>
      </c>
      <c r="G191" s="271" t="s">
        <v>350</v>
      </c>
      <c r="H191" s="271" t="s">
        <v>350</v>
      </c>
      <c r="I191" s="271" t="s">
        <v>350</v>
      </c>
      <c r="J191" s="271" t="s">
        <v>350</v>
      </c>
      <c r="K191" s="271" t="s">
        <v>348</v>
      </c>
      <c r="L191" s="271" t="s">
        <v>348</v>
      </c>
      <c r="M191" s="271" t="s">
        <v>348</v>
      </c>
      <c r="N191" s="271" t="s">
        <v>348</v>
      </c>
      <c r="O191" s="271" t="s">
        <v>350</v>
      </c>
      <c r="P191" s="271" t="s">
        <v>350</v>
      </c>
      <c r="Q191" s="271" t="s">
        <v>350</v>
      </c>
      <c r="R191" s="271" t="s">
        <v>350</v>
      </c>
      <c r="S191" s="271" t="s">
        <v>349</v>
      </c>
      <c r="T191" s="271" t="s">
        <v>350</v>
      </c>
      <c r="U191" s="271" t="s">
        <v>349</v>
      </c>
      <c r="V191" s="271" t="s">
        <v>350</v>
      </c>
      <c r="W191" s="271" t="s">
        <v>349</v>
      </c>
      <c r="X191" s="271" t="s">
        <v>349</v>
      </c>
      <c r="Y191" s="271" t="s">
        <v>350</v>
      </c>
      <c r="Z191" s="271" t="s">
        <v>349</v>
      </c>
      <c r="AA191" s="271" t="s">
        <v>350</v>
      </c>
      <c r="AB191" s="271" t="s">
        <v>350</v>
      </c>
      <c r="AC191" s="271" t="s">
        <v>350</v>
      </c>
      <c r="AD191" s="271" t="s">
        <v>349</v>
      </c>
      <c r="AE191" s="271" t="s">
        <v>350</v>
      </c>
      <c r="AF191" s="271" t="s">
        <v>350</v>
      </c>
      <c r="AG191" s="271" t="s">
        <v>350</v>
      </c>
      <c r="AH191" s="271" t="s">
        <v>350</v>
      </c>
      <c r="AI191" s="271" t="s">
        <v>350</v>
      </c>
      <c r="AJ191" s="271" t="s">
        <v>350</v>
      </c>
      <c r="AK191" s="271" t="s">
        <v>349</v>
      </c>
      <c r="AL191" s="271" t="s">
        <v>350</v>
      </c>
    </row>
    <row r="192" spans="1:38">
      <c r="A192" s="271">
        <v>805433</v>
      </c>
      <c r="B192" s="271" t="s">
        <v>2007</v>
      </c>
      <c r="C192" s="271" t="s">
        <v>350</v>
      </c>
      <c r="D192" s="271" t="s">
        <v>348</v>
      </c>
      <c r="E192" s="271" t="s">
        <v>348</v>
      </c>
      <c r="F192" s="271" t="s">
        <v>350</v>
      </c>
      <c r="G192" s="271" t="s">
        <v>350</v>
      </c>
      <c r="H192" s="271" t="s">
        <v>348</v>
      </c>
      <c r="I192" s="271" t="s">
        <v>350</v>
      </c>
      <c r="J192" s="271" t="s">
        <v>348</v>
      </c>
      <c r="K192" s="271" t="s">
        <v>348</v>
      </c>
      <c r="L192" s="271" t="s">
        <v>350</v>
      </c>
      <c r="M192" s="271" t="s">
        <v>348</v>
      </c>
      <c r="N192" s="271" t="s">
        <v>348</v>
      </c>
      <c r="O192" s="271" t="s">
        <v>349</v>
      </c>
      <c r="P192" s="271" t="s">
        <v>348</v>
      </c>
      <c r="Q192" s="271" t="s">
        <v>350</v>
      </c>
      <c r="R192" s="271" t="s">
        <v>348</v>
      </c>
      <c r="S192" s="271" t="s">
        <v>350</v>
      </c>
      <c r="T192" s="271" t="s">
        <v>350</v>
      </c>
      <c r="U192" s="271" t="s">
        <v>350</v>
      </c>
      <c r="V192" s="271" t="s">
        <v>350</v>
      </c>
      <c r="W192" s="271" t="s">
        <v>348</v>
      </c>
      <c r="X192" s="271" t="s">
        <v>350</v>
      </c>
      <c r="Y192" s="271" t="s">
        <v>348</v>
      </c>
      <c r="Z192" s="271" t="s">
        <v>348</v>
      </c>
      <c r="AA192" s="271" t="s">
        <v>348</v>
      </c>
      <c r="AB192" s="271" t="s">
        <v>350</v>
      </c>
      <c r="AC192" s="271" t="s">
        <v>348</v>
      </c>
      <c r="AD192" s="271" t="s">
        <v>348</v>
      </c>
      <c r="AE192" s="271" t="s">
        <v>348</v>
      </c>
      <c r="AF192" s="271" t="s">
        <v>350</v>
      </c>
      <c r="AG192" s="271" t="s">
        <v>350</v>
      </c>
      <c r="AH192" s="271" t="s">
        <v>350</v>
      </c>
      <c r="AI192" s="271" t="s">
        <v>350</v>
      </c>
      <c r="AJ192" s="271" t="s">
        <v>350</v>
      </c>
      <c r="AK192" s="271" t="s">
        <v>349</v>
      </c>
      <c r="AL192" s="271" t="s">
        <v>350</v>
      </c>
    </row>
    <row r="193" spans="1:38">
      <c r="A193" s="271">
        <v>805475</v>
      </c>
      <c r="B193" s="271" t="s">
        <v>2007</v>
      </c>
      <c r="C193" s="271" t="s">
        <v>350</v>
      </c>
      <c r="D193" s="271" t="s">
        <v>350</v>
      </c>
      <c r="E193" s="271" t="s">
        <v>350</v>
      </c>
      <c r="F193" s="271" t="s">
        <v>348</v>
      </c>
      <c r="G193" s="271" t="s">
        <v>350</v>
      </c>
      <c r="H193" s="271" t="s">
        <v>349</v>
      </c>
      <c r="I193" s="271" t="s">
        <v>350</v>
      </c>
      <c r="J193" s="271" t="s">
        <v>349</v>
      </c>
      <c r="K193" s="271" t="s">
        <v>348</v>
      </c>
      <c r="L193" s="271" t="s">
        <v>350</v>
      </c>
      <c r="M193" s="271" t="s">
        <v>348</v>
      </c>
      <c r="N193" s="271" t="s">
        <v>350</v>
      </c>
      <c r="O193" s="271" t="s">
        <v>350</v>
      </c>
      <c r="P193" s="271" t="s">
        <v>350</v>
      </c>
      <c r="Q193" s="271" t="s">
        <v>348</v>
      </c>
      <c r="R193" s="271" t="s">
        <v>349</v>
      </c>
      <c r="S193" s="271" t="s">
        <v>350</v>
      </c>
      <c r="T193" s="271" t="s">
        <v>350</v>
      </c>
      <c r="U193" s="271" t="s">
        <v>348</v>
      </c>
      <c r="V193" s="271" t="s">
        <v>350</v>
      </c>
      <c r="W193" s="271" t="s">
        <v>350</v>
      </c>
      <c r="X193" s="271" t="s">
        <v>350</v>
      </c>
      <c r="Y193" s="271" t="s">
        <v>348</v>
      </c>
      <c r="Z193" s="271" t="s">
        <v>350</v>
      </c>
      <c r="AA193" s="271" t="s">
        <v>350</v>
      </c>
      <c r="AB193" s="271" t="s">
        <v>350</v>
      </c>
      <c r="AC193" s="271" t="s">
        <v>350</v>
      </c>
      <c r="AD193" s="271" t="s">
        <v>350</v>
      </c>
      <c r="AE193" s="271" t="s">
        <v>350</v>
      </c>
      <c r="AF193" s="271" t="s">
        <v>350</v>
      </c>
      <c r="AG193" s="271" t="s">
        <v>349</v>
      </c>
      <c r="AH193" s="271" t="s">
        <v>349</v>
      </c>
      <c r="AI193" s="271" t="s">
        <v>349</v>
      </c>
      <c r="AJ193" s="271" t="s">
        <v>349</v>
      </c>
      <c r="AK193" s="271" t="s">
        <v>349</v>
      </c>
      <c r="AL193" s="271" t="s">
        <v>349</v>
      </c>
    </row>
    <row r="194" spans="1:38">
      <c r="A194" s="271">
        <v>805494</v>
      </c>
      <c r="B194" s="271" t="s">
        <v>2007</v>
      </c>
      <c r="C194" s="271" t="s">
        <v>350</v>
      </c>
      <c r="D194" s="271" t="s">
        <v>350</v>
      </c>
      <c r="E194" s="271" t="s">
        <v>350</v>
      </c>
      <c r="F194" s="271" t="s">
        <v>349</v>
      </c>
      <c r="G194" s="271" t="s">
        <v>350</v>
      </c>
      <c r="H194" s="271" t="s">
        <v>349</v>
      </c>
      <c r="I194" s="271" t="s">
        <v>349</v>
      </c>
      <c r="J194" s="271" t="s">
        <v>350</v>
      </c>
      <c r="K194" s="271" t="s">
        <v>348</v>
      </c>
      <c r="L194" s="271" t="s">
        <v>350</v>
      </c>
      <c r="M194" s="271" t="s">
        <v>349</v>
      </c>
      <c r="N194" s="271" t="s">
        <v>349</v>
      </c>
      <c r="O194" s="271" t="s">
        <v>349</v>
      </c>
      <c r="P194" s="271" t="s">
        <v>348</v>
      </c>
      <c r="Q194" s="271" t="s">
        <v>348</v>
      </c>
      <c r="R194" s="271" t="s">
        <v>348</v>
      </c>
      <c r="S194" s="271" t="s">
        <v>350</v>
      </c>
      <c r="T194" s="271" t="s">
        <v>350</v>
      </c>
      <c r="U194" s="271" t="s">
        <v>350</v>
      </c>
      <c r="V194" s="271" t="s">
        <v>348</v>
      </c>
      <c r="W194" s="271" t="s">
        <v>348</v>
      </c>
      <c r="X194" s="271" t="s">
        <v>349</v>
      </c>
      <c r="Y194" s="271" t="s">
        <v>348</v>
      </c>
      <c r="Z194" s="271" t="s">
        <v>348</v>
      </c>
      <c r="AA194" s="271" t="s">
        <v>350</v>
      </c>
      <c r="AB194" s="271" t="s">
        <v>350</v>
      </c>
      <c r="AC194" s="271" t="s">
        <v>349</v>
      </c>
      <c r="AD194" s="271" t="s">
        <v>349</v>
      </c>
      <c r="AE194" s="271" t="s">
        <v>349</v>
      </c>
      <c r="AF194" s="271" t="s">
        <v>350</v>
      </c>
      <c r="AG194" s="271" t="s">
        <v>349</v>
      </c>
      <c r="AH194" s="271" t="s">
        <v>349</v>
      </c>
      <c r="AI194" s="271" t="s">
        <v>349</v>
      </c>
      <c r="AJ194" s="271" t="s">
        <v>349</v>
      </c>
      <c r="AK194" s="271" t="s">
        <v>349</v>
      </c>
      <c r="AL194" s="271" t="s">
        <v>349</v>
      </c>
    </row>
    <row r="195" spans="1:38">
      <c r="A195" s="271">
        <v>805498</v>
      </c>
      <c r="B195" s="271" t="s">
        <v>2007</v>
      </c>
      <c r="C195" s="271" t="s">
        <v>349</v>
      </c>
      <c r="D195" s="271" t="s">
        <v>350</v>
      </c>
      <c r="E195" s="271" t="s">
        <v>350</v>
      </c>
      <c r="F195" s="271" t="s">
        <v>349</v>
      </c>
      <c r="G195" s="271" t="s">
        <v>349</v>
      </c>
      <c r="H195" s="271" t="s">
        <v>349</v>
      </c>
      <c r="I195" s="271" t="s">
        <v>349</v>
      </c>
      <c r="J195" s="271" t="s">
        <v>350</v>
      </c>
      <c r="K195" s="271" t="s">
        <v>350</v>
      </c>
      <c r="L195" s="271" t="s">
        <v>350</v>
      </c>
      <c r="M195" s="271" t="s">
        <v>350</v>
      </c>
      <c r="N195" s="271" t="s">
        <v>348</v>
      </c>
      <c r="O195" s="271" t="s">
        <v>349</v>
      </c>
      <c r="P195" s="271" t="s">
        <v>348</v>
      </c>
      <c r="Q195" s="271" t="s">
        <v>350</v>
      </c>
      <c r="R195" s="271" t="s">
        <v>348</v>
      </c>
      <c r="S195" s="271" t="s">
        <v>348</v>
      </c>
      <c r="T195" s="271" t="s">
        <v>350</v>
      </c>
      <c r="U195" s="271" t="s">
        <v>350</v>
      </c>
      <c r="V195" s="271" t="s">
        <v>350</v>
      </c>
      <c r="W195" s="271" t="s">
        <v>350</v>
      </c>
      <c r="X195" s="271" t="s">
        <v>350</v>
      </c>
      <c r="Y195" s="271" t="s">
        <v>348</v>
      </c>
      <c r="Z195" s="271" t="s">
        <v>348</v>
      </c>
      <c r="AA195" s="271" t="s">
        <v>350</v>
      </c>
      <c r="AB195" s="271" t="s">
        <v>350</v>
      </c>
      <c r="AC195" s="271" t="s">
        <v>348</v>
      </c>
      <c r="AD195" s="271" t="s">
        <v>350</v>
      </c>
      <c r="AE195" s="271" t="s">
        <v>348</v>
      </c>
      <c r="AF195" s="271" t="s">
        <v>350</v>
      </c>
      <c r="AG195" s="271" t="s">
        <v>350</v>
      </c>
      <c r="AH195" s="271" t="s">
        <v>348</v>
      </c>
      <c r="AI195" s="271" t="s">
        <v>350</v>
      </c>
      <c r="AJ195" s="271" t="s">
        <v>350</v>
      </c>
      <c r="AK195" s="271" t="s">
        <v>350</v>
      </c>
      <c r="AL195" s="271" t="s">
        <v>350</v>
      </c>
    </row>
    <row r="196" spans="1:38">
      <c r="A196" s="271">
        <v>805511</v>
      </c>
      <c r="B196" s="271" t="s">
        <v>2007</v>
      </c>
      <c r="C196" s="271" t="s">
        <v>350</v>
      </c>
      <c r="D196" s="271" t="s">
        <v>350</v>
      </c>
      <c r="E196" s="271" t="s">
        <v>350</v>
      </c>
      <c r="F196" s="271" t="s">
        <v>350</v>
      </c>
      <c r="G196" s="271" t="s">
        <v>350</v>
      </c>
      <c r="H196" s="271" t="s">
        <v>350</v>
      </c>
      <c r="I196" s="271" t="s">
        <v>350</v>
      </c>
      <c r="J196" s="271" t="s">
        <v>348</v>
      </c>
      <c r="K196" s="271" t="s">
        <v>350</v>
      </c>
      <c r="L196" s="271" t="s">
        <v>348</v>
      </c>
      <c r="M196" s="271" t="s">
        <v>348</v>
      </c>
      <c r="N196" s="271" t="s">
        <v>348</v>
      </c>
      <c r="O196" s="271" t="s">
        <v>350</v>
      </c>
      <c r="P196" s="271" t="s">
        <v>350</v>
      </c>
      <c r="Q196" s="271" t="s">
        <v>350</v>
      </c>
      <c r="R196" s="271" t="s">
        <v>350</v>
      </c>
      <c r="S196" s="271" t="s">
        <v>350</v>
      </c>
      <c r="T196" s="271" t="s">
        <v>350</v>
      </c>
      <c r="U196" s="271" t="s">
        <v>349</v>
      </c>
      <c r="V196" s="271" t="s">
        <v>348</v>
      </c>
      <c r="W196" s="271" t="s">
        <v>349</v>
      </c>
      <c r="X196" s="271" t="s">
        <v>350</v>
      </c>
      <c r="Y196" s="271" t="s">
        <v>350</v>
      </c>
      <c r="Z196" s="271" t="s">
        <v>348</v>
      </c>
      <c r="AA196" s="271" t="s">
        <v>350</v>
      </c>
      <c r="AB196" s="271" t="s">
        <v>350</v>
      </c>
      <c r="AC196" s="271" t="s">
        <v>348</v>
      </c>
      <c r="AD196" s="271" t="s">
        <v>350</v>
      </c>
      <c r="AE196" s="271" t="s">
        <v>350</v>
      </c>
      <c r="AF196" s="271" t="s">
        <v>350</v>
      </c>
      <c r="AG196" s="271" t="s">
        <v>350</v>
      </c>
      <c r="AH196" s="271" t="s">
        <v>349</v>
      </c>
      <c r="AI196" s="271" t="s">
        <v>350</v>
      </c>
      <c r="AJ196" s="271" t="s">
        <v>350</v>
      </c>
      <c r="AK196" s="271" t="s">
        <v>349</v>
      </c>
      <c r="AL196" s="271" t="s">
        <v>350</v>
      </c>
    </row>
    <row r="197" spans="1:38">
      <c r="A197" s="271">
        <v>805522</v>
      </c>
      <c r="B197" s="271" t="s">
        <v>2007</v>
      </c>
      <c r="C197" s="271" t="s">
        <v>349</v>
      </c>
      <c r="D197" s="271" t="s">
        <v>350</v>
      </c>
      <c r="E197" s="271" t="s">
        <v>349</v>
      </c>
      <c r="F197" s="271" t="s">
        <v>349</v>
      </c>
      <c r="G197" s="271" t="s">
        <v>349</v>
      </c>
      <c r="H197" s="271" t="s">
        <v>349</v>
      </c>
      <c r="I197" s="271" t="s">
        <v>349</v>
      </c>
      <c r="J197" s="271" t="s">
        <v>350</v>
      </c>
      <c r="K197" s="271" t="s">
        <v>350</v>
      </c>
      <c r="L197" s="271" t="s">
        <v>348</v>
      </c>
      <c r="M197" s="271" t="s">
        <v>350</v>
      </c>
      <c r="N197" s="271" t="s">
        <v>349</v>
      </c>
      <c r="O197" s="271" t="s">
        <v>350</v>
      </c>
      <c r="P197" s="271" t="s">
        <v>350</v>
      </c>
      <c r="Q197" s="271" t="s">
        <v>348</v>
      </c>
      <c r="R197" s="271" t="s">
        <v>350</v>
      </c>
      <c r="S197" s="271" t="s">
        <v>350</v>
      </c>
      <c r="T197" s="271" t="s">
        <v>348</v>
      </c>
      <c r="U197" s="271" t="s">
        <v>350</v>
      </c>
      <c r="V197" s="271" t="s">
        <v>348</v>
      </c>
      <c r="W197" s="271" t="s">
        <v>350</v>
      </c>
      <c r="X197" s="271" t="s">
        <v>350</v>
      </c>
      <c r="Y197" s="271" t="s">
        <v>350</v>
      </c>
      <c r="Z197" s="271" t="s">
        <v>348</v>
      </c>
      <c r="AA197" s="271" t="s">
        <v>350</v>
      </c>
      <c r="AB197" s="271" t="s">
        <v>348</v>
      </c>
      <c r="AC197" s="271" t="s">
        <v>350</v>
      </c>
      <c r="AD197" s="271" t="s">
        <v>350</v>
      </c>
      <c r="AE197" s="271" t="s">
        <v>348</v>
      </c>
      <c r="AF197" s="271" t="s">
        <v>348</v>
      </c>
      <c r="AG197" s="271" t="s">
        <v>348</v>
      </c>
      <c r="AH197" s="271" t="s">
        <v>350</v>
      </c>
      <c r="AI197" s="271" t="s">
        <v>350</v>
      </c>
      <c r="AJ197" s="271" t="s">
        <v>348</v>
      </c>
      <c r="AK197" s="271" t="s">
        <v>348</v>
      </c>
      <c r="AL197" s="271" t="s">
        <v>350</v>
      </c>
    </row>
    <row r="198" spans="1:38">
      <c r="A198" s="271">
        <v>805527</v>
      </c>
      <c r="B198" s="271" t="s">
        <v>2007</v>
      </c>
      <c r="C198" s="271" t="s">
        <v>350</v>
      </c>
      <c r="D198" s="271" t="s">
        <v>348</v>
      </c>
      <c r="E198" s="271" t="s">
        <v>350</v>
      </c>
      <c r="F198" s="271" t="s">
        <v>349</v>
      </c>
      <c r="G198" s="271" t="s">
        <v>349</v>
      </c>
      <c r="H198" s="271" t="s">
        <v>349</v>
      </c>
      <c r="I198" s="271" t="s">
        <v>349</v>
      </c>
      <c r="J198" s="271" t="s">
        <v>348</v>
      </c>
      <c r="K198" s="271" t="s">
        <v>350</v>
      </c>
      <c r="L198" s="271" t="s">
        <v>350</v>
      </c>
      <c r="M198" s="271" t="s">
        <v>348</v>
      </c>
      <c r="N198" s="271" t="s">
        <v>350</v>
      </c>
      <c r="O198" s="271" t="s">
        <v>349</v>
      </c>
      <c r="P198" s="271" t="s">
        <v>348</v>
      </c>
      <c r="Q198" s="271" t="s">
        <v>348</v>
      </c>
      <c r="R198" s="271" t="s">
        <v>348</v>
      </c>
      <c r="S198" s="271" t="s">
        <v>350</v>
      </c>
      <c r="T198" s="271" t="s">
        <v>348</v>
      </c>
      <c r="U198" s="271" t="s">
        <v>350</v>
      </c>
      <c r="V198" s="271" t="s">
        <v>350</v>
      </c>
      <c r="W198" s="271" t="s">
        <v>350</v>
      </c>
      <c r="X198" s="271" t="s">
        <v>350</v>
      </c>
      <c r="Y198" s="271" t="s">
        <v>350</v>
      </c>
      <c r="Z198" s="271" t="s">
        <v>348</v>
      </c>
      <c r="AA198" s="271" t="s">
        <v>348</v>
      </c>
      <c r="AB198" s="271" t="s">
        <v>350</v>
      </c>
      <c r="AC198" s="271" t="s">
        <v>349</v>
      </c>
      <c r="AD198" s="271" t="s">
        <v>350</v>
      </c>
      <c r="AE198" s="271" t="s">
        <v>349</v>
      </c>
      <c r="AF198" s="271" t="s">
        <v>350</v>
      </c>
      <c r="AG198" s="271" t="s">
        <v>349</v>
      </c>
      <c r="AH198" s="271" t="s">
        <v>349</v>
      </c>
      <c r="AI198" s="271" t="s">
        <v>349</v>
      </c>
      <c r="AJ198" s="271" t="s">
        <v>349</v>
      </c>
      <c r="AK198" s="271" t="s">
        <v>349</v>
      </c>
      <c r="AL198" s="271" t="s">
        <v>349</v>
      </c>
    </row>
    <row r="199" spans="1:38">
      <c r="A199" s="271">
        <v>805535</v>
      </c>
      <c r="B199" s="271" t="s">
        <v>2007</v>
      </c>
      <c r="C199" s="271" t="s">
        <v>350</v>
      </c>
      <c r="D199" s="271" t="s">
        <v>350</v>
      </c>
      <c r="E199" s="271" t="s">
        <v>350</v>
      </c>
      <c r="F199" s="271" t="s">
        <v>350</v>
      </c>
      <c r="G199" s="271" t="s">
        <v>350</v>
      </c>
      <c r="H199" s="271" t="s">
        <v>350</v>
      </c>
      <c r="I199" s="271" t="s">
        <v>350</v>
      </c>
      <c r="J199" s="271" t="s">
        <v>348</v>
      </c>
      <c r="K199" s="271" t="s">
        <v>348</v>
      </c>
      <c r="L199" s="271" t="s">
        <v>350</v>
      </c>
      <c r="M199" s="271" t="s">
        <v>350</v>
      </c>
      <c r="N199" s="271" t="s">
        <v>348</v>
      </c>
      <c r="O199" s="271" t="s">
        <v>350</v>
      </c>
      <c r="P199" s="271" t="s">
        <v>350</v>
      </c>
      <c r="Q199" s="271" t="s">
        <v>350</v>
      </c>
      <c r="R199" s="271" t="s">
        <v>348</v>
      </c>
      <c r="S199" s="271" t="s">
        <v>348</v>
      </c>
      <c r="T199" s="271" t="s">
        <v>350</v>
      </c>
      <c r="U199" s="271" t="s">
        <v>348</v>
      </c>
      <c r="V199" s="271" t="s">
        <v>350</v>
      </c>
      <c r="W199" s="271" t="s">
        <v>348</v>
      </c>
      <c r="X199" s="271" t="s">
        <v>349</v>
      </c>
      <c r="Y199" s="271" t="s">
        <v>348</v>
      </c>
      <c r="Z199" s="271" t="s">
        <v>350</v>
      </c>
      <c r="AA199" s="271" t="s">
        <v>348</v>
      </c>
      <c r="AB199" s="271" t="s">
        <v>350</v>
      </c>
      <c r="AC199" s="271" t="s">
        <v>350</v>
      </c>
      <c r="AD199" s="271" t="s">
        <v>349</v>
      </c>
      <c r="AE199" s="271" t="s">
        <v>350</v>
      </c>
      <c r="AF199" s="271" t="s">
        <v>350</v>
      </c>
      <c r="AG199" s="271" t="s">
        <v>349</v>
      </c>
      <c r="AH199" s="271" t="s">
        <v>349</v>
      </c>
      <c r="AI199" s="271" t="s">
        <v>349</v>
      </c>
      <c r="AJ199" s="271" t="s">
        <v>349</v>
      </c>
      <c r="AK199" s="271" t="s">
        <v>349</v>
      </c>
      <c r="AL199" s="271" t="s">
        <v>349</v>
      </c>
    </row>
    <row r="200" spans="1:38">
      <c r="A200" s="271">
        <v>805551</v>
      </c>
      <c r="B200" s="271" t="s">
        <v>2007</v>
      </c>
      <c r="C200" s="271" t="s">
        <v>350</v>
      </c>
      <c r="D200" s="271" t="s">
        <v>348</v>
      </c>
      <c r="E200" s="271" t="s">
        <v>348</v>
      </c>
      <c r="F200" s="271" t="s">
        <v>348</v>
      </c>
      <c r="G200" s="271" t="s">
        <v>350</v>
      </c>
      <c r="H200" s="271" t="s">
        <v>348</v>
      </c>
      <c r="I200" s="271" t="s">
        <v>350</v>
      </c>
      <c r="J200" s="271" t="s">
        <v>348</v>
      </c>
      <c r="K200" s="271" t="s">
        <v>348</v>
      </c>
      <c r="L200" s="271" t="s">
        <v>348</v>
      </c>
      <c r="M200" s="271" t="s">
        <v>348</v>
      </c>
      <c r="N200" s="271" t="s">
        <v>350</v>
      </c>
      <c r="O200" s="271" t="s">
        <v>350</v>
      </c>
      <c r="P200" s="271" t="s">
        <v>348</v>
      </c>
      <c r="Q200" s="271" t="s">
        <v>350</v>
      </c>
      <c r="R200" s="271" t="s">
        <v>348</v>
      </c>
      <c r="S200" s="271" t="s">
        <v>350</v>
      </c>
      <c r="T200" s="271" t="s">
        <v>350</v>
      </c>
      <c r="U200" s="271" t="s">
        <v>350</v>
      </c>
      <c r="V200" s="271" t="s">
        <v>348</v>
      </c>
      <c r="W200" s="271" t="s">
        <v>350</v>
      </c>
      <c r="X200" s="271" t="s">
        <v>350</v>
      </c>
      <c r="Y200" s="271" t="s">
        <v>348</v>
      </c>
      <c r="Z200" s="271" t="s">
        <v>350</v>
      </c>
      <c r="AA200" s="271" t="s">
        <v>350</v>
      </c>
      <c r="AB200" s="271" t="s">
        <v>350</v>
      </c>
      <c r="AC200" s="271" t="s">
        <v>350</v>
      </c>
      <c r="AD200" s="271" t="s">
        <v>350</v>
      </c>
      <c r="AE200" s="271" t="s">
        <v>350</v>
      </c>
      <c r="AF200" s="271" t="s">
        <v>350</v>
      </c>
      <c r="AG200" s="271" t="s">
        <v>349</v>
      </c>
      <c r="AH200" s="271" t="s">
        <v>349</v>
      </c>
      <c r="AI200" s="271" t="s">
        <v>349</v>
      </c>
      <c r="AJ200" s="271" t="s">
        <v>349</v>
      </c>
      <c r="AK200" s="271" t="s">
        <v>349</v>
      </c>
      <c r="AL200" s="271" t="s">
        <v>349</v>
      </c>
    </row>
    <row r="201" spans="1:38">
      <c r="A201" s="271">
        <v>805565</v>
      </c>
      <c r="B201" s="271" t="s">
        <v>2007</v>
      </c>
      <c r="C201" s="271" t="s">
        <v>350</v>
      </c>
      <c r="D201" s="271" t="s">
        <v>350</v>
      </c>
      <c r="E201" s="271" t="s">
        <v>350</v>
      </c>
      <c r="F201" s="271" t="s">
        <v>350</v>
      </c>
      <c r="G201" s="271" t="s">
        <v>350</v>
      </c>
      <c r="H201" s="271" t="s">
        <v>348</v>
      </c>
      <c r="I201" s="271" t="s">
        <v>350</v>
      </c>
      <c r="J201" s="271" t="s">
        <v>350</v>
      </c>
      <c r="K201" s="271" t="s">
        <v>348</v>
      </c>
      <c r="L201" s="271" t="s">
        <v>348</v>
      </c>
      <c r="M201" s="271" t="s">
        <v>348</v>
      </c>
      <c r="N201" s="271" t="s">
        <v>349</v>
      </c>
      <c r="O201" s="271" t="s">
        <v>349</v>
      </c>
      <c r="P201" s="271" t="s">
        <v>348</v>
      </c>
      <c r="Q201" s="271" t="s">
        <v>350</v>
      </c>
      <c r="R201" s="271" t="s">
        <v>350</v>
      </c>
      <c r="S201" s="271" t="s">
        <v>350</v>
      </c>
      <c r="T201" s="271" t="s">
        <v>350</v>
      </c>
      <c r="U201" s="271" t="s">
        <v>348</v>
      </c>
      <c r="V201" s="271" t="s">
        <v>350</v>
      </c>
      <c r="W201" s="271" t="s">
        <v>350</v>
      </c>
      <c r="X201" s="271" t="s">
        <v>348</v>
      </c>
      <c r="Y201" s="271" t="s">
        <v>348</v>
      </c>
      <c r="Z201" s="271" t="s">
        <v>350</v>
      </c>
      <c r="AA201" s="271" t="s">
        <v>349</v>
      </c>
      <c r="AB201" s="271" t="s">
        <v>349</v>
      </c>
      <c r="AC201" s="271" t="s">
        <v>349</v>
      </c>
      <c r="AD201" s="271" t="s">
        <v>349</v>
      </c>
      <c r="AE201" s="271" t="s">
        <v>349</v>
      </c>
      <c r="AF201" s="271" t="s">
        <v>349</v>
      </c>
      <c r="AG201" s="271" t="s">
        <v>349</v>
      </c>
      <c r="AH201" s="271" t="s">
        <v>349</v>
      </c>
      <c r="AI201" s="271" t="s">
        <v>349</v>
      </c>
      <c r="AJ201" s="271" t="s">
        <v>349</v>
      </c>
      <c r="AK201" s="271" t="s">
        <v>349</v>
      </c>
      <c r="AL201" s="271" t="s">
        <v>349</v>
      </c>
    </row>
    <row r="202" spans="1:38">
      <c r="A202" s="271">
        <v>805610</v>
      </c>
      <c r="B202" s="271" t="s">
        <v>2007</v>
      </c>
      <c r="C202" s="271" t="s">
        <v>348</v>
      </c>
      <c r="D202" s="271" t="s">
        <v>348</v>
      </c>
      <c r="E202" s="271" t="s">
        <v>350</v>
      </c>
      <c r="F202" s="271" t="s">
        <v>350</v>
      </c>
      <c r="G202" s="271" t="s">
        <v>350</v>
      </c>
      <c r="H202" s="271" t="s">
        <v>348</v>
      </c>
      <c r="I202" s="271" t="s">
        <v>350</v>
      </c>
      <c r="J202" s="271" t="s">
        <v>348</v>
      </c>
      <c r="K202" s="271" t="s">
        <v>350</v>
      </c>
      <c r="L202" s="271" t="s">
        <v>350</v>
      </c>
      <c r="M202" s="271" t="s">
        <v>348</v>
      </c>
      <c r="N202" s="271" t="s">
        <v>350</v>
      </c>
      <c r="O202" s="271" t="s">
        <v>349</v>
      </c>
      <c r="P202" s="271" t="s">
        <v>348</v>
      </c>
      <c r="Q202" s="271" t="s">
        <v>350</v>
      </c>
      <c r="R202" s="271" t="s">
        <v>350</v>
      </c>
      <c r="S202" s="271" t="s">
        <v>350</v>
      </c>
      <c r="T202" s="271" t="s">
        <v>348</v>
      </c>
      <c r="U202" s="271" t="s">
        <v>350</v>
      </c>
      <c r="V202" s="271" t="s">
        <v>350</v>
      </c>
      <c r="W202" s="271" t="s">
        <v>348</v>
      </c>
      <c r="X202" s="271" t="s">
        <v>350</v>
      </c>
      <c r="Y202" s="271" t="s">
        <v>349</v>
      </c>
      <c r="Z202" s="271" t="s">
        <v>350</v>
      </c>
      <c r="AA202" s="271" t="s">
        <v>348</v>
      </c>
      <c r="AB202" s="271" t="s">
        <v>348</v>
      </c>
      <c r="AC202" s="271" t="s">
        <v>349</v>
      </c>
      <c r="AD202" s="271" t="s">
        <v>349</v>
      </c>
      <c r="AE202" s="271" t="s">
        <v>350</v>
      </c>
      <c r="AF202" s="271" t="s">
        <v>350</v>
      </c>
      <c r="AG202" s="271" t="s">
        <v>350</v>
      </c>
      <c r="AH202" s="271" t="s">
        <v>350</v>
      </c>
      <c r="AI202" s="271" t="s">
        <v>350</v>
      </c>
      <c r="AJ202" s="271" t="s">
        <v>350</v>
      </c>
      <c r="AK202" s="271" t="s">
        <v>349</v>
      </c>
      <c r="AL202" s="271" t="s">
        <v>350</v>
      </c>
    </row>
    <row r="203" spans="1:38">
      <c r="A203" s="271">
        <v>805611</v>
      </c>
      <c r="B203" s="271" t="s">
        <v>2007</v>
      </c>
      <c r="C203" s="271" t="s">
        <v>350</v>
      </c>
      <c r="D203" s="271" t="s">
        <v>348</v>
      </c>
      <c r="E203" s="271" t="s">
        <v>348</v>
      </c>
      <c r="F203" s="271" t="s">
        <v>348</v>
      </c>
      <c r="G203" s="271" t="s">
        <v>350</v>
      </c>
      <c r="H203" s="271" t="s">
        <v>348</v>
      </c>
      <c r="I203" s="271" t="s">
        <v>348</v>
      </c>
      <c r="J203" s="271" t="s">
        <v>348</v>
      </c>
      <c r="K203" s="271" t="s">
        <v>350</v>
      </c>
      <c r="L203" s="271" t="s">
        <v>350</v>
      </c>
      <c r="M203" s="271" t="s">
        <v>348</v>
      </c>
      <c r="N203" s="271" t="s">
        <v>348</v>
      </c>
      <c r="O203" s="271" t="s">
        <v>350</v>
      </c>
      <c r="P203" s="271" t="s">
        <v>348</v>
      </c>
      <c r="Q203" s="271" t="s">
        <v>350</v>
      </c>
      <c r="R203" s="271" t="s">
        <v>348</v>
      </c>
      <c r="S203" s="271" t="s">
        <v>348</v>
      </c>
      <c r="T203" s="271" t="s">
        <v>350</v>
      </c>
      <c r="U203" s="271" t="s">
        <v>349</v>
      </c>
      <c r="V203" s="271" t="s">
        <v>348</v>
      </c>
      <c r="W203" s="271" t="s">
        <v>350</v>
      </c>
      <c r="X203" s="271" t="s">
        <v>350</v>
      </c>
      <c r="Y203" s="271" t="s">
        <v>348</v>
      </c>
      <c r="Z203" s="271" t="s">
        <v>350</v>
      </c>
      <c r="AA203" s="271" t="s">
        <v>350</v>
      </c>
      <c r="AB203" s="271" t="s">
        <v>350</v>
      </c>
      <c r="AC203" s="271" t="s">
        <v>350</v>
      </c>
      <c r="AD203" s="271" t="s">
        <v>350</v>
      </c>
      <c r="AE203" s="271" t="s">
        <v>350</v>
      </c>
      <c r="AF203" s="271" t="s">
        <v>350</v>
      </c>
      <c r="AG203" s="271" t="s">
        <v>349</v>
      </c>
      <c r="AH203" s="271" t="s">
        <v>349</v>
      </c>
      <c r="AI203" s="271" t="s">
        <v>349</v>
      </c>
      <c r="AJ203" s="271" t="s">
        <v>349</v>
      </c>
      <c r="AK203" s="271" t="s">
        <v>349</v>
      </c>
      <c r="AL203" s="271" t="s">
        <v>349</v>
      </c>
    </row>
    <row r="204" spans="1:38">
      <c r="A204" s="271">
        <v>805623</v>
      </c>
      <c r="B204" s="271" t="s">
        <v>2007</v>
      </c>
      <c r="C204" s="271" t="s">
        <v>350</v>
      </c>
      <c r="D204" s="271" t="s">
        <v>348</v>
      </c>
      <c r="E204" s="271" t="s">
        <v>348</v>
      </c>
      <c r="F204" s="271" t="s">
        <v>350</v>
      </c>
      <c r="G204" s="271" t="s">
        <v>350</v>
      </c>
      <c r="H204" s="271" t="s">
        <v>348</v>
      </c>
      <c r="I204" s="271" t="s">
        <v>350</v>
      </c>
      <c r="J204" s="271" t="s">
        <v>350</v>
      </c>
      <c r="K204" s="271" t="s">
        <v>348</v>
      </c>
      <c r="L204" s="271" t="s">
        <v>348</v>
      </c>
      <c r="M204" s="271" t="s">
        <v>348</v>
      </c>
      <c r="N204" s="271" t="s">
        <v>350</v>
      </c>
      <c r="O204" s="271" t="s">
        <v>350</v>
      </c>
      <c r="P204" s="271" t="s">
        <v>348</v>
      </c>
      <c r="Q204" s="271" t="s">
        <v>348</v>
      </c>
      <c r="R204" s="271" t="s">
        <v>348</v>
      </c>
      <c r="S204" s="271" t="s">
        <v>350</v>
      </c>
      <c r="T204" s="271" t="s">
        <v>350</v>
      </c>
      <c r="U204" s="271" t="s">
        <v>350</v>
      </c>
      <c r="V204" s="271" t="s">
        <v>350</v>
      </c>
      <c r="W204" s="271" t="s">
        <v>348</v>
      </c>
      <c r="X204" s="271" t="s">
        <v>350</v>
      </c>
      <c r="Y204" s="271" t="s">
        <v>348</v>
      </c>
      <c r="Z204" s="271" t="s">
        <v>350</v>
      </c>
      <c r="AA204" s="271" t="s">
        <v>348</v>
      </c>
      <c r="AB204" s="271" t="s">
        <v>350</v>
      </c>
      <c r="AC204" s="271" t="s">
        <v>350</v>
      </c>
      <c r="AD204" s="271" t="s">
        <v>349</v>
      </c>
      <c r="AE204" s="271" t="s">
        <v>350</v>
      </c>
      <c r="AF204" s="271" t="s">
        <v>350</v>
      </c>
      <c r="AG204" s="271" t="s">
        <v>350</v>
      </c>
      <c r="AH204" s="271" t="s">
        <v>349</v>
      </c>
      <c r="AI204" s="271" t="s">
        <v>350</v>
      </c>
      <c r="AJ204" s="271" t="s">
        <v>350</v>
      </c>
      <c r="AK204" s="271" t="s">
        <v>349</v>
      </c>
      <c r="AL204" s="271" t="s">
        <v>350</v>
      </c>
    </row>
    <row r="205" spans="1:38">
      <c r="A205" s="271">
        <v>805642</v>
      </c>
      <c r="B205" s="271" t="s">
        <v>2007</v>
      </c>
      <c r="C205" s="271" t="s">
        <v>348</v>
      </c>
      <c r="D205" s="271" t="s">
        <v>350</v>
      </c>
      <c r="E205" s="271" t="s">
        <v>350</v>
      </c>
      <c r="F205" s="271" t="s">
        <v>348</v>
      </c>
      <c r="G205" s="271" t="s">
        <v>348</v>
      </c>
      <c r="H205" s="271" t="s">
        <v>348</v>
      </c>
      <c r="I205" s="271" t="s">
        <v>350</v>
      </c>
      <c r="J205" s="271" t="s">
        <v>348</v>
      </c>
      <c r="K205" s="271" t="s">
        <v>350</v>
      </c>
      <c r="L205" s="271" t="s">
        <v>348</v>
      </c>
      <c r="M205" s="271" t="s">
        <v>348</v>
      </c>
      <c r="N205" s="271" t="s">
        <v>348</v>
      </c>
      <c r="O205" s="271" t="s">
        <v>349</v>
      </c>
      <c r="P205" s="271" t="s">
        <v>348</v>
      </c>
      <c r="Q205" s="271" t="s">
        <v>348</v>
      </c>
      <c r="R205" s="271" t="s">
        <v>350</v>
      </c>
      <c r="S205" s="271" t="s">
        <v>348</v>
      </c>
      <c r="T205" s="271" t="s">
        <v>348</v>
      </c>
      <c r="U205" s="271" t="s">
        <v>348</v>
      </c>
      <c r="V205" s="271" t="s">
        <v>350</v>
      </c>
      <c r="W205" s="271" t="s">
        <v>350</v>
      </c>
      <c r="X205" s="271" t="s">
        <v>350</v>
      </c>
      <c r="Y205" s="271" t="s">
        <v>349</v>
      </c>
      <c r="Z205" s="271" t="s">
        <v>348</v>
      </c>
      <c r="AA205" s="271" t="s">
        <v>350</v>
      </c>
      <c r="AB205" s="271" t="s">
        <v>350</v>
      </c>
      <c r="AC205" s="271" t="s">
        <v>350</v>
      </c>
      <c r="AD205" s="271" t="s">
        <v>349</v>
      </c>
      <c r="AE205" s="271" t="s">
        <v>349</v>
      </c>
      <c r="AF205" s="271" t="s">
        <v>350</v>
      </c>
      <c r="AG205" s="271" t="s">
        <v>349</v>
      </c>
      <c r="AH205" s="271" t="s">
        <v>349</v>
      </c>
      <c r="AI205" s="271" t="s">
        <v>349</v>
      </c>
      <c r="AJ205" s="271" t="s">
        <v>349</v>
      </c>
      <c r="AK205" s="271" t="s">
        <v>349</v>
      </c>
      <c r="AL205" s="271" t="s">
        <v>349</v>
      </c>
    </row>
    <row r="206" spans="1:38">
      <c r="A206" s="271">
        <v>805643</v>
      </c>
      <c r="B206" s="271" t="s">
        <v>2007</v>
      </c>
      <c r="C206" s="271" t="s">
        <v>350</v>
      </c>
      <c r="D206" s="271" t="s">
        <v>350</v>
      </c>
      <c r="E206" s="271" t="s">
        <v>350</v>
      </c>
      <c r="F206" s="271" t="s">
        <v>350</v>
      </c>
      <c r="G206" s="271" t="s">
        <v>350</v>
      </c>
      <c r="H206" s="271" t="s">
        <v>350</v>
      </c>
      <c r="I206" s="271" t="s">
        <v>350</v>
      </c>
      <c r="J206" s="271" t="s">
        <v>350</v>
      </c>
      <c r="K206" s="271" t="s">
        <v>348</v>
      </c>
      <c r="L206" s="271" t="s">
        <v>350</v>
      </c>
      <c r="M206" s="271" t="s">
        <v>350</v>
      </c>
      <c r="N206" s="271" t="s">
        <v>350</v>
      </c>
      <c r="O206" s="271" t="s">
        <v>350</v>
      </c>
      <c r="P206" s="271" t="s">
        <v>350</v>
      </c>
      <c r="Q206" s="271" t="s">
        <v>348</v>
      </c>
      <c r="R206" s="271" t="s">
        <v>348</v>
      </c>
      <c r="S206" s="271" t="s">
        <v>348</v>
      </c>
      <c r="T206" s="271" t="s">
        <v>348</v>
      </c>
      <c r="U206" s="271" t="s">
        <v>348</v>
      </c>
      <c r="V206" s="271" t="s">
        <v>350</v>
      </c>
      <c r="W206" s="271" t="s">
        <v>348</v>
      </c>
      <c r="X206" s="271" t="s">
        <v>350</v>
      </c>
      <c r="Y206" s="271" t="s">
        <v>350</v>
      </c>
      <c r="Z206" s="271" t="s">
        <v>348</v>
      </c>
      <c r="AA206" s="271" t="s">
        <v>350</v>
      </c>
      <c r="AB206" s="271" t="s">
        <v>348</v>
      </c>
      <c r="AC206" s="271" t="s">
        <v>348</v>
      </c>
      <c r="AD206" s="271" t="s">
        <v>349</v>
      </c>
      <c r="AE206" s="271" t="s">
        <v>350</v>
      </c>
      <c r="AF206" s="271" t="s">
        <v>348</v>
      </c>
      <c r="AG206" s="271" t="s">
        <v>350</v>
      </c>
      <c r="AH206" s="271" t="s">
        <v>350</v>
      </c>
      <c r="AI206" s="271" t="s">
        <v>350</v>
      </c>
      <c r="AJ206" s="271" t="s">
        <v>350</v>
      </c>
      <c r="AK206" s="271" t="s">
        <v>350</v>
      </c>
      <c r="AL206" s="271" t="s">
        <v>350</v>
      </c>
    </row>
    <row r="207" spans="1:38">
      <c r="A207" s="271">
        <v>805647</v>
      </c>
      <c r="B207" s="271" t="s">
        <v>2007</v>
      </c>
      <c r="C207" s="271" t="s">
        <v>349</v>
      </c>
      <c r="D207" s="271" t="s">
        <v>348</v>
      </c>
      <c r="E207" s="271" t="s">
        <v>350</v>
      </c>
      <c r="F207" s="271" t="s">
        <v>349</v>
      </c>
      <c r="G207" s="271" t="s">
        <v>348</v>
      </c>
      <c r="H207" s="271" t="s">
        <v>350</v>
      </c>
      <c r="I207" s="271" t="s">
        <v>349</v>
      </c>
      <c r="J207" s="271" t="s">
        <v>350</v>
      </c>
      <c r="K207" s="271" t="s">
        <v>350</v>
      </c>
      <c r="L207" s="271" t="s">
        <v>350</v>
      </c>
      <c r="M207" s="271" t="s">
        <v>348</v>
      </c>
      <c r="N207" s="271" t="s">
        <v>348</v>
      </c>
      <c r="O207" s="271" t="s">
        <v>350</v>
      </c>
      <c r="P207" s="271" t="s">
        <v>348</v>
      </c>
      <c r="Q207" s="271" t="s">
        <v>350</v>
      </c>
      <c r="R207" s="271" t="s">
        <v>348</v>
      </c>
      <c r="S207" s="271" t="s">
        <v>350</v>
      </c>
      <c r="T207" s="271" t="s">
        <v>350</v>
      </c>
      <c r="U207" s="271" t="s">
        <v>348</v>
      </c>
      <c r="V207" s="271" t="s">
        <v>349</v>
      </c>
      <c r="W207" s="271" t="s">
        <v>350</v>
      </c>
      <c r="X207" s="271" t="s">
        <v>348</v>
      </c>
      <c r="Y207" s="271" t="s">
        <v>348</v>
      </c>
      <c r="Z207" s="271" t="s">
        <v>348</v>
      </c>
      <c r="AA207" s="271" t="s">
        <v>350</v>
      </c>
      <c r="AB207" s="271" t="s">
        <v>350</v>
      </c>
      <c r="AC207" s="271" t="s">
        <v>350</v>
      </c>
      <c r="AD207" s="271" t="s">
        <v>350</v>
      </c>
      <c r="AE207" s="271" t="s">
        <v>350</v>
      </c>
      <c r="AF207" s="271" t="s">
        <v>350</v>
      </c>
      <c r="AG207" s="271" t="s">
        <v>349</v>
      </c>
      <c r="AH207" s="271" t="s">
        <v>349</v>
      </c>
      <c r="AI207" s="271" t="s">
        <v>349</v>
      </c>
      <c r="AJ207" s="271" t="s">
        <v>349</v>
      </c>
      <c r="AK207" s="271" t="s">
        <v>349</v>
      </c>
      <c r="AL207" s="271" t="s">
        <v>349</v>
      </c>
    </row>
    <row r="208" spans="1:38">
      <c r="A208" s="271">
        <v>805653</v>
      </c>
      <c r="B208" s="271" t="s">
        <v>2007</v>
      </c>
      <c r="C208" s="271" t="s">
        <v>349</v>
      </c>
      <c r="D208" s="271" t="s">
        <v>350</v>
      </c>
      <c r="E208" s="271" t="s">
        <v>350</v>
      </c>
      <c r="F208" s="271" t="s">
        <v>349</v>
      </c>
      <c r="G208" s="271" t="s">
        <v>349</v>
      </c>
      <c r="H208" s="271" t="s">
        <v>349</v>
      </c>
      <c r="I208" s="271" t="s">
        <v>349</v>
      </c>
      <c r="J208" s="271" t="s">
        <v>350</v>
      </c>
      <c r="K208" s="271" t="s">
        <v>348</v>
      </c>
      <c r="L208" s="271" t="s">
        <v>348</v>
      </c>
      <c r="M208" s="271" t="s">
        <v>350</v>
      </c>
      <c r="N208" s="271" t="s">
        <v>349</v>
      </c>
      <c r="O208" s="271" t="s">
        <v>350</v>
      </c>
      <c r="P208" s="271" t="s">
        <v>348</v>
      </c>
      <c r="Q208" s="271" t="s">
        <v>348</v>
      </c>
      <c r="R208" s="271" t="s">
        <v>348</v>
      </c>
      <c r="S208" s="271" t="s">
        <v>349</v>
      </c>
      <c r="T208" s="271" t="s">
        <v>348</v>
      </c>
      <c r="U208" s="271" t="s">
        <v>348</v>
      </c>
      <c r="V208" s="271" t="s">
        <v>348</v>
      </c>
      <c r="W208" s="271" t="s">
        <v>349</v>
      </c>
      <c r="X208" s="271" t="s">
        <v>350</v>
      </c>
      <c r="Y208" s="271" t="s">
        <v>348</v>
      </c>
      <c r="Z208" s="271" t="s">
        <v>348</v>
      </c>
      <c r="AA208" s="271" t="s">
        <v>350</v>
      </c>
      <c r="AB208" s="271" t="s">
        <v>350</v>
      </c>
      <c r="AC208" s="271" t="s">
        <v>350</v>
      </c>
      <c r="AD208" s="271" t="s">
        <v>350</v>
      </c>
      <c r="AE208" s="271" t="s">
        <v>348</v>
      </c>
      <c r="AF208" s="271" t="s">
        <v>350</v>
      </c>
      <c r="AG208" s="271" t="s">
        <v>350</v>
      </c>
      <c r="AH208" s="271" t="s">
        <v>350</v>
      </c>
      <c r="AI208" s="271" t="s">
        <v>350</v>
      </c>
      <c r="AJ208" s="271" t="s">
        <v>350</v>
      </c>
      <c r="AK208" s="271" t="s">
        <v>349</v>
      </c>
      <c r="AL208" s="271" t="s">
        <v>350</v>
      </c>
    </row>
    <row r="209" spans="1:38">
      <c r="A209" s="271">
        <v>805657</v>
      </c>
      <c r="B209" s="271" t="s">
        <v>2007</v>
      </c>
      <c r="C209" s="271" t="s">
        <v>348</v>
      </c>
      <c r="D209" s="271" t="s">
        <v>350</v>
      </c>
      <c r="E209" s="271" t="s">
        <v>348</v>
      </c>
      <c r="F209" s="271" t="s">
        <v>350</v>
      </c>
      <c r="G209" s="271" t="s">
        <v>348</v>
      </c>
      <c r="H209" s="271" t="s">
        <v>350</v>
      </c>
      <c r="I209" s="271" t="s">
        <v>350</v>
      </c>
      <c r="J209" s="271" t="s">
        <v>348</v>
      </c>
      <c r="K209" s="271" t="s">
        <v>348</v>
      </c>
      <c r="L209" s="271" t="s">
        <v>348</v>
      </c>
      <c r="M209" s="271" t="s">
        <v>350</v>
      </c>
      <c r="N209" s="271" t="s">
        <v>350</v>
      </c>
      <c r="O209" s="271" t="s">
        <v>350</v>
      </c>
      <c r="P209" s="271" t="s">
        <v>350</v>
      </c>
      <c r="Q209" s="271" t="s">
        <v>350</v>
      </c>
      <c r="R209" s="271" t="s">
        <v>350</v>
      </c>
      <c r="S209" s="271" t="s">
        <v>350</v>
      </c>
      <c r="T209" s="271" t="s">
        <v>350</v>
      </c>
      <c r="U209" s="271" t="s">
        <v>348</v>
      </c>
      <c r="V209" s="271" t="s">
        <v>350</v>
      </c>
      <c r="W209" s="271" t="s">
        <v>350</v>
      </c>
      <c r="X209" s="271" t="s">
        <v>350</v>
      </c>
      <c r="Y209" s="271" t="s">
        <v>348</v>
      </c>
      <c r="Z209" s="271" t="s">
        <v>348</v>
      </c>
      <c r="AA209" s="271" t="s">
        <v>350</v>
      </c>
      <c r="AB209" s="271" t="s">
        <v>350</v>
      </c>
      <c r="AC209" s="271" t="s">
        <v>350</v>
      </c>
      <c r="AD209" s="271" t="s">
        <v>349</v>
      </c>
      <c r="AE209" s="271" t="s">
        <v>350</v>
      </c>
      <c r="AF209" s="271" t="s">
        <v>350</v>
      </c>
      <c r="AG209" s="271" t="s">
        <v>349</v>
      </c>
      <c r="AH209" s="271" t="s">
        <v>349</v>
      </c>
      <c r="AI209" s="271" t="s">
        <v>349</v>
      </c>
      <c r="AJ209" s="271" t="s">
        <v>349</v>
      </c>
      <c r="AK209" s="271" t="s">
        <v>349</v>
      </c>
      <c r="AL209" s="271" t="s">
        <v>349</v>
      </c>
    </row>
    <row r="210" spans="1:38">
      <c r="A210" s="271">
        <v>805677</v>
      </c>
      <c r="B210" s="271" t="s">
        <v>2007</v>
      </c>
      <c r="C210" s="271" t="s">
        <v>348</v>
      </c>
      <c r="D210" s="271" t="s">
        <v>348</v>
      </c>
      <c r="E210" s="271" t="s">
        <v>350</v>
      </c>
      <c r="F210" s="271" t="s">
        <v>350</v>
      </c>
      <c r="G210" s="271" t="s">
        <v>348</v>
      </c>
      <c r="H210" s="271" t="s">
        <v>348</v>
      </c>
      <c r="I210" s="271" t="s">
        <v>350</v>
      </c>
      <c r="J210" s="271" t="s">
        <v>348</v>
      </c>
      <c r="K210" s="271" t="s">
        <v>350</v>
      </c>
      <c r="L210" s="271" t="s">
        <v>348</v>
      </c>
      <c r="M210" s="271" t="s">
        <v>350</v>
      </c>
      <c r="N210" s="271" t="s">
        <v>350</v>
      </c>
      <c r="O210" s="271" t="s">
        <v>349</v>
      </c>
      <c r="P210" s="271" t="s">
        <v>348</v>
      </c>
      <c r="Q210" s="271" t="s">
        <v>348</v>
      </c>
      <c r="R210" s="271" t="s">
        <v>350</v>
      </c>
      <c r="S210" s="271" t="s">
        <v>350</v>
      </c>
      <c r="T210" s="271" t="s">
        <v>350</v>
      </c>
      <c r="U210" s="271" t="s">
        <v>349</v>
      </c>
      <c r="V210" s="271" t="s">
        <v>350</v>
      </c>
      <c r="W210" s="271" t="s">
        <v>350</v>
      </c>
      <c r="X210" s="271" t="s">
        <v>350</v>
      </c>
      <c r="Y210" s="271" t="s">
        <v>348</v>
      </c>
      <c r="Z210" s="271" t="s">
        <v>349</v>
      </c>
      <c r="AA210" s="271" t="s">
        <v>348</v>
      </c>
      <c r="AB210" s="271" t="s">
        <v>350</v>
      </c>
      <c r="AC210" s="271" t="s">
        <v>349</v>
      </c>
      <c r="AD210" s="271" t="s">
        <v>350</v>
      </c>
      <c r="AE210" s="271" t="s">
        <v>350</v>
      </c>
      <c r="AF210" s="271" t="s">
        <v>350</v>
      </c>
      <c r="AG210" s="271" t="s">
        <v>349</v>
      </c>
      <c r="AH210" s="271" t="s">
        <v>349</v>
      </c>
      <c r="AI210" s="271" t="s">
        <v>349</v>
      </c>
      <c r="AJ210" s="271" t="s">
        <v>349</v>
      </c>
      <c r="AK210" s="271" t="s">
        <v>349</v>
      </c>
      <c r="AL210" s="271" t="s">
        <v>349</v>
      </c>
    </row>
    <row r="211" spans="1:38">
      <c r="A211" s="271">
        <v>805679</v>
      </c>
      <c r="B211" s="271" t="s">
        <v>2007</v>
      </c>
      <c r="C211" s="271" t="s">
        <v>349</v>
      </c>
      <c r="D211" s="271" t="s">
        <v>350</v>
      </c>
      <c r="E211" s="271" t="s">
        <v>348</v>
      </c>
      <c r="F211" s="271" t="s">
        <v>350</v>
      </c>
      <c r="G211" s="271" t="s">
        <v>349</v>
      </c>
      <c r="H211" s="271" t="s">
        <v>349</v>
      </c>
      <c r="I211" s="271" t="s">
        <v>349</v>
      </c>
      <c r="J211" s="271" t="s">
        <v>349</v>
      </c>
      <c r="K211" s="271" t="s">
        <v>350</v>
      </c>
      <c r="L211" s="271" t="s">
        <v>348</v>
      </c>
      <c r="M211" s="271" t="s">
        <v>350</v>
      </c>
      <c r="N211" s="271" t="s">
        <v>349</v>
      </c>
      <c r="O211" s="271" t="s">
        <v>349</v>
      </c>
      <c r="P211" s="271" t="s">
        <v>349</v>
      </c>
      <c r="Q211" s="271" t="s">
        <v>350</v>
      </c>
      <c r="R211" s="271" t="s">
        <v>350</v>
      </c>
      <c r="S211" s="271" t="s">
        <v>348</v>
      </c>
      <c r="T211" s="271" t="s">
        <v>348</v>
      </c>
      <c r="U211" s="271" t="s">
        <v>350</v>
      </c>
      <c r="V211" s="271" t="s">
        <v>350</v>
      </c>
      <c r="W211" s="271" t="s">
        <v>350</v>
      </c>
      <c r="X211" s="271" t="s">
        <v>350</v>
      </c>
      <c r="Y211" s="271" t="s">
        <v>350</v>
      </c>
      <c r="Z211" s="271" t="s">
        <v>350</v>
      </c>
      <c r="AA211" s="271" t="s">
        <v>349</v>
      </c>
      <c r="AB211" s="271" t="s">
        <v>349</v>
      </c>
      <c r="AC211" s="271" t="s">
        <v>349</v>
      </c>
      <c r="AD211" s="271" t="s">
        <v>350</v>
      </c>
      <c r="AE211" s="271" t="s">
        <v>349</v>
      </c>
      <c r="AF211" s="271" t="s">
        <v>350</v>
      </c>
      <c r="AG211" s="271" t="s">
        <v>350</v>
      </c>
      <c r="AH211" s="271" t="s">
        <v>350</v>
      </c>
      <c r="AI211" s="271" t="s">
        <v>350</v>
      </c>
      <c r="AJ211" s="271" t="s">
        <v>350</v>
      </c>
      <c r="AK211" s="271" t="s">
        <v>349</v>
      </c>
      <c r="AL211" s="271" t="s">
        <v>350</v>
      </c>
    </row>
    <row r="212" spans="1:38">
      <c r="A212" s="271">
        <v>805702</v>
      </c>
      <c r="B212" s="271" t="s">
        <v>2007</v>
      </c>
      <c r="C212" s="271" t="s">
        <v>350</v>
      </c>
      <c r="D212" s="271" t="s">
        <v>348</v>
      </c>
      <c r="E212" s="271" t="s">
        <v>348</v>
      </c>
      <c r="F212" s="271" t="s">
        <v>348</v>
      </c>
      <c r="G212" s="271" t="s">
        <v>349</v>
      </c>
      <c r="H212" s="271" t="s">
        <v>350</v>
      </c>
      <c r="I212" s="271" t="s">
        <v>350</v>
      </c>
      <c r="J212" s="271" t="s">
        <v>349</v>
      </c>
      <c r="K212" s="271" t="s">
        <v>350</v>
      </c>
      <c r="L212" s="271" t="s">
        <v>350</v>
      </c>
      <c r="M212" s="271" t="s">
        <v>348</v>
      </c>
      <c r="N212" s="271" t="s">
        <v>348</v>
      </c>
      <c r="O212" s="271" t="s">
        <v>350</v>
      </c>
      <c r="P212" s="271" t="s">
        <v>348</v>
      </c>
      <c r="Q212" s="271" t="s">
        <v>350</v>
      </c>
      <c r="R212" s="271" t="s">
        <v>348</v>
      </c>
      <c r="S212" s="271" t="s">
        <v>348</v>
      </c>
      <c r="T212" s="271" t="s">
        <v>350</v>
      </c>
      <c r="U212" s="271" t="s">
        <v>350</v>
      </c>
      <c r="V212" s="271" t="s">
        <v>348</v>
      </c>
      <c r="W212" s="271" t="s">
        <v>349</v>
      </c>
      <c r="X212" s="271" t="s">
        <v>350</v>
      </c>
      <c r="Y212" s="271" t="s">
        <v>348</v>
      </c>
      <c r="Z212" s="271" t="s">
        <v>348</v>
      </c>
      <c r="AA212" s="271" t="s">
        <v>350</v>
      </c>
      <c r="AB212" s="271" t="s">
        <v>350</v>
      </c>
      <c r="AC212" s="271" t="s">
        <v>349</v>
      </c>
      <c r="AD212" s="271" t="s">
        <v>350</v>
      </c>
      <c r="AE212" s="271" t="s">
        <v>349</v>
      </c>
      <c r="AF212" s="271" t="s">
        <v>350</v>
      </c>
      <c r="AG212" s="271" t="s">
        <v>349</v>
      </c>
      <c r="AH212" s="271" t="s">
        <v>349</v>
      </c>
      <c r="AI212" s="271" t="s">
        <v>349</v>
      </c>
      <c r="AJ212" s="271" t="s">
        <v>349</v>
      </c>
      <c r="AK212" s="271" t="s">
        <v>349</v>
      </c>
      <c r="AL212" s="271" t="s">
        <v>349</v>
      </c>
    </row>
    <row r="213" spans="1:38">
      <c r="A213" s="271">
        <v>805728</v>
      </c>
      <c r="B213" s="271" t="s">
        <v>2007</v>
      </c>
      <c r="C213" s="271" t="s">
        <v>348</v>
      </c>
      <c r="D213" s="271" t="s">
        <v>350</v>
      </c>
      <c r="E213" s="271" t="s">
        <v>350</v>
      </c>
      <c r="F213" s="271" t="s">
        <v>350</v>
      </c>
      <c r="G213" s="271" t="s">
        <v>350</v>
      </c>
      <c r="H213" s="271" t="s">
        <v>350</v>
      </c>
      <c r="I213" s="271" t="s">
        <v>350</v>
      </c>
      <c r="J213" s="271" t="s">
        <v>350</v>
      </c>
      <c r="K213" s="271" t="s">
        <v>348</v>
      </c>
      <c r="L213" s="271" t="s">
        <v>350</v>
      </c>
      <c r="M213" s="271" t="s">
        <v>348</v>
      </c>
      <c r="N213" s="271" t="s">
        <v>350</v>
      </c>
      <c r="O213" s="271" t="s">
        <v>348</v>
      </c>
      <c r="P213" s="271" t="s">
        <v>348</v>
      </c>
      <c r="Q213" s="271" t="s">
        <v>350</v>
      </c>
      <c r="R213" s="271" t="s">
        <v>348</v>
      </c>
      <c r="S213" s="271" t="s">
        <v>350</v>
      </c>
      <c r="T213" s="271" t="s">
        <v>350</v>
      </c>
      <c r="U213" s="271" t="s">
        <v>350</v>
      </c>
      <c r="V213" s="271" t="s">
        <v>350</v>
      </c>
      <c r="W213" s="271" t="s">
        <v>348</v>
      </c>
      <c r="X213" s="271" t="s">
        <v>350</v>
      </c>
      <c r="Y213" s="271" t="s">
        <v>348</v>
      </c>
      <c r="Z213" s="271" t="s">
        <v>350</v>
      </c>
      <c r="AA213" s="271" t="s">
        <v>350</v>
      </c>
      <c r="AB213" s="271" t="s">
        <v>348</v>
      </c>
      <c r="AC213" s="271" t="s">
        <v>348</v>
      </c>
      <c r="AD213" s="271" t="s">
        <v>349</v>
      </c>
      <c r="AE213" s="271" t="s">
        <v>348</v>
      </c>
      <c r="AF213" s="271" t="s">
        <v>350</v>
      </c>
      <c r="AG213" s="271" t="s">
        <v>349</v>
      </c>
      <c r="AH213" s="271" t="s">
        <v>350</v>
      </c>
      <c r="AI213" s="271" t="s">
        <v>349</v>
      </c>
      <c r="AJ213" s="271" t="s">
        <v>349</v>
      </c>
      <c r="AK213" s="271" t="s">
        <v>349</v>
      </c>
      <c r="AL213" s="271" t="s">
        <v>349</v>
      </c>
    </row>
    <row r="214" spans="1:38">
      <c r="A214" s="271">
        <v>805747</v>
      </c>
      <c r="B214" s="271" t="s">
        <v>2007</v>
      </c>
      <c r="C214" s="271" t="s">
        <v>350</v>
      </c>
      <c r="D214" s="271" t="s">
        <v>350</v>
      </c>
      <c r="E214" s="271" t="s">
        <v>348</v>
      </c>
      <c r="F214" s="271" t="s">
        <v>350</v>
      </c>
      <c r="G214" s="271" t="s">
        <v>350</v>
      </c>
      <c r="H214" s="271" t="s">
        <v>348</v>
      </c>
      <c r="I214" s="271" t="s">
        <v>350</v>
      </c>
      <c r="J214" s="271" t="s">
        <v>350</v>
      </c>
      <c r="K214" s="271" t="s">
        <v>348</v>
      </c>
      <c r="L214" s="271" t="s">
        <v>348</v>
      </c>
      <c r="M214" s="271" t="s">
        <v>348</v>
      </c>
      <c r="N214" s="271" t="s">
        <v>350</v>
      </c>
      <c r="O214" s="271" t="s">
        <v>349</v>
      </c>
      <c r="P214" s="271" t="s">
        <v>350</v>
      </c>
      <c r="Q214" s="271" t="s">
        <v>350</v>
      </c>
      <c r="R214" s="271" t="s">
        <v>348</v>
      </c>
      <c r="S214" s="271" t="s">
        <v>348</v>
      </c>
      <c r="T214" s="271" t="s">
        <v>350</v>
      </c>
      <c r="U214" s="271" t="s">
        <v>350</v>
      </c>
      <c r="V214" s="271" t="s">
        <v>348</v>
      </c>
      <c r="W214" s="271" t="s">
        <v>349</v>
      </c>
      <c r="X214" s="271" t="s">
        <v>348</v>
      </c>
      <c r="Y214" s="271" t="s">
        <v>350</v>
      </c>
      <c r="Z214" s="271" t="s">
        <v>350</v>
      </c>
      <c r="AA214" s="271" t="s">
        <v>350</v>
      </c>
      <c r="AB214" s="271" t="s">
        <v>350</v>
      </c>
      <c r="AC214" s="271" t="s">
        <v>350</v>
      </c>
      <c r="AD214" s="271" t="s">
        <v>349</v>
      </c>
      <c r="AE214" s="271" t="s">
        <v>349</v>
      </c>
      <c r="AF214" s="271" t="s">
        <v>350</v>
      </c>
      <c r="AG214" s="271" t="s">
        <v>349</v>
      </c>
      <c r="AH214" s="271" t="s">
        <v>349</v>
      </c>
      <c r="AI214" s="271" t="s">
        <v>349</v>
      </c>
      <c r="AJ214" s="271" t="s">
        <v>349</v>
      </c>
      <c r="AK214" s="271" t="s">
        <v>349</v>
      </c>
      <c r="AL214" s="271" t="s">
        <v>349</v>
      </c>
    </row>
    <row r="215" spans="1:38">
      <c r="A215" s="271">
        <v>805772</v>
      </c>
      <c r="B215" s="271" t="s">
        <v>2007</v>
      </c>
      <c r="C215" s="271" t="s">
        <v>349</v>
      </c>
      <c r="D215" s="271" t="s">
        <v>348</v>
      </c>
      <c r="E215" s="271" t="s">
        <v>350</v>
      </c>
      <c r="F215" s="271" t="s">
        <v>349</v>
      </c>
      <c r="G215" s="271" t="s">
        <v>349</v>
      </c>
      <c r="H215" s="271" t="s">
        <v>349</v>
      </c>
      <c r="I215" s="271" t="s">
        <v>349</v>
      </c>
      <c r="J215" s="271" t="s">
        <v>350</v>
      </c>
      <c r="K215" s="271" t="s">
        <v>350</v>
      </c>
      <c r="L215" s="271" t="s">
        <v>349</v>
      </c>
      <c r="M215" s="271" t="s">
        <v>348</v>
      </c>
      <c r="N215" s="271" t="s">
        <v>350</v>
      </c>
      <c r="O215" s="271" t="s">
        <v>349</v>
      </c>
      <c r="P215" s="271" t="s">
        <v>350</v>
      </c>
      <c r="Q215" s="271" t="s">
        <v>350</v>
      </c>
      <c r="R215" s="271" t="s">
        <v>348</v>
      </c>
      <c r="S215" s="271" t="s">
        <v>350</v>
      </c>
      <c r="T215" s="271" t="s">
        <v>350</v>
      </c>
      <c r="U215" s="271" t="s">
        <v>350</v>
      </c>
      <c r="V215" s="271" t="s">
        <v>348</v>
      </c>
      <c r="W215" s="271" t="s">
        <v>350</v>
      </c>
      <c r="X215" s="271" t="s">
        <v>350</v>
      </c>
      <c r="Y215" s="271" t="s">
        <v>349</v>
      </c>
      <c r="Z215" s="271" t="s">
        <v>350</v>
      </c>
      <c r="AA215" s="271" t="s">
        <v>348</v>
      </c>
      <c r="AB215" s="271" t="s">
        <v>350</v>
      </c>
      <c r="AC215" s="271" t="s">
        <v>350</v>
      </c>
      <c r="AD215" s="271" t="s">
        <v>349</v>
      </c>
      <c r="AE215" s="271" t="s">
        <v>349</v>
      </c>
      <c r="AF215" s="271" t="s">
        <v>350</v>
      </c>
      <c r="AG215" s="271" t="s">
        <v>350</v>
      </c>
      <c r="AH215" s="271" t="s">
        <v>350</v>
      </c>
      <c r="AI215" s="271" t="s">
        <v>350</v>
      </c>
      <c r="AJ215" s="271" t="s">
        <v>350</v>
      </c>
      <c r="AK215" s="271" t="s">
        <v>349</v>
      </c>
      <c r="AL215" s="271" t="s">
        <v>350</v>
      </c>
    </row>
    <row r="216" spans="1:38">
      <c r="A216" s="271">
        <v>805788</v>
      </c>
      <c r="B216" s="271" t="s">
        <v>2007</v>
      </c>
      <c r="C216" s="271" t="s">
        <v>348</v>
      </c>
      <c r="D216" s="271" t="s">
        <v>348</v>
      </c>
      <c r="E216" s="271" t="s">
        <v>350</v>
      </c>
      <c r="F216" s="271" t="s">
        <v>350</v>
      </c>
      <c r="G216" s="271" t="s">
        <v>350</v>
      </c>
      <c r="H216" s="271" t="s">
        <v>348</v>
      </c>
      <c r="I216" s="271" t="s">
        <v>350</v>
      </c>
      <c r="J216" s="271" t="s">
        <v>350</v>
      </c>
      <c r="K216" s="271" t="s">
        <v>348</v>
      </c>
      <c r="L216" s="271" t="s">
        <v>348</v>
      </c>
      <c r="M216" s="271" t="s">
        <v>348</v>
      </c>
      <c r="N216" s="271" t="s">
        <v>348</v>
      </c>
      <c r="O216" s="271" t="s">
        <v>350</v>
      </c>
      <c r="P216" s="271" t="s">
        <v>350</v>
      </c>
      <c r="Q216" s="271" t="s">
        <v>350</v>
      </c>
      <c r="R216" s="271" t="s">
        <v>350</v>
      </c>
      <c r="S216" s="271" t="s">
        <v>350</v>
      </c>
      <c r="T216" s="271" t="s">
        <v>350</v>
      </c>
      <c r="U216" s="271" t="s">
        <v>349</v>
      </c>
      <c r="V216" s="271" t="s">
        <v>350</v>
      </c>
      <c r="W216" s="271" t="s">
        <v>348</v>
      </c>
      <c r="X216" s="271" t="s">
        <v>350</v>
      </c>
      <c r="Y216" s="271" t="s">
        <v>348</v>
      </c>
      <c r="Z216" s="271" t="s">
        <v>349</v>
      </c>
      <c r="AA216" s="271" t="s">
        <v>348</v>
      </c>
      <c r="AB216" s="271" t="s">
        <v>350</v>
      </c>
      <c r="AC216" s="271" t="s">
        <v>350</v>
      </c>
      <c r="AD216" s="271" t="s">
        <v>349</v>
      </c>
      <c r="AE216" s="271" t="s">
        <v>350</v>
      </c>
      <c r="AF216" s="271" t="s">
        <v>350</v>
      </c>
      <c r="AG216" s="271" t="s">
        <v>350</v>
      </c>
      <c r="AH216" s="271" t="s">
        <v>350</v>
      </c>
      <c r="AI216" s="271" t="s">
        <v>350</v>
      </c>
      <c r="AJ216" s="271" t="s">
        <v>350</v>
      </c>
      <c r="AK216" s="271" t="s">
        <v>349</v>
      </c>
      <c r="AL216" s="271" t="s">
        <v>350</v>
      </c>
    </row>
    <row r="217" spans="1:38">
      <c r="A217" s="271">
        <v>805789</v>
      </c>
      <c r="B217" s="271" t="s">
        <v>2007</v>
      </c>
      <c r="C217" s="271" t="s">
        <v>350</v>
      </c>
      <c r="D217" s="271" t="s">
        <v>348</v>
      </c>
      <c r="E217" s="271" t="s">
        <v>348</v>
      </c>
      <c r="F217" s="271" t="s">
        <v>349</v>
      </c>
      <c r="G217" s="271" t="s">
        <v>349</v>
      </c>
      <c r="H217" s="271" t="s">
        <v>348</v>
      </c>
      <c r="I217" s="271" t="s">
        <v>349</v>
      </c>
      <c r="J217" s="271" t="s">
        <v>350</v>
      </c>
      <c r="K217" s="271" t="s">
        <v>348</v>
      </c>
      <c r="L217" s="271" t="s">
        <v>350</v>
      </c>
      <c r="M217" s="271" t="s">
        <v>349</v>
      </c>
      <c r="N217" s="271" t="s">
        <v>350</v>
      </c>
      <c r="O217" s="271" t="s">
        <v>349</v>
      </c>
      <c r="P217" s="271" t="s">
        <v>350</v>
      </c>
      <c r="Q217" s="271" t="s">
        <v>350</v>
      </c>
      <c r="R217" s="271" t="s">
        <v>350</v>
      </c>
      <c r="S217" s="271" t="s">
        <v>350</v>
      </c>
      <c r="T217" s="271" t="s">
        <v>350</v>
      </c>
      <c r="U217" s="271" t="s">
        <v>350</v>
      </c>
      <c r="V217" s="271" t="s">
        <v>349</v>
      </c>
      <c r="W217" s="271" t="s">
        <v>348</v>
      </c>
      <c r="X217" s="271" t="s">
        <v>350</v>
      </c>
      <c r="Y217" s="271" t="s">
        <v>348</v>
      </c>
      <c r="Z217" s="271" t="s">
        <v>350</v>
      </c>
      <c r="AA217" s="271" t="s">
        <v>350</v>
      </c>
      <c r="AB217" s="271" t="s">
        <v>350</v>
      </c>
      <c r="AC217" s="271" t="s">
        <v>350</v>
      </c>
      <c r="AD217" s="271" t="s">
        <v>350</v>
      </c>
      <c r="AE217" s="271" t="s">
        <v>350</v>
      </c>
      <c r="AF217" s="271" t="s">
        <v>350</v>
      </c>
      <c r="AG217" s="271" t="s">
        <v>350</v>
      </c>
      <c r="AH217" s="271" t="s">
        <v>350</v>
      </c>
      <c r="AI217" s="271" t="s">
        <v>350</v>
      </c>
      <c r="AJ217" s="271" t="s">
        <v>350</v>
      </c>
      <c r="AK217" s="271" t="s">
        <v>349</v>
      </c>
      <c r="AL217" s="271" t="s">
        <v>349</v>
      </c>
    </row>
    <row r="218" spans="1:38">
      <c r="A218" s="271">
        <v>805798</v>
      </c>
      <c r="B218" s="271" t="s">
        <v>2007</v>
      </c>
      <c r="C218" s="271" t="s">
        <v>350</v>
      </c>
      <c r="D218" s="271" t="s">
        <v>348</v>
      </c>
      <c r="E218" s="271" t="s">
        <v>348</v>
      </c>
      <c r="F218" s="271" t="s">
        <v>348</v>
      </c>
      <c r="G218" s="271" t="s">
        <v>348</v>
      </c>
      <c r="H218" s="271" t="s">
        <v>348</v>
      </c>
      <c r="I218" s="271" t="s">
        <v>348</v>
      </c>
      <c r="J218" s="271" t="s">
        <v>348</v>
      </c>
      <c r="K218" s="271" t="s">
        <v>348</v>
      </c>
      <c r="L218" s="271" t="s">
        <v>348</v>
      </c>
      <c r="M218" s="271" t="s">
        <v>350</v>
      </c>
      <c r="N218" s="271" t="s">
        <v>348</v>
      </c>
      <c r="O218" s="271" t="s">
        <v>350</v>
      </c>
      <c r="P218" s="271" t="s">
        <v>348</v>
      </c>
      <c r="Q218" s="271" t="s">
        <v>348</v>
      </c>
      <c r="R218" s="271" t="s">
        <v>348</v>
      </c>
      <c r="S218" s="271" t="s">
        <v>348</v>
      </c>
      <c r="T218" s="271" t="s">
        <v>350</v>
      </c>
      <c r="U218" s="271" t="s">
        <v>350</v>
      </c>
      <c r="V218" s="271" t="s">
        <v>348</v>
      </c>
      <c r="W218" s="271" t="s">
        <v>350</v>
      </c>
      <c r="X218" s="271" t="s">
        <v>350</v>
      </c>
      <c r="Y218" s="271" t="s">
        <v>350</v>
      </c>
      <c r="Z218" s="271" t="s">
        <v>350</v>
      </c>
      <c r="AA218" s="271" t="s">
        <v>350</v>
      </c>
      <c r="AB218" s="271" t="s">
        <v>349</v>
      </c>
      <c r="AC218" s="271" t="s">
        <v>350</v>
      </c>
      <c r="AD218" s="271" t="s">
        <v>349</v>
      </c>
      <c r="AE218" s="271" t="s">
        <v>350</v>
      </c>
      <c r="AF218" s="271" t="s">
        <v>349</v>
      </c>
      <c r="AG218" s="271" t="s">
        <v>350</v>
      </c>
      <c r="AH218" s="271" t="s">
        <v>350</v>
      </c>
      <c r="AI218" s="271" t="s">
        <v>350</v>
      </c>
      <c r="AJ218" s="271" t="s">
        <v>350</v>
      </c>
      <c r="AK218" s="271" t="s">
        <v>349</v>
      </c>
      <c r="AL218" s="271" t="s">
        <v>350</v>
      </c>
    </row>
    <row r="219" spans="1:38">
      <c r="A219" s="271">
        <v>805801</v>
      </c>
      <c r="B219" s="271" t="s">
        <v>2007</v>
      </c>
      <c r="C219" s="271" t="s">
        <v>350</v>
      </c>
      <c r="D219" s="271" t="s">
        <v>350</v>
      </c>
      <c r="E219" s="271" t="s">
        <v>350</v>
      </c>
      <c r="F219" s="271" t="s">
        <v>350</v>
      </c>
      <c r="G219" s="271" t="s">
        <v>350</v>
      </c>
      <c r="H219" s="271" t="s">
        <v>348</v>
      </c>
      <c r="I219" s="271" t="s">
        <v>350</v>
      </c>
      <c r="J219" s="271" t="s">
        <v>348</v>
      </c>
      <c r="K219" s="271" t="s">
        <v>348</v>
      </c>
      <c r="L219" s="271" t="s">
        <v>349</v>
      </c>
      <c r="M219" s="271" t="s">
        <v>348</v>
      </c>
      <c r="N219" s="271" t="s">
        <v>349</v>
      </c>
      <c r="O219" s="271" t="s">
        <v>349</v>
      </c>
      <c r="P219" s="271" t="s">
        <v>348</v>
      </c>
      <c r="Q219" s="271" t="s">
        <v>350</v>
      </c>
      <c r="R219" s="271" t="s">
        <v>348</v>
      </c>
      <c r="S219" s="271" t="s">
        <v>348</v>
      </c>
      <c r="T219" s="271" t="s">
        <v>350</v>
      </c>
      <c r="U219" s="271" t="s">
        <v>348</v>
      </c>
      <c r="V219" s="271" t="s">
        <v>350</v>
      </c>
      <c r="W219" s="271" t="s">
        <v>350</v>
      </c>
      <c r="X219" s="271" t="s">
        <v>350</v>
      </c>
      <c r="Y219" s="271" t="s">
        <v>350</v>
      </c>
      <c r="Z219" s="271" t="s">
        <v>350</v>
      </c>
      <c r="AA219" s="271" t="s">
        <v>350</v>
      </c>
      <c r="AB219" s="271" t="s">
        <v>350</v>
      </c>
      <c r="AC219" s="271" t="s">
        <v>349</v>
      </c>
      <c r="AD219" s="271" t="s">
        <v>350</v>
      </c>
      <c r="AE219" s="271" t="s">
        <v>350</v>
      </c>
      <c r="AF219" s="271" t="s">
        <v>350</v>
      </c>
      <c r="AG219" s="271" t="s">
        <v>349</v>
      </c>
      <c r="AH219" s="271" t="s">
        <v>349</v>
      </c>
      <c r="AI219" s="271" t="s">
        <v>349</v>
      </c>
      <c r="AJ219" s="271" t="s">
        <v>349</v>
      </c>
      <c r="AK219" s="271" t="s">
        <v>349</v>
      </c>
      <c r="AL219" s="271" t="s">
        <v>349</v>
      </c>
    </row>
    <row r="220" spans="1:38">
      <c r="A220" s="271">
        <v>805817</v>
      </c>
      <c r="B220" s="271" t="s">
        <v>2007</v>
      </c>
      <c r="C220" s="271" t="s">
        <v>350</v>
      </c>
      <c r="D220" s="271" t="s">
        <v>350</v>
      </c>
      <c r="E220" s="271" t="s">
        <v>348</v>
      </c>
      <c r="F220" s="271" t="s">
        <v>348</v>
      </c>
      <c r="G220" s="271" t="s">
        <v>350</v>
      </c>
      <c r="H220" s="271" t="s">
        <v>348</v>
      </c>
      <c r="I220" s="271" t="s">
        <v>348</v>
      </c>
      <c r="J220" s="271" t="s">
        <v>348</v>
      </c>
      <c r="K220" s="271" t="s">
        <v>348</v>
      </c>
      <c r="L220" s="271" t="s">
        <v>348</v>
      </c>
      <c r="M220" s="271" t="s">
        <v>348</v>
      </c>
      <c r="N220" s="271" t="s">
        <v>350</v>
      </c>
      <c r="O220" s="271" t="s">
        <v>349</v>
      </c>
      <c r="P220" s="271" t="s">
        <v>349</v>
      </c>
      <c r="Q220" s="271" t="s">
        <v>350</v>
      </c>
      <c r="R220" s="271" t="s">
        <v>348</v>
      </c>
      <c r="S220" s="271" t="s">
        <v>350</v>
      </c>
      <c r="T220" s="271" t="s">
        <v>350</v>
      </c>
      <c r="U220" s="271" t="s">
        <v>348</v>
      </c>
      <c r="V220" s="271" t="s">
        <v>348</v>
      </c>
      <c r="W220" s="271" t="s">
        <v>350</v>
      </c>
      <c r="X220" s="271" t="s">
        <v>350</v>
      </c>
      <c r="Y220" s="271" t="s">
        <v>350</v>
      </c>
      <c r="Z220" s="271" t="s">
        <v>348</v>
      </c>
      <c r="AA220" s="271" t="s">
        <v>350</v>
      </c>
      <c r="AB220" s="271" t="s">
        <v>350</v>
      </c>
      <c r="AC220" s="271" t="s">
        <v>350</v>
      </c>
      <c r="AD220" s="271" t="s">
        <v>350</v>
      </c>
      <c r="AE220" s="271" t="s">
        <v>350</v>
      </c>
      <c r="AF220" s="271" t="s">
        <v>350</v>
      </c>
      <c r="AG220" s="271" t="s">
        <v>350</v>
      </c>
      <c r="AH220" s="271" t="s">
        <v>350</v>
      </c>
      <c r="AI220" s="271" t="s">
        <v>350</v>
      </c>
      <c r="AJ220" s="271" t="s">
        <v>350</v>
      </c>
      <c r="AK220" s="271" t="s">
        <v>349</v>
      </c>
      <c r="AL220" s="271" t="s">
        <v>350</v>
      </c>
    </row>
    <row r="221" spans="1:38">
      <c r="A221" s="271">
        <v>805840</v>
      </c>
      <c r="B221" s="271" t="s">
        <v>2007</v>
      </c>
      <c r="C221" s="271" t="s">
        <v>350</v>
      </c>
      <c r="D221" s="271" t="s">
        <v>348</v>
      </c>
      <c r="E221" s="271" t="s">
        <v>350</v>
      </c>
      <c r="F221" s="271" t="s">
        <v>350</v>
      </c>
      <c r="G221" s="271" t="s">
        <v>348</v>
      </c>
      <c r="H221" s="271" t="s">
        <v>348</v>
      </c>
      <c r="I221" s="271" t="s">
        <v>348</v>
      </c>
      <c r="J221" s="271" t="s">
        <v>348</v>
      </c>
      <c r="K221" s="271" t="s">
        <v>348</v>
      </c>
      <c r="L221" s="271" t="s">
        <v>348</v>
      </c>
      <c r="M221" s="271" t="s">
        <v>348</v>
      </c>
      <c r="N221" s="271" t="s">
        <v>350</v>
      </c>
      <c r="O221" s="271" t="s">
        <v>350</v>
      </c>
      <c r="P221" s="271" t="s">
        <v>348</v>
      </c>
      <c r="Q221" s="271" t="s">
        <v>349</v>
      </c>
      <c r="R221" s="271" t="s">
        <v>350</v>
      </c>
      <c r="S221" s="271" t="s">
        <v>350</v>
      </c>
      <c r="T221" s="271" t="s">
        <v>350</v>
      </c>
      <c r="U221" s="271" t="s">
        <v>348</v>
      </c>
      <c r="V221" s="271" t="s">
        <v>350</v>
      </c>
      <c r="W221" s="271" t="s">
        <v>350</v>
      </c>
      <c r="X221" s="271" t="s">
        <v>350</v>
      </c>
      <c r="Y221" s="271" t="s">
        <v>350</v>
      </c>
      <c r="Z221" s="271" t="s">
        <v>348</v>
      </c>
      <c r="AA221" s="271" t="s">
        <v>350</v>
      </c>
      <c r="AB221" s="271" t="s">
        <v>350</v>
      </c>
      <c r="AC221" s="271" t="s">
        <v>350</v>
      </c>
      <c r="AD221" s="271" t="s">
        <v>349</v>
      </c>
      <c r="AE221" s="271" t="s">
        <v>349</v>
      </c>
      <c r="AF221" s="271" t="s">
        <v>350</v>
      </c>
      <c r="AG221" s="271" t="s">
        <v>349</v>
      </c>
      <c r="AH221" s="271" t="s">
        <v>349</v>
      </c>
      <c r="AI221" s="271" t="s">
        <v>349</v>
      </c>
      <c r="AJ221" s="271" t="s">
        <v>349</v>
      </c>
      <c r="AK221" s="271" t="s">
        <v>349</v>
      </c>
      <c r="AL221" s="271" t="s">
        <v>349</v>
      </c>
    </row>
    <row r="222" spans="1:38">
      <c r="A222" s="271">
        <v>805862</v>
      </c>
      <c r="B222" s="271" t="s">
        <v>2007</v>
      </c>
      <c r="C222" s="271" t="s">
        <v>350</v>
      </c>
      <c r="D222" s="271" t="s">
        <v>350</v>
      </c>
      <c r="E222" s="271" t="s">
        <v>350</v>
      </c>
      <c r="F222" s="271" t="s">
        <v>350</v>
      </c>
      <c r="G222" s="271" t="s">
        <v>350</v>
      </c>
      <c r="H222" s="271" t="s">
        <v>350</v>
      </c>
      <c r="I222" s="271" t="s">
        <v>350</v>
      </c>
      <c r="J222" s="271" t="s">
        <v>349</v>
      </c>
      <c r="K222" s="271" t="s">
        <v>350</v>
      </c>
      <c r="L222" s="271" t="s">
        <v>350</v>
      </c>
      <c r="M222" s="271" t="s">
        <v>350</v>
      </c>
      <c r="N222" s="271" t="s">
        <v>350</v>
      </c>
      <c r="O222" s="271" t="s">
        <v>349</v>
      </c>
      <c r="P222" s="271" t="s">
        <v>350</v>
      </c>
      <c r="Q222" s="271" t="s">
        <v>349</v>
      </c>
      <c r="R222" s="271" t="s">
        <v>350</v>
      </c>
      <c r="S222" s="271" t="s">
        <v>350</v>
      </c>
      <c r="T222" s="271" t="s">
        <v>348</v>
      </c>
      <c r="U222" s="271" t="s">
        <v>348</v>
      </c>
      <c r="V222" s="271" t="s">
        <v>350</v>
      </c>
      <c r="W222" s="271" t="s">
        <v>350</v>
      </c>
      <c r="X222" s="271" t="s">
        <v>350</v>
      </c>
      <c r="Y222" s="271" t="s">
        <v>348</v>
      </c>
      <c r="Z222" s="271" t="s">
        <v>348</v>
      </c>
      <c r="AA222" s="271" t="s">
        <v>350</v>
      </c>
      <c r="AB222" s="271" t="s">
        <v>349</v>
      </c>
      <c r="AC222" s="271" t="s">
        <v>349</v>
      </c>
      <c r="AD222" s="271" t="s">
        <v>349</v>
      </c>
      <c r="AE222" s="271" t="s">
        <v>350</v>
      </c>
      <c r="AF222" s="271" t="s">
        <v>349</v>
      </c>
      <c r="AG222" s="271" t="s">
        <v>349</v>
      </c>
      <c r="AH222" s="271" t="s">
        <v>349</v>
      </c>
      <c r="AI222" s="271" t="s">
        <v>349</v>
      </c>
      <c r="AJ222" s="271" t="s">
        <v>349</v>
      </c>
      <c r="AK222" s="271" t="s">
        <v>349</v>
      </c>
      <c r="AL222" s="271" t="s">
        <v>349</v>
      </c>
    </row>
    <row r="223" spans="1:38">
      <c r="A223" s="271">
        <v>805869</v>
      </c>
      <c r="B223" s="271" t="s">
        <v>2007</v>
      </c>
      <c r="C223" s="271" t="s">
        <v>350</v>
      </c>
      <c r="D223" s="271" t="s">
        <v>350</v>
      </c>
      <c r="E223" s="271" t="s">
        <v>348</v>
      </c>
      <c r="F223" s="271" t="s">
        <v>350</v>
      </c>
      <c r="G223" s="271" t="s">
        <v>348</v>
      </c>
      <c r="H223" s="271" t="s">
        <v>350</v>
      </c>
      <c r="I223" s="271" t="s">
        <v>350</v>
      </c>
      <c r="J223" s="271" t="s">
        <v>350</v>
      </c>
      <c r="K223" s="271" t="s">
        <v>350</v>
      </c>
      <c r="L223" s="271" t="s">
        <v>350</v>
      </c>
      <c r="M223" s="271" t="s">
        <v>349</v>
      </c>
      <c r="N223" s="271" t="s">
        <v>350</v>
      </c>
      <c r="O223" s="271" t="s">
        <v>350</v>
      </c>
      <c r="P223" s="271" t="s">
        <v>350</v>
      </c>
      <c r="Q223" s="271" t="s">
        <v>348</v>
      </c>
      <c r="R223" s="271" t="s">
        <v>348</v>
      </c>
      <c r="S223" s="271" t="s">
        <v>350</v>
      </c>
      <c r="T223" s="271" t="s">
        <v>348</v>
      </c>
      <c r="U223" s="271" t="s">
        <v>348</v>
      </c>
      <c r="V223" s="271" t="s">
        <v>350</v>
      </c>
      <c r="W223" s="271" t="s">
        <v>350</v>
      </c>
      <c r="X223" s="271" t="s">
        <v>350</v>
      </c>
      <c r="Y223" s="271" t="s">
        <v>350</v>
      </c>
      <c r="Z223" s="271" t="s">
        <v>350</v>
      </c>
      <c r="AA223" s="271" t="s">
        <v>350</v>
      </c>
      <c r="AB223" s="271" t="s">
        <v>350</v>
      </c>
      <c r="AC223" s="271" t="s">
        <v>349</v>
      </c>
      <c r="AD223" s="271" t="s">
        <v>350</v>
      </c>
      <c r="AE223" s="271" t="s">
        <v>350</v>
      </c>
      <c r="AF223" s="271" t="s">
        <v>350</v>
      </c>
      <c r="AG223" s="271" t="s">
        <v>349</v>
      </c>
      <c r="AH223" s="271" t="s">
        <v>349</v>
      </c>
      <c r="AI223" s="271" t="s">
        <v>349</v>
      </c>
      <c r="AJ223" s="271" t="s">
        <v>349</v>
      </c>
      <c r="AK223" s="271" t="s">
        <v>349</v>
      </c>
      <c r="AL223" s="271" t="s">
        <v>349</v>
      </c>
    </row>
    <row r="224" spans="1:38">
      <c r="A224" s="271">
        <v>805874</v>
      </c>
      <c r="B224" s="271" t="s">
        <v>2007</v>
      </c>
      <c r="C224" s="271" t="s">
        <v>348</v>
      </c>
      <c r="D224" s="271" t="s">
        <v>348</v>
      </c>
      <c r="E224" s="271" t="s">
        <v>350</v>
      </c>
      <c r="F224" s="271" t="s">
        <v>350</v>
      </c>
      <c r="G224" s="271" t="s">
        <v>348</v>
      </c>
      <c r="H224" s="271" t="s">
        <v>350</v>
      </c>
      <c r="I224" s="271" t="s">
        <v>350</v>
      </c>
      <c r="J224" s="271" t="s">
        <v>350</v>
      </c>
      <c r="K224" s="271" t="s">
        <v>350</v>
      </c>
      <c r="L224" s="271" t="s">
        <v>350</v>
      </c>
      <c r="M224" s="271" t="s">
        <v>350</v>
      </c>
      <c r="N224" s="271" t="s">
        <v>350</v>
      </c>
      <c r="O224" s="271" t="s">
        <v>348</v>
      </c>
      <c r="P224" s="271" t="s">
        <v>348</v>
      </c>
      <c r="Q224" s="271" t="s">
        <v>350</v>
      </c>
      <c r="R224" s="271" t="s">
        <v>350</v>
      </c>
      <c r="S224" s="271" t="s">
        <v>350</v>
      </c>
      <c r="T224" s="271" t="s">
        <v>350</v>
      </c>
      <c r="U224" s="271" t="s">
        <v>348</v>
      </c>
      <c r="V224" s="271" t="s">
        <v>350</v>
      </c>
      <c r="W224" s="271" t="s">
        <v>350</v>
      </c>
      <c r="X224" s="271" t="s">
        <v>348</v>
      </c>
      <c r="Y224" s="271" t="s">
        <v>350</v>
      </c>
      <c r="Z224" s="271" t="s">
        <v>348</v>
      </c>
      <c r="AA224" s="271" t="s">
        <v>350</v>
      </c>
      <c r="AB224" s="271" t="s">
        <v>350</v>
      </c>
      <c r="AC224" s="271" t="s">
        <v>350</v>
      </c>
      <c r="AD224" s="271" t="s">
        <v>349</v>
      </c>
      <c r="AE224" s="271" t="s">
        <v>349</v>
      </c>
      <c r="AF224" s="271" t="s">
        <v>350</v>
      </c>
      <c r="AG224" s="271" t="s">
        <v>349</v>
      </c>
      <c r="AH224" s="271" t="s">
        <v>349</v>
      </c>
      <c r="AI224" s="271" t="s">
        <v>349</v>
      </c>
      <c r="AJ224" s="271" t="s">
        <v>349</v>
      </c>
      <c r="AK224" s="271" t="s">
        <v>349</v>
      </c>
      <c r="AL224" s="271" t="s">
        <v>349</v>
      </c>
    </row>
    <row r="225" spans="1:38">
      <c r="A225" s="271">
        <v>805876</v>
      </c>
      <c r="B225" s="271" t="s">
        <v>2007</v>
      </c>
      <c r="C225" s="271" t="s">
        <v>350</v>
      </c>
      <c r="D225" s="271" t="s">
        <v>348</v>
      </c>
      <c r="E225" s="271" t="s">
        <v>350</v>
      </c>
      <c r="F225" s="271" t="s">
        <v>350</v>
      </c>
      <c r="G225" s="271" t="s">
        <v>350</v>
      </c>
      <c r="H225" s="271" t="s">
        <v>350</v>
      </c>
      <c r="I225" s="271" t="s">
        <v>350</v>
      </c>
      <c r="J225" s="271" t="s">
        <v>350</v>
      </c>
      <c r="K225" s="271" t="s">
        <v>350</v>
      </c>
      <c r="L225" s="271" t="s">
        <v>350</v>
      </c>
      <c r="M225" s="271" t="s">
        <v>348</v>
      </c>
      <c r="N225" s="271" t="s">
        <v>348</v>
      </c>
      <c r="O225" s="271" t="s">
        <v>349</v>
      </c>
      <c r="P225" s="271" t="s">
        <v>348</v>
      </c>
      <c r="Q225" s="271" t="s">
        <v>350</v>
      </c>
      <c r="R225" s="271" t="s">
        <v>348</v>
      </c>
      <c r="S225" s="271" t="s">
        <v>348</v>
      </c>
      <c r="T225" s="271" t="s">
        <v>350</v>
      </c>
      <c r="U225" s="271" t="s">
        <v>350</v>
      </c>
      <c r="V225" s="271" t="s">
        <v>348</v>
      </c>
      <c r="W225" s="271" t="s">
        <v>348</v>
      </c>
      <c r="X225" s="271" t="s">
        <v>348</v>
      </c>
      <c r="Y225" s="271" t="s">
        <v>350</v>
      </c>
      <c r="Z225" s="271" t="s">
        <v>348</v>
      </c>
      <c r="AA225" s="271" t="s">
        <v>350</v>
      </c>
      <c r="AB225" s="271" t="s">
        <v>350</v>
      </c>
      <c r="AC225" s="271" t="s">
        <v>348</v>
      </c>
      <c r="AD225" s="271" t="s">
        <v>350</v>
      </c>
      <c r="AE225" s="271" t="s">
        <v>348</v>
      </c>
      <c r="AF225" s="271" t="s">
        <v>350</v>
      </c>
      <c r="AG225" s="271" t="s">
        <v>350</v>
      </c>
      <c r="AH225" s="271" t="s">
        <v>349</v>
      </c>
      <c r="AI225" s="271" t="s">
        <v>350</v>
      </c>
      <c r="AJ225" s="271" t="s">
        <v>349</v>
      </c>
      <c r="AK225" s="271" t="s">
        <v>350</v>
      </c>
      <c r="AL225" s="271" t="s">
        <v>349</v>
      </c>
    </row>
    <row r="226" spans="1:38">
      <c r="A226" s="271">
        <v>805925</v>
      </c>
      <c r="B226" s="271" t="s">
        <v>2007</v>
      </c>
      <c r="C226" s="271" t="s">
        <v>350</v>
      </c>
      <c r="D226" s="271" t="s">
        <v>348</v>
      </c>
      <c r="E226" s="271" t="s">
        <v>350</v>
      </c>
      <c r="F226" s="271" t="s">
        <v>350</v>
      </c>
      <c r="G226" s="271" t="s">
        <v>350</v>
      </c>
      <c r="H226" s="271" t="s">
        <v>348</v>
      </c>
      <c r="I226" s="271" t="s">
        <v>350</v>
      </c>
      <c r="J226" s="271" t="s">
        <v>348</v>
      </c>
      <c r="K226" s="271" t="s">
        <v>350</v>
      </c>
      <c r="L226" s="271" t="s">
        <v>348</v>
      </c>
      <c r="M226" s="271" t="s">
        <v>350</v>
      </c>
      <c r="N226" s="271" t="s">
        <v>348</v>
      </c>
      <c r="O226" s="271" t="s">
        <v>349</v>
      </c>
      <c r="P226" s="271" t="s">
        <v>350</v>
      </c>
      <c r="Q226" s="271" t="s">
        <v>348</v>
      </c>
      <c r="R226" s="271" t="s">
        <v>350</v>
      </c>
      <c r="S226" s="271" t="s">
        <v>350</v>
      </c>
      <c r="T226" s="271" t="s">
        <v>350</v>
      </c>
      <c r="U226" s="271" t="s">
        <v>350</v>
      </c>
      <c r="V226" s="271" t="s">
        <v>350</v>
      </c>
      <c r="W226" s="271" t="s">
        <v>350</v>
      </c>
      <c r="X226" s="271" t="s">
        <v>350</v>
      </c>
      <c r="Y226" s="271" t="s">
        <v>348</v>
      </c>
      <c r="Z226" s="271" t="s">
        <v>350</v>
      </c>
      <c r="AA226" s="271" t="s">
        <v>348</v>
      </c>
      <c r="AB226" s="271" t="s">
        <v>350</v>
      </c>
      <c r="AC226" s="271" t="s">
        <v>350</v>
      </c>
      <c r="AD226" s="271" t="s">
        <v>350</v>
      </c>
      <c r="AE226" s="271" t="s">
        <v>349</v>
      </c>
      <c r="AF226" s="271" t="s">
        <v>350</v>
      </c>
      <c r="AG226" s="271" t="s">
        <v>349</v>
      </c>
      <c r="AH226" s="271" t="s">
        <v>349</v>
      </c>
      <c r="AI226" s="271" t="s">
        <v>350</v>
      </c>
      <c r="AJ226" s="271" t="s">
        <v>350</v>
      </c>
      <c r="AK226" s="271" t="s">
        <v>349</v>
      </c>
      <c r="AL226" s="271" t="s">
        <v>350</v>
      </c>
    </row>
    <row r="227" spans="1:38">
      <c r="A227" s="271">
        <v>805929</v>
      </c>
      <c r="B227" s="271" t="s">
        <v>2007</v>
      </c>
      <c r="C227" s="271" t="s">
        <v>349</v>
      </c>
      <c r="D227" s="271" t="s">
        <v>350</v>
      </c>
      <c r="E227" s="271" t="s">
        <v>350</v>
      </c>
      <c r="F227" s="271" t="s">
        <v>349</v>
      </c>
      <c r="G227" s="271" t="s">
        <v>349</v>
      </c>
      <c r="H227" s="271" t="s">
        <v>349</v>
      </c>
      <c r="I227" s="271" t="s">
        <v>348</v>
      </c>
      <c r="J227" s="271" t="s">
        <v>349</v>
      </c>
      <c r="K227" s="271" t="s">
        <v>350</v>
      </c>
      <c r="L227" s="271" t="s">
        <v>350</v>
      </c>
      <c r="M227" s="271" t="s">
        <v>349</v>
      </c>
      <c r="N227" s="271" t="s">
        <v>350</v>
      </c>
      <c r="O227" s="271" t="s">
        <v>348</v>
      </c>
      <c r="P227" s="271" t="s">
        <v>348</v>
      </c>
      <c r="Q227" s="271" t="s">
        <v>350</v>
      </c>
      <c r="R227" s="271" t="s">
        <v>349</v>
      </c>
      <c r="S227" s="271" t="s">
        <v>350</v>
      </c>
      <c r="T227" s="271" t="s">
        <v>350</v>
      </c>
      <c r="U227" s="271" t="s">
        <v>350</v>
      </c>
      <c r="V227" s="271" t="s">
        <v>350</v>
      </c>
      <c r="W227" s="271" t="s">
        <v>349</v>
      </c>
      <c r="X227" s="271" t="s">
        <v>350</v>
      </c>
      <c r="Y227" s="271" t="s">
        <v>348</v>
      </c>
      <c r="Z227" s="271" t="s">
        <v>348</v>
      </c>
      <c r="AA227" s="271" t="s">
        <v>348</v>
      </c>
      <c r="AB227" s="271" t="s">
        <v>350</v>
      </c>
      <c r="AC227" s="271" t="s">
        <v>350</v>
      </c>
      <c r="AD227" s="271" t="s">
        <v>348</v>
      </c>
      <c r="AE227" s="271" t="s">
        <v>350</v>
      </c>
      <c r="AF227" s="271" t="s">
        <v>350</v>
      </c>
      <c r="AG227" s="271" t="s">
        <v>350</v>
      </c>
      <c r="AH227" s="271" t="s">
        <v>350</v>
      </c>
      <c r="AI227" s="271" t="s">
        <v>350</v>
      </c>
      <c r="AJ227" s="271" t="s">
        <v>348</v>
      </c>
      <c r="AK227" s="271" t="s">
        <v>348</v>
      </c>
      <c r="AL227" s="271" t="s">
        <v>350</v>
      </c>
    </row>
    <row r="228" spans="1:38">
      <c r="A228" s="271">
        <v>805930</v>
      </c>
      <c r="B228" s="271" t="s">
        <v>2007</v>
      </c>
      <c r="C228" s="271" t="s">
        <v>350</v>
      </c>
      <c r="D228" s="271" t="s">
        <v>350</v>
      </c>
      <c r="E228" s="271" t="s">
        <v>350</v>
      </c>
      <c r="F228" s="271" t="s">
        <v>349</v>
      </c>
      <c r="G228" s="271" t="s">
        <v>349</v>
      </c>
      <c r="H228" s="271" t="s">
        <v>348</v>
      </c>
      <c r="I228" s="271" t="s">
        <v>349</v>
      </c>
      <c r="J228" s="271" t="s">
        <v>348</v>
      </c>
      <c r="K228" s="271" t="s">
        <v>350</v>
      </c>
      <c r="L228" s="271" t="s">
        <v>350</v>
      </c>
      <c r="M228" s="271" t="s">
        <v>349</v>
      </c>
      <c r="N228" s="271" t="s">
        <v>350</v>
      </c>
      <c r="O228" s="271" t="s">
        <v>348</v>
      </c>
      <c r="P228" s="271" t="s">
        <v>350</v>
      </c>
      <c r="Q228" s="271" t="s">
        <v>348</v>
      </c>
      <c r="R228" s="271" t="s">
        <v>350</v>
      </c>
      <c r="S228" s="271" t="s">
        <v>348</v>
      </c>
      <c r="T228" s="271" t="s">
        <v>348</v>
      </c>
      <c r="U228" s="271" t="s">
        <v>350</v>
      </c>
      <c r="V228" s="271" t="s">
        <v>349</v>
      </c>
      <c r="W228" s="271" t="s">
        <v>348</v>
      </c>
      <c r="X228" s="271" t="s">
        <v>350</v>
      </c>
      <c r="Y228" s="271" t="s">
        <v>348</v>
      </c>
      <c r="Z228" s="271" t="s">
        <v>349</v>
      </c>
      <c r="AA228" s="271" t="s">
        <v>348</v>
      </c>
      <c r="AB228" s="271" t="s">
        <v>348</v>
      </c>
      <c r="AC228" s="271" t="s">
        <v>350</v>
      </c>
      <c r="AD228" s="271" t="s">
        <v>350</v>
      </c>
      <c r="AE228" s="271" t="s">
        <v>350</v>
      </c>
      <c r="AF228" s="271" t="s">
        <v>350</v>
      </c>
      <c r="AG228" s="271" t="s">
        <v>350</v>
      </c>
      <c r="AH228" s="271" t="s">
        <v>349</v>
      </c>
      <c r="AI228" s="271" t="s">
        <v>350</v>
      </c>
      <c r="AJ228" s="271" t="s">
        <v>350</v>
      </c>
      <c r="AK228" s="271" t="s">
        <v>349</v>
      </c>
      <c r="AL228" s="271" t="s">
        <v>350</v>
      </c>
    </row>
    <row r="229" spans="1:38">
      <c r="A229" s="271">
        <v>805941</v>
      </c>
      <c r="B229" s="271" t="s">
        <v>2007</v>
      </c>
      <c r="C229" s="271" t="s">
        <v>348</v>
      </c>
      <c r="D229" s="271" t="s">
        <v>348</v>
      </c>
      <c r="E229" s="271" t="s">
        <v>348</v>
      </c>
      <c r="F229" s="271" t="s">
        <v>350</v>
      </c>
      <c r="G229" s="271" t="s">
        <v>348</v>
      </c>
      <c r="H229" s="271" t="s">
        <v>350</v>
      </c>
      <c r="I229" s="271" t="s">
        <v>350</v>
      </c>
      <c r="J229" s="271" t="s">
        <v>350</v>
      </c>
      <c r="K229" s="271" t="s">
        <v>350</v>
      </c>
      <c r="L229" s="271" t="s">
        <v>348</v>
      </c>
      <c r="M229" s="271" t="s">
        <v>348</v>
      </c>
      <c r="N229" s="271" t="s">
        <v>348</v>
      </c>
      <c r="O229" s="271" t="s">
        <v>350</v>
      </c>
      <c r="P229" s="271" t="s">
        <v>348</v>
      </c>
      <c r="Q229" s="271" t="s">
        <v>348</v>
      </c>
      <c r="R229" s="271" t="s">
        <v>348</v>
      </c>
      <c r="S229" s="271" t="s">
        <v>348</v>
      </c>
      <c r="T229" s="271" t="s">
        <v>350</v>
      </c>
      <c r="U229" s="271" t="s">
        <v>348</v>
      </c>
      <c r="V229" s="271" t="s">
        <v>348</v>
      </c>
      <c r="W229" s="271" t="s">
        <v>348</v>
      </c>
      <c r="X229" s="271" t="s">
        <v>348</v>
      </c>
      <c r="Y229" s="271" t="s">
        <v>348</v>
      </c>
      <c r="Z229" s="271" t="s">
        <v>348</v>
      </c>
      <c r="AA229" s="271" t="s">
        <v>350</v>
      </c>
      <c r="AB229" s="271" t="s">
        <v>350</v>
      </c>
      <c r="AC229" s="271" t="s">
        <v>350</v>
      </c>
      <c r="AD229" s="271" t="s">
        <v>350</v>
      </c>
      <c r="AE229" s="271" t="s">
        <v>350</v>
      </c>
      <c r="AF229" s="271" t="s">
        <v>350</v>
      </c>
      <c r="AG229" s="271" t="s">
        <v>349</v>
      </c>
      <c r="AH229" s="271" t="s">
        <v>349</v>
      </c>
      <c r="AI229" s="271" t="s">
        <v>349</v>
      </c>
      <c r="AJ229" s="271" t="s">
        <v>349</v>
      </c>
      <c r="AK229" s="271" t="s">
        <v>349</v>
      </c>
      <c r="AL229" s="271" t="s">
        <v>349</v>
      </c>
    </row>
    <row r="230" spans="1:38">
      <c r="A230" s="271">
        <v>805950</v>
      </c>
      <c r="B230" s="271" t="s">
        <v>2007</v>
      </c>
      <c r="C230" s="271" t="s">
        <v>349</v>
      </c>
      <c r="D230" s="271" t="s">
        <v>350</v>
      </c>
      <c r="E230" s="271" t="s">
        <v>350</v>
      </c>
      <c r="F230" s="271" t="s">
        <v>350</v>
      </c>
      <c r="G230" s="271" t="s">
        <v>350</v>
      </c>
      <c r="H230" s="271" t="s">
        <v>348</v>
      </c>
      <c r="I230" s="271" t="s">
        <v>350</v>
      </c>
      <c r="J230" s="271" t="s">
        <v>350</v>
      </c>
      <c r="K230" s="271" t="s">
        <v>350</v>
      </c>
      <c r="L230" s="271" t="s">
        <v>350</v>
      </c>
      <c r="M230" s="271" t="s">
        <v>350</v>
      </c>
      <c r="N230" s="271" t="s">
        <v>350</v>
      </c>
      <c r="O230" s="271" t="s">
        <v>349</v>
      </c>
      <c r="P230" s="271" t="s">
        <v>348</v>
      </c>
      <c r="Q230" s="271" t="s">
        <v>350</v>
      </c>
      <c r="R230" s="271" t="s">
        <v>348</v>
      </c>
      <c r="S230" s="271" t="s">
        <v>348</v>
      </c>
      <c r="T230" s="271" t="s">
        <v>350</v>
      </c>
      <c r="U230" s="271" t="s">
        <v>350</v>
      </c>
      <c r="V230" s="271" t="s">
        <v>350</v>
      </c>
      <c r="W230" s="271" t="s">
        <v>348</v>
      </c>
      <c r="X230" s="271" t="s">
        <v>350</v>
      </c>
      <c r="Y230" s="271" t="s">
        <v>348</v>
      </c>
      <c r="Z230" s="271" t="s">
        <v>348</v>
      </c>
      <c r="AA230" s="271" t="s">
        <v>348</v>
      </c>
      <c r="AB230" s="271" t="s">
        <v>348</v>
      </c>
      <c r="AC230" s="271" t="s">
        <v>350</v>
      </c>
      <c r="AD230" s="271" t="s">
        <v>348</v>
      </c>
      <c r="AE230" s="271" t="s">
        <v>348</v>
      </c>
      <c r="AF230" s="271" t="s">
        <v>350</v>
      </c>
      <c r="AG230" s="271" t="s">
        <v>350</v>
      </c>
      <c r="AH230" s="271" t="s">
        <v>350</v>
      </c>
      <c r="AI230" s="271" t="s">
        <v>350</v>
      </c>
      <c r="AJ230" s="271" t="s">
        <v>350</v>
      </c>
      <c r="AK230" s="271" t="s">
        <v>349</v>
      </c>
      <c r="AL230" s="271" t="s">
        <v>350</v>
      </c>
    </row>
    <row r="231" spans="1:38">
      <c r="A231" s="271">
        <v>805973</v>
      </c>
      <c r="B231" s="271" t="s">
        <v>2007</v>
      </c>
      <c r="C231" s="271" t="s">
        <v>348</v>
      </c>
      <c r="D231" s="271" t="s">
        <v>350</v>
      </c>
      <c r="E231" s="271" t="s">
        <v>348</v>
      </c>
      <c r="F231" s="271" t="s">
        <v>348</v>
      </c>
      <c r="G231" s="271" t="s">
        <v>348</v>
      </c>
      <c r="H231" s="271" t="s">
        <v>350</v>
      </c>
      <c r="I231" s="271" t="s">
        <v>350</v>
      </c>
      <c r="J231" s="271" t="s">
        <v>350</v>
      </c>
      <c r="K231" s="271" t="s">
        <v>350</v>
      </c>
      <c r="L231" s="271" t="s">
        <v>348</v>
      </c>
      <c r="M231" s="271" t="s">
        <v>348</v>
      </c>
      <c r="N231" s="271" t="s">
        <v>349</v>
      </c>
      <c r="O231" s="271" t="s">
        <v>349</v>
      </c>
      <c r="P231" s="271" t="s">
        <v>348</v>
      </c>
      <c r="Q231" s="271" t="s">
        <v>350</v>
      </c>
      <c r="R231" s="271" t="s">
        <v>348</v>
      </c>
      <c r="S231" s="271" t="s">
        <v>348</v>
      </c>
      <c r="T231" s="271" t="s">
        <v>350</v>
      </c>
      <c r="U231" s="271" t="s">
        <v>348</v>
      </c>
      <c r="V231" s="271" t="s">
        <v>350</v>
      </c>
      <c r="W231" s="271" t="s">
        <v>348</v>
      </c>
      <c r="X231" s="271" t="s">
        <v>350</v>
      </c>
      <c r="Y231" s="271" t="s">
        <v>348</v>
      </c>
      <c r="Z231" s="271" t="s">
        <v>348</v>
      </c>
      <c r="AA231" s="271" t="s">
        <v>348</v>
      </c>
      <c r="AB231" s="271" t="s">
        <v>350</v>
      </c>
      <c r="AC231" s="271" t="s">
        <v>350</v>
      </c>
      <c r="AD231" s="271" t="s">
        <v>350</v>
      </c>
      <c r="AE231" s="271" t="s">
        <v>350</v>
      </c>
      <c r="AF231" s="271" t="s">
        <v>350</v>
      </c>
      <c r="AG231" s="271" t="s">
        <v>349</v>
      </c>
      <c r="AH231" s="271" t="s">
        <v>349</v>
      </c>
      <c r="AI231" s="271" t="s">
        <v>349</v>
      </c>
      <c r="AJ231" s="271" t="s">
        <v>349</v>
      </c>
      <c r="AK231" s="271" t="s">
        <v>349</v>
      </c>
      <c r="AL231" s="271" t="s">
        <v>349</v>
      </c>
    </row>
    <row r="232" spans="1:38">
      <c r="A232" s="271">
        <v>806006</v>
      </c>
      <c r="B232" s="271" t="s">
        <v>2007</v>
      </c>
      <c r="C232" s="271" t="s">
        <v>348</v>
      </c>
      <c r="D232" s="271" t="s">
        <v>350</v>
      </c>
      <c r="E232" s="271" t="s">
        <v>350</v>
      </c>
      <c r="F232" s="271" t="s">
        <v>350</v>
      </c>
      <c r="G232" s="271" t="s">
        <v>350</v>
      </c>
      <c r="H232" s="271" t="s">
        <v>348</v>
      </c>
      <c r="I232" s="271" t="s">
        <v>350</v>
      </c>
      <c r="J232" s="271" t="s">
        <v>350</v>
      </c>
      <c r="K232" s="271" t="s">
        <v>348</v>
      </c>
      <c r="L232" s="271" t="s">
        <v>350</v>
      </c>
      <c r="M232" s="271" t="s">
        <v>350</v>
      </c>
      <c r="N232" s="271" t="s">
        <v>348</v>
      </c>
      <c r="O232" s="271" t="s">
        <v>349</v>
      </c>
      <c r="P232" s="271" t="s">
        <v>348</v>
      </c>
      <c r="Q232" s="271" t="s">
        <v>348</v>
      </c>
      <c r="R232" s="271" t="s">
        <v>348</v>
      </c>
      <c r="S232" s="271" t="s">
        <v>348</v>
      </c>
      <c r="T232" s="271" t="s">
        <v>348</v>
      </c>
      <c r="U232" s="271" t="s">
        <v>348</v>
      </c>
      <c r="V232" s="271" t="s">
        <v>350</v>
      </c>
      <c r="W232" s="271" t="s">
        <v>350</v>
      </c>
      <c r="X232" s="271" t="s">
        <v>350</v>
      </c>
      <c r="Y232" s="271" t="s">
        <v>350</v>
      </c>
      <c r="Z232" s="271" t="s">
        <v>349</v>
      </c>
      <c r="AA232" s="271" t="s">
        <v>350</v>
      </c>
      <c r="AB232" s="271" t="s">
        <v>350</v>
      </c>
      <c r="AC232" s="271" t="s">
        <v>349</v>
      </c>
      <c r="AD232" s="271" t="s">
        <v>350</v>
      </c>
      <c r="AE232" s="271" t="s">
        <v>350</v>
      </c>
      <c r="AF232" s="271" t="s">
        <v>349</v>
      </c>
      <c r="AG232" s="271" t="s">
        <v>350</v>
      </c>
      <c r="AH232" s="271" t="s">
        <v>349</v>
      </c>
      <c r="AI232" s="271" t="s">
        <v>350</v>
      </c>
      <c r="AJ232" s="271" t="s">
        <v>350</v>
      </c>
      <c r="AK232" s="271" t="s">
        <v>349</v>
      </c>
      <c r="AL232" s="271" t="s">
        <v>350</v>
      </c>
    </row>
    <row r="233" spans="1:38">
      <c r="A233" s="271">
        <v>806013</v>
      </c>
      <c r="B233" s="271" t="s">
        <v>2007</v>
      </c>
      <c r="C233" s="271" t="s">
        <v>350</v>
      </c>
      <c r="D233" s="271" t="s">
        <v>350</v>
      </c>
      <c r="E233" s="271" t="s">
        <v>348</v>
      </c>
      <c r="F233" s="271" t="s">
        <v>350</v>
      </c>
      <c r="G233" s="271" t="s">
        <v>350</v>
      </c>
      <c r="H233" s="271" t="s">
        <v>348</v>
      </c>
      <c r="I233" s="271" t="s">
        <v>348</v>
      </c>
      <c r="J233" s="271" t="s">
        <v>348</v>
      </c>
      <c r="K233" s="271" t="s">
        <v>350</v>
      </c>
      <c r="L233" s="271" t="s">
        <v>348</v>
      </c>
      <c r="M233" s="271" t="s">
        <v>348</v>
      </c>
      <c r="N233" s="271" t="s">
        <v>348</v>
      </c>
      <c r="O233" s="271" t="s">
        <v>348</v>
      </c>
      <c r="P233" s="271" t="s">
        <v>350</v>
      </c>
      <c r="Q233" s="271" t="s">
        <v>350</v>
      </c>
      <c r="R233" s="271" t="s">
        <v>348</v>
      </c>
      <c r="S233" s="271" t="s">
        <v>348</v>
      </c>
      <c r="T233" s="271" t="s">
        <v>350</v>
      </c>
      <c r="U233" s="271" t="s">
        <v>350</v>
      </c>
      <c r="V233" s="271" t="s">
        <v>350</v>
      </c>
      <c r="W233" s="271" t="s">
        <v>348</v>
      </c>
      <c r="X233" s="271" t="s">
        <v>348</v>
      </c>
      <c r="Y233" s="271" t="s">
        <v>348</v>
      </c>
      <c r="Z233" s="271" t="s">
        <v>350</v>
      </c>
      <c r="AA233" s="271" t="s">
        <v>350</v>
      </c>
      <c r="AB233" s="271" t="s">
        <v>350</v>
      </c>
      <c r="AC233" s="271" t="s">
        <v>348</v>
      </c>
      <c r="AD233" s="271" t="s">
        <v>348</v>
      </c>
      <c r="AE233" s="271" t="s">
        <v>348</v>
      </c>
      <c r="AF233" s="271" t="s">
        <v>350</v>
      </c>
      <c r="AG233" s="271" t="s">
        <v>350</v>
      </c>
      <c r="AH233" s="271" t="s">
        <v>348</v>
      </c>
      <c r="AI233" s="271" t="s">
        <v>350</v>
      </c>
      <c r="AJ233" s="271" t="s">
        <v>350</v>
      </c>
      <c r="AK233" s="271" t="s">
        <v>350</v>
      </c>
      <c r="AL233" s="271" t="s">
        <v>348</v>
      </c>
    </row>
    <row r="234" spans="1:38">
      <c r="A234" s="271">
        <v>806054</v>
      </c>
      <c r="B234" s="271" t="s">
        <v>2007</v>
      </c>
      <c r="C234" s="271" t="s">
        <v>349</v>
      </c>
      <c r="D234" s="271" t="s">
        <v>348</v>
      </c>
      <c r="E234" s="271" t="s">
        <v>350</v>
      </c>
      <c r="F234" s="271" t="s">
        <v>348</v>
      </c>
      <c r="G234" s="271" t="s">
        <v>350</v>
      </c>
      <c r="H234" s="271" t="s">
        <v>350</v>
      </c>
      <c r="I234" s="271" t="s">
        <v>348</v>
      </c>
      <c r="J234" s="271" t="s">
        <v>348</v>
      </c>
      <c r="K234" s="271" t="s">
        <v>348</v>
      </c>
      <c r="L234" s="271" t="s">
        <v>348</v>
      </c>
      <c r="M234" s="271" t="s">
        <v>348</v>
      </c>
      <c r="N234" s="271" t="s">
        <v>349</v>
      </c>
      <c r="O234" s="271" t="s">
        <v>348</v>
      </c>
      <c r="P234" s="271" t="s">
        <v>350</v>
      </c>
      <c r="Q234" s="271" t="s">
        <v>348</v>
      </c>
      <c r="R234" s="271" t="s">
        <v>348</v>
      </c>
      <c r="S234" s="271" t="s">
        <v>348</v>
      </c>
      <c r="T234" s="271" t="s">
        <v>348</v>
      </c>
      <c r="U234" s="271" t="s">
        <v>348</v>
      </c>
      <c r="V234" s="271" t="s">
        <v>348</v>
      </c>
      <c r="W234" s="271" t="s">
        <v>348</v>
      </c>
      <c r="X234" s="271" t="s">
        <v>350</v>
      </c>
      <c r="Y234" s="271" t="s">
        <v>348</v>
      </c>
      <c r="Z234" s="271" t="s">
        <v>350</v>
      </c>
      <c r="AA234" s="271" t="s">
        <v>350</v>
      </c>
      <c r="AB234" s="271" t="s">
        <v>350</v>
      </c>
      <c r="AC234" s="271" t="s">
        <v>350</v>
      </c>
      <c r="AD234" s="271" t="s">
        <v>350</v>
      </c>
      <c r="AE234" s="271" t="s">
        <v>350</v>
      </c>
      <c r="AF234" s="271" t="s">
        <v>350</v>
      </c>
      <c r="AG234" s="271" t="s">
        <v>349</v>
      </c>
      <c r="AH234" s="271" t="s">
        <v>349</v>
      </c>
      <c r="AI234" s="271" t="s">
        <v>349</v>
      </c>
      <c r="AJ234" s="271" t="s">
        <v>349</v>
      </c>
      <c r="AK234" s="271" t="s">
        <v>349</v>
      </c>
      <c r="AL234" s="271" t="s">
        <v>349</v>
      </c>
    </row>
    <row r="235" spans="1:38">
      <c r="A235" s="271">
        <v>806090</v>
      </c>
      <c r="B235" s="271" t="s">
        <v>2007</v>
      </c>
      <c r="C235" s="271" t="s">
        <v>350</v>
      </c>
      <c r="D235" s="271" t="s">
        <v>350</v>
      </c>
      <c r="E235" s="271" t="s">
        <v>350</v>
      </c>
      <c r="F235" s="271" t="s">
        <v>350</v>
      </c>
      <c r="G235" s="271" t="s">
        <v>350</v>
      </c>
      <c r="H235" s="271" t="s">
        <v>348</v>
      </c>
      <c r="I235" s="271" t="s">
        <v>350</v>
      </c>
      <c r="J235" s="271" t="s">
        <v>348</v>
      </c>
      <c r="K235" s="271" t="s">
        <v>350</v>
      </c>
      <c r="L235" s="271" t="s">
        <v>350</v>
      </c>
      <c r="M235" s="271" t="s">
        <v>350</v>
      </c>
      <c r="N235" s="271" t="s">
        <v>350</v>
      </c>
      <c r="O235" s="271" t="s">
        <v>349</v>
      </c>
      <c r="P235" s="271" t="s">
        <v>350</v>
      </c>
      <c r="Q235" s="271" t="s">
        <v>350</v>
      </c>
      <c r="R235" s="271" t="s">
        <v>348</v>
      </c>
      <c r="S235" s="271" t="s">
        <v>350</v>
      </c>
      <c r="T235" s="271" t="s">
        <v>350</v>
      </c>
      <c r="U235" s="271" t="s">
        <v>350</v>
      </c>
      <c r="V235" s="271" t="s">
        <v>350</v>
      </c>
      <c r="W235" s="271" t="s">
        <v>350</v>
      </c>
      <c r="X235" s="271" t="s">
        <v>350</v>
      </c>
      <c r="Y235" s="271" t="s">
        <v>350</v>
      </c>
      <c r="Z235" s="271" t="s">
        <v>349</v>
      </c>
      <c r="AA235" s="271" t="s">
        <v>348</v>
      </c>
      <c r="AB235" s="271" t="s">
        <v>350</v>
      </c>
      <c r="AC235" s="271" t="s">
        <v>348</v>
      </c>
      <c r="AD235" s="271" t="s">
        <v>350</v>
      </c>
      <c r="AE235" s="271" t="s">
        <v>350</v>
      </c>
      <c r="AF235" s="271" t="s">
        <v>349</v>
      </c>
      <c r="AG235" s="271" t="s">
        <v>349</v>
      </c>
      <c r="AH235" s="271" t="s">
        <v>349</v>
      </c>
      <c r="AI235" s="271" t="s">
        <v>349</v>
      </c>
      <c r="AJ235" s="271" t="s">
        <v>349</v>
      </c>
      <c r="AK235" s="271" t="s">
        <v>349</v>
      </c>
      <c r="AL235" s="271" t="s">
        <v>349</v>
      </c>
    </row>
    <row r="236" spans="1:38">
      <c r="A236" s="271">
        <v>806097</v>
      </c>
      <c r="B236" s="271" t="s">
        <v>2007</v>
      </c>
      <c r="C236" s="271" t="s">
        <v>349</v>
      </c>
      <c r="D236" s="271" t="s">
        <v>348</v>
      </c>
      <c r="E236" s="271" t="s">
        <v>348</v>
      </c>
      <c r="F236" s="271" t="s">
        <v>349</v>
      </c>
      <c r="G236" s="271" t="s">
        <v>349</v>
      </c>
      <c r="H236" s="271" t="s">
        <v>349</v>
      </c>
      <c r="I236" s="271" t="s">
        <v>349</v>
      </c>
      <c r="J236" s="271" t="s">
        <v>349</v>
      </c>
      <c r="K236" s="271" t="s">
        <v>348</v>
      </c>
      <c r="L236" s="271" t="s">
        <v>348</v>
      </c>
      <c r="M236" s="271" t="s">
        <v>349</v>
      </c>
      <c r="N236" s="271" t="s">
        <v>348</v>
      </c>
      <c r="O236" s="271" t="s">
        <v>349</v>
      </c>
      <c r="P236" s="271" t="s">
        <v>348</v>
      </c>
      <c r="Q236" s="271" t="s">
        <v>348</v>
      </c>
      <c r="R236" s="271" t="s">
        <v>348</v>
      </c>
      <c r="S236" s="271" t="s">
        <v>348</v>
      </c>
      <c r="T236" s="271" t="s">
        <v>350</v>
      </c>
      <c r="U236" s="271" t="s">
        <v>350</v>
      </c>
      <c r="V236" s="271" t="s">
        <v>348</v>
      </c>
      <c r="W236" s="271" t="s">
        <v>348</v>
      </c>
      <c r="X236" s="271" t="s">
        <v>350</v>
      </c>
      <c r="Y236" s="271" t="s">
        <v>350</v>
      </c>
      <c r="Z236" s="271" t="s">
        <v>348</v>
      </c>
      <c r="AA236" s="271" t="s">
        <v>350</v>
      </c>
      <c r="AB236" s="271" t="s">
        <v>350</v>
      </c>
      <c r="AC236" s="271" t="s">
        <v>350</v>
      </c>
      <c r="AD236" s="271" t="s">
        <v>349</v>
      </c>
      <c r="AE236" s="271" t="s">
        <v>348</v>
      </c>
      <c r="AF236" s="271" t="s">
        <v>350</v>
      </c>
      <c r="AG236" s="271" t="s">
        <v>350</v>
      </c>
      <c r="AH236" s="271" t="s">
        <v>350</v>
      </c>
      <c r="AI236" s="271" t="s">
        <v>350</v>
      </c>
      <c r="AJ236" s="271" t="s">
        <v>350</v>
      </c>
      <c r="AK236" s="271" t="s">
        <v>349</v>
      </c>
      <c r="AL236" s="271" t="s">
        <v>350</v>
      </c>
    </row>
    <row r="237" spans="1:38">
      <c r="A237" s="271">
        <v>806100</v>
      </c>
      <c r="B237" s="271" t="s">
        <v>2007</v>
      </c>
      <c r="C237" s="271" t="s">
        <v>349</v>
      </c>
      <c r="D237" s="271" t="s">
        <v>348</v>
      </c>
      <c r="E237" s="271" t="s">
        <v>350</v>
      </c>
      <c r="F237" s="271" t="s">
        <v>349</v>
      </c>
      <c r="G237" s="271" t="s">
        <v>349</v>
      </c>
      <c r="H237" s="271" t="s">
        <v>349</v>
      </c>
      <c r="I237" s="271" t="s">
        <v>350</v>
      </c>
      <c r="J237" s="271" t="s">
        <v>350</v>
      </c>
      <c r="K237" s="271" t="s">
        <v>349</v>
      </c>
      <c r="L237" s="271" t="s">
        <v>350</v>
      </c>
      <c r="M237" s="271" t="s">
        <v>349</v>
      </c>
      <c r="N237" s="271" t="s">
        <v>349</v>
      </c>
      <c r="O237" s="271" t="s">
        <v>350</v>
      </c>
      <c r="P237" s="271" t="s">
        <v>350</v>
      </c>
      <c r="Q237" s="271" t="s">
        <v>348</v>
      </c>
      <c r="R237" s="271" t="s">
        <v>350</v>
      </c>
      <c r="S237" s="271" t="s">
        <v>348</v>
      </c>
      <c r="T237" s="271" t="s">
        <v>348</v>
      </c>
      <c r="U237" s="271" t="s">
        <v>349</v>
      </c>
      <c r="V237" s="271" t="s">
        <v>349</v>
      </c>
      <c r="W237" s="271" t="s">
        <v>350</v>
      </c>
      <c r="X237" s="271" t="s">
        <v>348</v>
      </c>
      <c r="Y237" s="271" t="s">
        <v>349</v>
      </c>
      <c r="Z237" s="271" t="s">
        <v>348</v>
      </c>
      <c r="AA237" s="271" t="s">
        <v>350</v>
      </c>
      <c r="AB237" s="271" t="s">
        <v>350</v>
      </c>
      <c r="AC237" s="271" t="s">
        <v>350</v>
      </c>
      <c r="AD237" s="271" t="s">
        <v>349</v>
      </c>
      <c r="AE237" s="271" t="s">
        <v>350</v>
      </c>
      <c r="AF237" s="271" t="s">
        <v>350</v>
      </c>
      <c r="AG237" s="271" t="s">
        <v>349</v>
      </c>
      <c r="AH237" s="271" t="s">
        <v>350</v>
      </c>
      <c r="AI237" s="271" t="s">
        <v>350</v>
      </c>
      <c r="AJ237" s="271" t="s">
        <v>350</v>
      </c>
      <c r="AK237" s="271" t="s">
        <v>349</v>
      </c>
      <c r="AL237" s="271" t="s">
        <v>350</v>
      </c>
    </row>
    <row r="238" spans="1:38">
      <c r="A238" s="271">
        <v>806103</v>
      </c>
      <c r="B238" s="271" t="s">
        <v>2007</v>
      </c>
      <c r="C238" s="271" t="s">
        <v>348</v>
      </c>
      <c r="D238" s="271" t="s">
        <v>350</v>
      </c>
      <c r="E238" s="271" t="s">
        <v>350</v>
      </c>
      <c r="F238" s="271" t="s">
        <v>348</v>
      </c>
      <c r="G238" s="271" t="s">
        <v>350</v>
      </c>
      <c r="H238" s="271" t="s">
        <v>350</v>
      </c>
      <c r="I238" s="271" t="s">
        <v>350</v>
      </c>
      <c r="J238" s="271" t="s">
        <v>348</v>
      </c>
      <c r="K238" s="271" t="s">
        <v>348</v>
      </c>
      <c r="L238" s="271" t="s">
        <v>348</v>
      </c>
      <c r="M238" s="271" t="s">
        <v>348</v>
      </c>
      <c r="N238" s="271" t="s">
        <v>350</v>
      </c>
      <c r="O238" s="271" t="s">
        <v>350</v>
      </c>
      <c r="P238" s="271" t="s">
        <v>348</v>
      </c>
      <c r="Q238" s="271" t="s">
        <v>350</v>
      </c>
      <c r="R238" s="271" t="s">
        <v>349</v>
      </c>
      <c r="S238" s="271" t="s">
        <v>348</v>
      </c>
      <c r="T238" s="271" t="s">
        <v>350</v>
      </c>
      <c r="U238" s="271" t="s">
        <v>349</v>
      </c>
      <c r="V238" s="271" t="s">
        <v>348</v>
      </c>
      <c r="W238" s="271" t="s">
        <v>349</v>
      </c>
      <c r="X238" s="271" t="s">
        <v>350</v>
      </c>
      <c r="Y238" s="271" t="s">
        <v>348</v>
      </c>
      <c r="Z238" s="271" t="s">
        <v>350</v>
      </c>
      <c r="AA238" s="271" t="s">
        <v>350</v>
      </c>
      <c r="AB238" s="271" t="s">
        <v>350</v>
      </c>
      <c r="AC238" s="271" t="s">
        <v>350</v>
      </c>
      <c r="AD238" s="271" t="s">
        <v>350</v>
      </c>
      <c r="AE238" s="271" t="s">
        <v>350</v>
      </c>
      <c r="AF238" s="271" t="s">
        <v>350</v>
      </c>
      <c r="AG238" s="271" t="s">
        <v>350</v>
      </c>
      <c r="AH238" s="271" t="s">
        <v>350</v>
      </c>
      <c r="AI238" s="271" t="s">
        <v>350</v>
      </c>
      <c r="AJ238" s="271" t="s">
        <v>350</v>
      </c>
      <c r="AK238" s="271" t="s">
        <v>350</v>
      </c>
      <c r="AL238" s="271" t="s">
        <v>348</v>
      </c>
    </row>
    <row r="239" spans="1:38">
      <c r="A239" s="271">
        <v>806108</v>
      </c>
      <c r="B239" s="271" t="s">
        <v>2007</v>
      </c>
      <c r="C239" s="271" t="s">
        <v>350</v>
      </c>
      <c r="D239" s="271" t="s">
        <v>350</v>
      </c>
      <c r="E239" s="271" t="s">
        <v>348</v>
      </c>
      <c r="F239" s="271" t="s">
        <v>350</v>
      </c>
      <c r="G239" s="271" t="s">
        <v>350</v>
      </c>
      <c r="H239" s="271" t="s">
        <v>348</v>
      </c>
      <c r="I239" s="271" t="s">
        <v>350</v>
      </c>
      <c r="J239" s="271" t="s">
        <v>348</v>
      </c>
      <c r="K239" s="271" t="s">
        <v>348</v>
      </c>
      <c r="L239" s="271" t="s">
        <v>348</v>
      </c>
      <c r="M239" s="271" t="s">
        <v>348</v>
      </c>
      <c r="N239" s="271" t="s">
        <v>348</v>
      </c>
      <c r="O239" s="271" t="s">
        <v>349</v>
      </c>
      <c r="P239" s="271" t="s">
        <v>348</v>
      </c>
      <c r="Q239" s="271" t="s">
        <v>348</v>
      </c>
      <c r="R239" s="271" t="s">
        <v>348</v>
      </c>
      <c r="S239" s="271" t="s">
        <v>350</v>
      </c>
      <c r="T239" s="271" t="s">
        <v>350</v>
      </c>
      <c r="U239" s="271" t="s">
        <v>348</v>
      </c>
      <c r="V239" s="271" t="s">
        <v>348</v>
      </c>
      <c r="W239" s="271" t="s">
        <v>348</v>
      </c>
      <c r="X239" s="271" t="s">
        <v>350</v>
      </c>
      <c r="Y239" s="271" t="s">
        <v>348</v>
      </c>
      <c r="Z239" s="271" t="s">
        <v>350</v>
      </c>
      <c r="AA239" s="271" t="s">
        <v>350</v>
      </c>
      <c r="AB239" s="271" t="s">
        <v>350</v>
      </c>
      <c r="AC239" s="271" t="s">
        <v>348</v>
      </c>
      <c r="AD239" s="271" t="s">
        <v>348</v>
      </c>
      <c r="AE239" s="271" t="s">
        <v>348</v>
      </c>
      <c r="AF239" s="271" t="s">
        <v>350</v>
      </c>
      <c r="AG239" s="271" t="s">
        <v>350</v>
      </c>
      <c r="AH239" s="271" t="s">
        <v>350</v>
      </c>
      <c r="AI239" s="271" t="s">
        <v>350</v>
      </c>
      <c r="AJ239" s="271" t="s">
        <v>350</v>
      </c>
      <c r="AK239" s="271" t="s">
        <v>349</v>
      </c>
      <c r="AL239" s="271" t="s">
        <v>350</v>
      </c>
    </row>
    <row r="240" spans="1:38">
      <c r="A240" s="271">
        <v>806112</v>
      </c>
      <c r="B240" s="271" t="s">
        <v>2007</v>
      </c>
      <c r="C240" s="271" t="s">
        <v>348</v>
      </c>
      <c r="D240" s="271" t="s">
        <v>350</v>
      </c>
      <c r="E240" s="271" t="s">
        <v>350</v>
      </c>
      <c r="F240" s="271" t="s">
        <v>350</v>
      </c>
      <c r="G240" s="271" t="s">
        <v>350</v>
      </c>
      <c r="H240" s="271" t="s">
        <v>350</v>
      </c>
      <c r="I240" s="271" t="s">
        <v>350</v>
      </c>
      <c r="J240" s="271" t="s">
        <v>348</v>
      </c>
      <c r="K240" s="271" t="s">
        <v>350</v>
      </c>
      <c r="L240" s="271" t="s">
        <v>350</v>
      </c>
      <c r="M240" s="271" t="s">
        <v>348</v>
      </c>
      <c r="N240" s="271" t="s">
        <v>350</v>
      </c>
      <c r="O240" s="271" t="s">
        <v>350</v>
      </c>
      <c r="P240" s="271" t="s">
        <v>348</v>
      </c>
      <c r="Q240" s="271" t="s">
        <v>350</v>
      </c>
      <c r="R240" s="271" t="s">
        <v>348</v>
      </c>
      <c r="S240" s="271" t="s">
        <v>348</v>
      </c>
      <c r="T240" s="271" t="s">
        <v>348</v>
      </c>
      <c r="U240" s="271" t="s">
        <v>350</v>
      </c>
      <c r="V240" s="271" t="s">
        <v>348</v>
      </c>
      <c r="W240" s="271" t="s">
        <v>348</v>
      </c>
      <c r="X240" s="271" t="s">
        <v>350</v>
      </c>
      <c r="Y240" s="271" t="s">
        <v>350</v>
      </c>
      <c r="Z240" s="271" t="s">
        <v>350</v>
      </c>
      <c r="AA240" s="271" t="s">
        <v>348</v>
      </c>
      <c r="AB240" s="271" t="s">
        <v>350</v>
      </c>
      <c r="AC240" s="271" t="s">
        <v>349</v>
      </c>
      <c r="AD240" s="271" t="s">
        <v>349</v>
      </c>
      <c r="AE240" s="271" t="s">
        <v>349</v>
      </c>
      <c r="AF240" s="271" t="s">
        <v>348</v>
      </c>
      <c r="AG240" s="271" t="s">
        <v>350</v>
      </c>
      <c r="AH240" s="271" t="s">
        <v>348</v>
      </c>
      <c r="AI240" s="271" t="s">
        <v>348</v>
      </c>
      <c r="AJ240" s="271" t="s">
        <v>350</v>
      </c>
      <c r="AK240" s="271" t="s">
        <v>349</v>
      </c>
      <c r="AL240" s="271" t="s">
        <v>348</v>
      </c>
    </row>
    <row r="241" spans="1:38">
      <c r="A241" s="271">
        <v>806114</v>
      </c>
      <c r="B241" s="271" t="s">
        <v>2007</v>
      </c>
      <c r="C241" s="271" t="s">
        <v>348</v>
      </c>
      <c r="D241" s="271" t="s">
        <v>348</v>
      </c>
      <c r="E241" s="271" t="s">
        <v>348</v>
      </c>
      <c r="F241" s="271" t="s">
        <v>350</v>
      </c>
      <c r="G241" s="271" t="s">
        <v>348</v>
      </c>
      <c r="H241" s="271" t="s">
        <v>350</v>
      </c>
      <c r="I241" s="271" t="s">
        <v>350</v>
      </c>
      <c r="J241" s="271" t="s">
        <v>350</v>
      </c>
      <c r="K241" s="271" t="s">
        <v>350</v>
      </c>
      <c r="L241" s="271" t="s">
        <v>348</v>
      </c>
      <c r="M241" s="271" t="s">
        <v>348</v>
      </c>
      <c r="N241" s="271" t="s">
        <v>350</v>
      </c>
      <c r="O241" s="271" t="s">
        <v>349</v>
      </c>
      <c r="P241" s="271" t="s">
        <v>350</v>
      </c>
      <c r="Q241" s="271" t="s">
        <v>349</v>
      </c>
      <c r="R241" s="271" t="s">
        <v>350</v>
      </c>
      <c r="S241" s="271" t="s">
        <v>350</v>
      </c>
      <c r="T241" s="271" t="s">
        <v>350</v>
      </c>
      <c r="U241" s="271" t="s">
        <v>348</v>
      </c>
      <c r="V241" s="271" t="s">
        <v>350</v>
      </c>
      <c r="W241" s="271" t="s">
        <v>350</v>
      </c>
      <c r="X241" s="271" t="s">
        <v>350</v>
      </c>
      <c r="Y241" s="271" t="s">
        <v>350</v>
      </c>
      <c r="Z241" s="271" t="s">
        <v>349</v>
      </c>
      <c r="AA241" s="271" t="s">
        <v>350</v>
      </c>
      <c r="AB241" s="271" t="s">
        <v>350</v>
      </c>
      <c r="AC241" s="271" t="s">
        <v>350</v>
      </c>
      <c r="AD241" s="271" t="s">
        <v>350</v>
      </c>
      <c r="AE241" s="271" t="s">
        <v>350</v>
      </c>
      <c r="AF241" s="271" t="s">
        <v>350</v>
      </c>
      <c r="AG241" s="271" t="s">
        <v>350</v>
      </c>
      <c r="AH241" s="271" t="s">
        <v>350</v>
      </c>
      <c r="AI241" s="271" t="s">
        <v>350</v>
      </c>
      <c r="AJ241" s="271" t="s">
        <v>350</v>
      </c>
      <c r="AK241" s="271" t="s">
        <v>349</v>
      </c>
      <c r="AL241" s="271" t="s">
        <v>350</v>
      </c>
    </row>
    <row r="242" spans="1:38">
      <c r="A242" s="271">
        <v>806119</v>
      </c>
      <c r="B242" s="271" t="s">
        <v>2007</v>
      </c>
      <c r="C242" s="271" t="s">
        <v>348</v>
      </c>
      <c r="D242" s="271" t="s">
        <v>348</v>
      </c>
      <c r="E242" s="271" t="s">
        <v>350</v>
      </c>
      <c r="F242" s="271" t="s">
        <v>348</v>
      </c>
      <c r="G242" s="271" t="s">
        <v>348</v>
      </c>
      <c r="H242" s="271" t="s">
        <v>348</v>
      </c>
      <c r="I242" s="271" t="s">
        <v>348</v>
      </c>
      <c r="J242" s="271" t="s">
        <v>348</v>
      </c>
      <c r="K242" s="271" t="s">
        <v>350</v>
      </c>
      <c r="L242" s="271" t="s">
        <v>348</v>
      </c>
      <c r="M242" s="271" t="s">
        <v>348</v>
      </c>
      <c r="N242" s="271" t="s">
        <v>348</v>
      </c>
      <c r="O242" s="271" t="s">
        <v>350</v>
      </c>
      <c r="P242" s="271" t="s">
        <v>350</v>
      </c>
      <c r="Q242" s="271" t="s">
        <v>350</v>
      </c>
      <c r="R242" s="271" t="s">
        <v>350</v>
      </c>
      <c r="S242" s="271" t="s">
        <v>350</v>
      </c>
      <c r="T242" s="271" t="s">
        <v>350</v>
      </c>
      <c r="U242" s="271" t="s">
        <v>348</v>
      </c>
      <c r="V242" s="271" t="s">
        <v>348</v>
      </c>
      <c r="W242" s="271" t="s">
        <v>350</v>
      </c>
      <c r="X242" s="271" t="s">
        <v>350</v>
      </c>
      <c r="Y242" s="271" t="s">
        <v>348</v>
      </c>
      <c r="Z242" s="271" t="s">
        <v>350</v>
      </c>
      <c r="AA242" s="271" t="s">
        <v>350</v>
      </c>
      <c r="AB242" s="271" t="s">
        <v>350</v>
      </c>
      <c r="AC242" s="271" t="s">
        <v>350</v>
      </c>
      <c r="AD242" s="271" t="s">
        <v>350</v>
      </c>
      <c r="AE242" s="271" t="s">
        <v>350</v>
      </c>
      <c r="AF242" s="271" t="s">
        <v>350</v>
      </c>
      <c r="AG242" s="271" t="s">
        <v>349</v>
      </c>
      <c r="AH242" s="271" t="s">
        <v>349</v>
      </c>
      <c r="AI242" s="271" t="s">
        <v>349</v>
      </c>
      <c r="AJ242" s="271" t="s">
        <v>349</v>
      </c>
      <c r="AK242" s="271" t="s">
        <v>349</v>
      </c>
      <c r="AL242" s="271" t="s">
        <v>349</v>
      </c>
    </row>
    <row r="243" spans="1:38">
      <c r="A243" s="271">
        <v>806128</v>
      </c>
      <c r="B243" s="271" t="s">
        <v>2007</v>
      </c>
      <c r="C243" s="271" t="s">
        <v>350</v>
      </c>
      <c r="D243" s="271" t="s">
        <v>348</v>
      </c>
      <c r="E243" s="271" t="s">
        <v>350</v>
      </c>
      <c r="F243" s="271" t="s">
        <v>348</v>
      </c>
      <c r="G243" s="271" t="s">
        <v>350</v>
      </c>
      <c r="H243" s="271" t="s">
        <v>350</v>
      </c>
      <c r="I243" s="271" t="s">
        <v>350</v>
      </c>
      <c r="J243" s="271" t="s">
        <v>348</v>
      </c>
      <c r="K243" s="271" t="s">
        <v>350</v>
      </c>
      <c r="L243" s="271" t="s">
        <v>350</v>
      </c>
      <c r="M243" s="271" t="s">
        <v>348</v>
      </c>
      <c r="N243" s="271" t="s">
        <v>348</v>
      </c>
      <c r="O243" s="271" t="s">
        <v>349</v>
      </c>
      <c r="P243" s="271" t="s">
        <v>348</v>
      </c>
      <c r="Q243" s="271" t="s">
        <v>350</v>
      </c>
      <c r="R243" s="271" t="s">
        <v>350</v>
      </c>
      <c r="S243" s="271" t="s">
        <v>350</v>
      </c>
      <c r="T243" s="271" t="s">
        <v>348</v>
      </c>
      <c r="U243" s="271" t="s">
        <v>349</v>
      </c>
      <c r="V243" s="271" t="s">
        <v>350</v>
      </c>
      <c r="W243" s="271" t="s">
        <v>348</v>
      </c>
      <c r="X243" s="271" t="s">
        <v>350</v>
      </c>
      <c r="Y243" s="271" t="s">
        <v>348</v>
      </c>
      <c r="Z243" s="271" t="s">
        <v>349</v>
      </c>
      <c r="AA243" s="271" t="s">
        <v>348</v>
      </c>
      <c r="AB243" s="271" t="s">
        <v>350</v>
      </c>
      <c r="AC243" s="271" t="s">
        <v>350</v>
      </c>
      <c r="AD243" s="271" t="s">
        <v>350</v>
      </c>
      <c r="AE243" s="271" t="s">
        <v>349</v>
      </c>
      <c r="AF243" s="271" t="s">
        <v>350</v>
      </c>
      <c r="AG243" s="271" t="s">
        <v>349</v>
      </c>
      <c r="AH243" s="271" t="s">
        <v>349</v>
      </c>
      <c r="AI243" s="271" t="s">
        <v>349</v>
      </c>
      <c r="AJ243" s="271" t="s">
        <v>349</v>
      </c>
      <c r="AK243" s="271" t="s">
        <v>349</v>
      </c>
      <c r="AL243" s="271" t="s">
        <v>349</v>
      </c>
    </row>
    <row r="244" spans="1:38">
      <c r="A244" s="271">
        <v>806132</v>
      </c>
      <c r="B244" s="271" t="s">
        <v>2007</v>
      </c>
      <c r="C244" s="271" t="s">
        <v>349</v>
      </c>
      <c r="D244" s="271" t="s">
        <v>348</v>
      </c>
      <c r="E244" s="271" t="s">
        <v>350</v>
      </c>
      <c r="F244" s="271" t="s">
        <v>349</v>
      </c>
      <c r="G244" s="271" t="s">
        <v>349</v>
      </c>
      <c r="H244" s="271" t="s">
        <v>349</v>
      </c>
      <c r="I244" s="271" t="s">
        <v>349</v>
      </c>
      <c r="J244" s="271" t="s">
        <v>350</v>
      </c>
      <c r="K244" s="271" t="s">
        <v>348</v>
      </c>
      <c r="L244" s="271" t="s">
        <v>348</v>
      </c>
      <c r="M244" s="271" t="s">
        <v>350</v>
      </c>
      <c r="N244" s="271" t="s">
        <v>350</v>
      </c>
      <c r="O244" s="271" t="s">
        <v>349</v>
      </c>
      <c r="P244" s="271" t="s">
        <v>350</v>
      </c>
      <c r="Q244" s="271" t="s">
        <v>349</v>
      </c>
      <c r="R244" s="271" t="s">
        <v>348</v>
      </c>
      <c r="S244" s="271" t="s">
        <v>350</v>
      </c>
      <c r="T244" s="271" t="s">
        <v>350</v>
      </c>
      <c r="U244" s="271" t="s">
        <v>350</v>
      </c>
      <c r="V244" s="271" t="s">
        <v>348</v>
      </c>
      <c r="W244" s="271" t="s">
        <v>348</v>
      </c>
      <c r="X244" s="271" t="s">
        <v>350</v>
      </c>
      <c r="Y244" s="271" t="s">
        <v>348</v>
      </c>
      <c r="Z244" s="271" t="s">
        <v>348</v>
      </c>
      <c r="AA244" s="271" t="s">
        <v>348</v>
      </c>
      <c r="AB244" s="271" t="s">
        <v>350</v>
      </c>
      <c r="AC244" s="271" t="s">
        <v>349</v>
      </c>
      <c r="AD244" s="271" t="s">
        <v>350</v>
      </c>
      <c r="AE244" s="271" t="s">
        <v>350</v>
      </c>
      <c r="AF244" s="271" t="s">
        <v>350</v>
      </c>
      <c r="AG244" s="271" t="s">
        <v>350</v>
      </c>
      <c r="AH244" s="271" t="s">
        <v>350</v>
      </c>
      <c r="AI244" s="271" t="s">
        <v>350</v>
      </c>
      <c r="AJ244" s="271" t="s">
        <v>350</v>
      </c>
      <c r="AK244" s="271" t="s">
        <v>350</v>
      </c>
      <c r="AL244" s="271" t="s">
        <v>350</v>
      </c>
    </row>
    <row r="245" spans="1:38">
      <c r="A245" s="271">
        <v>806153</v>
      </c>
      <c r="B245" s="271" t="s">
        <v>2007</v>
      </c>
      <c r="C245" s="271" t="s">
        <v>350</v>
      </c>
      <c r="D245" s="271" t="s">
        <v>348</v>
      </c>
      <c r="E245" s="271" t="s">
        <v>348</v>
      </c>
      <c r="F245" s="271" t="s">
        <v>350</v>
      </c>
      <c r="G245" s="271" t="s">
        <v>350</v>
      </c>
      <c r="H245" s="271" t="s">
        <v>348</v>
      </c>
      <c r="I245" s="271" t="s">
        <v>350</v>
      </c>
      <c r="J245" s="271" t="s">
        <v>350</v>
      </c>
      <c r="K245" s="271" t="s">
        <v>349</v>
      </c>
      <c r="L245" s="271" t="s">
        <v>348</v>
      </c>
      <c r="M245" s="271" t="s">
        <v>348</v>
      </c>
      <c r="N245" s="271" t="s">
        <v>350</v>
      </c>
      <c r="O245" s="271" t="s">
        <v>350</v>
      </c>
      <c r="P245" s="271" t="s">
        <v>350</v>
      </c>
      <c r="Q245" s="271" t="s">
        <v>350</v>
      </c>
      <c r="R245" s="271" t="s">
        <v>348</v>
      </c>
      <c r="S245" s="271" t="s">
        <v>350</v>
      </c>
      <c r="T245" s="271" t="s">
        <v>348</v>
      </c>
      <c r="U245" s="271" t="s">
        <v>348</v>
      </c>
      <c r="V245" s="271" t="s">
        <v>348</v>
      </c>
      <c r="W245" s="271" t="s">
        <v>348</v>
      </c>
      <c r="X245" s="271" t="s">
        <v>350</v>
      </c>
      <c r="Y245" s="271" t="s">
        <v>348</v>
      </c>
      <c r="Z245" s="271" t="s">
        <v>348</v>
      </c>
      <c r="AA245" s="271" t="s">
        <v>348</v>
      </c>
      <c r="AB245" s="271" t="s">
        <v>350</v>
      </c>
      <c r="AC245" s="271" t="s">
        <v>350</v>
      </c>
      <c r="AD245" s="271" t="s">
        <v>350</v>
      </c>
      <c r="AE245" s="271" t="s">
        <v>348</v>
      </c>
      <c r="AF245" s="271" t="s">
        <v>350</v>
      </c>
      <c r="AG245" s="271" t="s">
        <v>350</v>
      </c>
      <c r="AH245" s="271" t="s">
        <v>350</v>
      </c>
      <c r="AI245" s="271" t="s">
        <v>350</v>
      </c>
      <c r="AJ245" s="271" t="s">
        <v>350</v>
      </c>
      <c r="AK245" s="271" t="s">
        <v>350</v>
      </c>
      <c r="AL245" s="271" t="s">
        <v>348</v>
      </c>
    </row>
    <row r="246" spans="1:38">
      <c r="A246" s="271">
        <v>806158</v>
      </c>
      <c r="B246" s="271" t="s">
        <v>2007</v>
      </c>
      <c r="C246" s="271" t="s">
        <v>350</v>
      </c>
      <c r="D246" s="271" t="s">
        <v>348</v>
      </c>
      <c r="E246" s="271" t="s">
        <v>348</v>
      </c>
      <c r="F246" s="271" t="s">
        <v>350</v>
      </c>
      <c r="G246" s="271" t="s">
        <v>350</v>
      </c>
      <c r="H246" s="271" t="s">
        <v>348</v>
      </c>
      <c r="I246" s="271" t="s">
        <v>350</v>
      </c>
      <c r="J246" s="271" t="s">
        <v>350</v>
      </c>
      <c r="K246" s="271" t="s">
        <v>350</v>
      </c>
      <c r="L246" s="271" t="s">
        <v>350</v>
      </c>
      <c r="M246" s="271" t="s">
        <v>348</v>
      </c>
      <c r="N246" s="271" t="s">
        <v>348</v>
      </c>
      <c r="O246" s="271" t="s">
        <v>350</v>
      </c>
      <c r="P246" s="271" t="s">
        <v>350</v>
      </c>
      <c r="Q246" s="271" t="s">
        <v>350</v>
      </c>
      <c r="R246" s="271" t="s">
        <v>350</v>
      </c>
      <c r="S246" s="271" t="s">
        <v>350</v>
      </c>
      <c r="T246" s="271" t="s">
        <v>350</v>
      </c>
      <c r="U246" s="271" t="s">
        <v>350</v>
      </c>
      <c r="V246" s="271" t="s">
        <v>350</v>
      </c>
      <c r="W246" s="271" t="s">
        <v>348</v>
      </c>
      <c r="X246" s="271" t="s">
        <v>350</v>
      </c>
      <c r="Y246" s="271" t="s">
        <v>350</v>
      </c>
      <c r="Z246" s="271" t="s">
        <v>348</v>
      </c>
      <c r="AA246" s="271" t="s">
        <v>350</v>
      </c>
      <c r="AB246" s="271" t="s">
        <v>348</v>
      </c>
      <c r="AC246" s="271" t="s">
        <v>348</v>
      </c>
      <c r="AD246" s="271" t="s">
        <v>348</v>
      </c>
      <c r="AE246" s="271" t="s">
        <v>350</v>
      </c>
      <c r="AF246" s="271" t="s">
        <v>350</v>
      </c>
      <c r="AG246" s="271" t="s">
        <v>350</v>
      </c>
      <c r="AH246" s="271" t="s">
        <v>348</v>
      </c>
      <c r="AI246" s="271" t="s">
        <v>350</v>
      </c>
      <c r="AJ246" s="271" t="s">
        <v>350</v>
      </c>
      <c r="AK246" s="271" t="s">
        <v>350</v>
      </c>
      <c r="AL246" s="271" t="s">
        <v>350</v>
      </c>
    </row>
    <row r="247" spans="1:38">
      <c r="A247" s="271">
        <v>806167</v>
      </c>
      <c r="B247" s="271" t="s">
        <v>2007</v>
      </c>
      <c r="C247" s="271" t="s">
        <v>348</v>
      </c>
      <c r="D247" s="271" t="s">
        <v>348</v>
      </c>
      <c r="E247" s="271" t="s">
        <v>350</v>
      </c>
      <c r="F247" s="271" t="s">
        <v>350</v>
      </c>
      <c r="G247" s="271" t="s">
        <v>350</v>
      </c>
      <c r="H247" s="271" t="s">
        <v>348</v>
      </c>
      <c r="I247" s="271" t="s">
        <v>350</v>
      </c>
      <c r="J247" s="271" t="s">
        <v>350</v>
      </c>
      <c r="K247" s="271" t="s">
        <v>348</v>
      </c>
      <c r="L247" s="271" t="s">
        <v>348</v>
      </c>
      <c r="M247" s="271" t="s">
        <v>350</v>
      </c>
      <c r="N247" s="271" t="s">
        <v>350</v>
      </c>
      <c r="O247" s="271" t="s">
        <v>349</v>
      </c>
      <c r="P247" s="271" t="s">
        <v>350</v>
      </c>
      <c r="Q247" s="271" t="s">
        <v>349</v>
      </c>
      <c r="R247" s="271" t="s">
        <v>350</v>
      </c>
      <c r="S247" s="271" t="s">
        <v>350</v>
      </c>
      <c r="T247" s="271" t="s">
        <v>350</v>
      </c>
      <c r="U247" s="271" t="s">
        <v>348</v>
      </c>
      <c r="V247" s="271" t="s">
        <v>350</v>
      </c>
      <c r="W247" s="271" t="s">
        <v>350</v>
      </c>
      <c r="X247" s="271" t="s">
        <v>350</v>
      </c>
      <c r="Y247" s="271" t="s">
        <v>349</v>
      </c>
      <c r="Z247" s="271" t="s">
        <v>350</v>
      </c>
      <c r="AA247" s="271" t="s">
        <v>350</v>
      </c>
      <c r="AB247" s="271" t="s">
        <v>350</v>
      </c>
      <c r="AC247" s="271" t="s">
        <v>350</v>
      </c>
      <c r="AD247" s="271" t="s">
        <v>349</v>
      </c>
      <c r="AE247" s="271" t="s">
        <v>350</v>
      </c>
      <c r="AF247" s="271" t="s">
        <v>350</v>
      </c>
      <c r="AG247" s="271" t="s">
        <v>349</v>
      </c>
      <c r="AH247" s="271" t="s">
        <v>349</v>
      </c>
      <c r="AI247" s="271" t="s">
        <v>349</v>
      </c>
      <c r="AJ247" s="271" t="s">
        <v>349</v>
      </c>
      <c r="AK247" s="271" t="s">
        <v>349</v>
      </c>
      <c r="AL247" s="271" t="s">
        <v>349</v>
      </c>
    </row>
    <row r="248" spans="1:38">
      <c r="A248" s="271">
        <v>806170</v>
      </c>
      <c r="B248" s="271" t="s">
        <v>2007</v>
      </c>
      <c r="C248" s="271" t="s">
        <v>349</v>
      </c>
      <c r="D248" s="271" t="s">
        <v>348</v>
      </c>
      <c r="E248" s="271" t="s">
        <v>350</v>
      </c>
      <c r="F248" s="271" t="s">
        <v>349</v>
      </c>
      <c r="G248" s="271" t="s">
        <v>349</v>
      </c>
      <c r="H248" s="271" t="s">
        <v>349</v>
      </c>
      <c r="I248" s="271" t="s">
        <v>349</v>
      </c>
      <c r="J248" s="271" t="s">
        <v>349</v>
      </c>
      <c r="K248" s="271" t="s">
        <v>350</v>
      </c>
      <c r="L248" s="271" t="s">
        <v>350</v>
      </c>
      <c r="M248" s="271" t="s">
        <v>350</v>
      </c>
      <c r="N248" s="271" t="s">
        <v>349</v>
      </c>
      <c r="O248" s="271" t="s">
        <v>350</v>
      </c>
      <c r="P248" s="271" t="s">
        <v>348</v>
      </c>
      <c r="Q248" s="271" t="s">
        <v>348</v>
      </c>
      <c r="R248" s="271" t="s">
        <v>348</v>
      </c>
      <c r="S248" s="271" t="s">
        <v>350</v>
      </c>
      <c r="T248" s="271" t="s">
        <v>348</v>
      </c>
      <c r="U248" s="271" t="s">
        <v>350</v>
      </c>
      <c r="V248" s="271" t="s">
        <v>350</v>
      </c>
      <c r="W248" s="271" t="s">
        <v>348</v>
      </c>
      <c r="X248" s="271" t="s">
        <v>350</v>
      </c>
      <c r="Y248" s="271" t="s">
        <v>350</v>
      </c>
      <c r="Z248" s="271" t="s">
        <v>348</v>
      </c>
      <c r="AA248" s="271" t="s">
        <v>348</v>
      </c>
      <c r="AB248" s="271" t="s">
        <v>350</v>
      </c>
      <c r="AC248" s="271" t="s">
        <v>348</v>
      </c>
      <c r="AD248" s="271" t="s">
        <v>350</v>
      </c>
      <c r="AE248" s="271" t="s">
        <v>348</v>
      </c>
      <c r="AF248" s="271" t="s">
        <v>350</v>
      </c>
      <c r="AG248" s="271" t="s">
        <v>350</v>
      </c>
      <c r="AH248" s="271" t="s">
        <v>348</v>
      </c>
      <c r="AI248" s="271" t="s">
        <v>350</v>
      </c>
      <c r="AJ248" s="271" t="s">
        <v>350</v>
      </c>
      <c r="AK248" s="271" t="s">
        <v>348</v>
      </c>
      <c r="AL248" s="271" t="s">
        <v>350</v>
      </c>
    </row>
    <row r="249" spans="1:38">
      <c r="A249" s="271">
        <v>806190</v>
      </c>
      <c r="B249" s="271" t="s">
        <v>2007</v>
      </c>
      <c r="C249" s="271" t="s">
        <v>348</v>
      </c>
      <c r="D249" s="271" t="s">
        <v>350</v>
      </c>
      <c r="E249" s="271" t="s">
        <v>348</v>
      </c>
      <c r="F249" s="271" t="s">
        <v>349</v>
      </c>
      <c r="G249" s="271" t="s">
        <v>349</v>
      </c>
      <c r="H249" s="271" t="s">
        <v>349</v>
      </c>
      <c r="I249" s="271" t="s">
        <v>349</v>
      </c>
      <c r="J249" s="271" t="s">
        <v>349</v>
      </c>
      <c r="K249" s="271" t="s">
        <v>348</v>
      </c>
      <c r="L249" s="271" t="s">
        <v>348</v>
      </c>
      <c r="M249" s="271" t="s">
        <v>350</v>
      </c>
      <c r="N249" s="271" t="s">
        <v>349</v>
      </c>
      <c r="O249" s="271" t="s">
        <v>348</v>
      </c>
      <c r="P249" s="271" t="s">
        <v>350</v>
      </c>
      <c r="Q249" s="271" t="s">
        <v>350</v>
      </c>
      <c r="R249" s="271" t="s">
        <v>348</v>
      </c>
      <c r="S249" s="271" t="s">
        <v>348</v>
      </c>
      <c r="T249" s="271" t="s">
        <v>350</v>
      </c>
      <c r="U249" s="271" t="s">
        <v>350</v>
      </c>
      <c r="V249" s="271" t="s">
        <v>349</v>
      </c>
      <c r="W249" s="271" t="s">
        <v>348</v>
      </c>
      <c r="X249" s="271" t="s">
        <v>348</v>
      </c>
      <c r="Y249" s="271" t="s">
        <v>348</v>
      </c>
      <c r="Z249" s="271" t="s">
        <v>350</v>
      </c>
      <c r="AA249" s="271" t="s">
        <v>350</v>
      </c>
      <c r="AB249" s="271" t="s">
        <v>350</v>
      </c>
      <c r="AC249" s="271" t="s">
        <v>350</v>
      </c>
      <c r="AD249" s="271" t="s">
        <v>349</v>
      </c>
      <c r="AE249" s="271" t="s">
        <v>350</v>
      </c>
      <c r="AF249" s="271" t="s">
        <v>350</v>
      </c>
      <c r="AG249" s="271" t="s">
        <v>350</v>
      </c>
      <c r="AH249" s="271" t="s">
        <v>349</v>
      </c>
      <c r="AI249" s="271" t="s">
        <v>350</v>
      </c>
      <c r="AJ249" s="271" t="s">
        <v>350</v>
      </c>
      <c r="AK249" s="271" t="s">
        <v>349</v>
      </c>
      <c r="AL249" s="271" t="s">
        <v>349</v>
      </c>
    </row>
    <row r="250" spans="1:38">
      <c r="A250" s="271">
        <v>806194</v>
      </c>
      <c r="B250" s="271" t="s">
        <v>2007</v>
      </c>
      <c r="C250" s="271" t="s">
        <v>348</v>
      </c>
      <c r="D250" s="271" t="s">
        <v>348</v>
      </c>
      <c r="E250" s="271" t="s">
        <v>348</v>
      </c>
      <c r="F250" s="271" t="s">
        <v>348</v>
      </c>
      <c r="G250" s="271" t="s">
        <v>348</v>
      </c>
      <c r="H250" s="271" t="s">
        <v>348</v>
      </c>
      <c r="I250" s="271" t="s">
        <v>348</v>
      </c>
      <c r="J250" s="271" t="s">
        <v>348</v>
      </c>
      <c r="K250" s="271" t="s">
        <v>348</v>
      </c>
      <c r="L250" s="271" t="s">
        <v>350</v>
      </c>
      <c r="M250" s="271" t="s">
        <v>348</v>
      </c>
      <c r="N250" s="271" t="s">
        <v>350</v>
      </c>
      <c r="O250" s="271" t="s">
        <v>349</v>
      </c>
      <c r="P250" s="271" t="s">
        <v>350</v>
      </c>
      <c r="Q250" s="271" t="s">
        <v>348</v>
      </c>
      <c r="R250" s="271" t="s">
        <v>350</v>
      </c>
      <c r="S250" s="271" t="s">
        <v>348</v>
      </c>
      <c r="T250" s="271" t="s">
        <v>350</v>
      </c>
      <c r="U250" s="271" t="s">
        <v>350</v>
      </c>
      <c r="V250" s="271" t="s">
        <v>350</v>
      </c>
      <c r="W250" s="271" t="s">
        <v>350</v>
      </c>
      <c r="X250" s="271" t="s">
        <v>350</v>
      </c>
      <c r="Y250" s="271" t="s">
        <v>350</v>
      </c>
      <c r="Z250" s="271" t="s">
        <v>350</v>
      </c>
      <c r="AA250" s="271" t="s">
        <v>350</v>
      </c>
      <c r="AB250" s="271" t="s">
        <v>350</v>
      </c>
      <c r="AC250" s="271" t="s">
        <v>350</v>
      </c>
      <c r="AD250" s="271" t="s">
        <v>348</v>
      </c>
      <c r="AE250" s="271" t="s">
        <v>348</v>
      </c>
      <c r="AF250" s="271" t="s">
        <v>350</v>
      </c>
      <c r="AG250" s="271" t="s">
        <v>350</v>
      </c>
      <c r="AH250" s="271" t="s">
        <v>350</v>
      </c>
      <c r="AI250" s="271" t="s">
        <v>350</v>
      </c>
      <c r="AJ250" s="271" t="s">
        <v>350</v>
      </c>
      <c r="AK250" s="271" t="s">
        <v>349</v>
      </c>
      <c r="AL250" s="271" t="s">
        <v>350</v>
      </c>
    </row>
    <row r="251" spans="1:38">
      <c r="A251" s="271">
        <v>806226</v>
      </c>
      <c r="B251" s="271" t="s">
        <v>2007</v>
      </c>
      <c r="C251" s="271" t="s">
        <v>350</v>
      </c>
      <c r="D251" s="271" t="s">
        <v>350</v>
      </c>
      <c r="E251" s="271" t="s">
        <v>350</v>
      </c>
      <c r="F251" s="271" t="s">
        <v>350</v>
      </c>
      <c r="G251" s="271" t="s">
        <v>350</v>
      </c>
      <c r="H251" s="271" t="s">
        <v>350</v>
      </c>
      <c r="I251" s="271" t="s">
        <v>350</v>
      </c>
      <c r="J251" s="271" t="s">
        <v>350</v>
      </c>
      <c r="K251" s="271" t="s">
        <v>350</v>
      </c>
      <c r="L251" s="271" t="s">
        <v>350</v>
      </c>
      <c r="M251" s="271" t="s">
        <v>350</v>
      </c>
      <c r="N251" s="271" t="s">
        <v>350</v>
      </c>
      <c r="O251" s="271" t="s">
        <v>349</v>
      </c>
      <c r="P251" s="271" t="s">
        <v>350</v>
      </c>
      <c r="Q251" s="271" t="s">
        <v>350</v>
      </c>
      <c r="R251" s="271" t="s">
        <v>350</v>
      </c>
      <c r="S251" s="271" t="s">
        <v>350</v>
      </c>
      <c r="T251" s="271" t="s">
        <v>349</v>
      </c>
      <c r="U251" s="271" t="s">
        <v>350</v>
      </c>
      <c r="V251" s="271" t="s">
        <v>348</v>
      </c>
      <c r="W251" s="271" t="s">
        <v>350</v>
      </c>
      <c r="X251" s="271" t="s">
        <v>350</v>
      </c>
      <c r="Y251" s="271" t="s">
        <v>349</v>
      </c>
      <c r="Z251" s="271" t="s">
        <v>349</v>
      </c>
      <c r="AA251" s="271" t="s">
        <v>348</v>
      </c>
      <c r="AB251" s="271" t="s">
        <v>348</v>
      </c>
      <c r="AC251" s="271" t="s">
        <v>349</v>
      </c>
      <c r="AD251" s="271" t="s">
        <v>349</v>
      </c>
      <c r="AE251" s="271" t="s">
        <v>349</v>
      </c>
      <c r="AF251" s="271" t="s">
        <v>350</v>
      </c>
      <c r="AG251" s="271" t="s">
        <v>348</v>
      </c>
      <c r="AH251" s="271" t="s">
        <v>349</v>
      </c>
      <c r="AI251" s="271" t="s">
        <v>350</v>
      </c>
      <c r="AJ251" s="271" t="s">
        <v>350</v>
      </c>
      <c r="AK251" s="271" t="s">
        <v>349</v>
      </c>
      <c r="AL251" s="271" t="s">
        <v>350</v>
      </c>
    </row>
    <row r="252" spans="1:38">
      <c r="A252" s="271">
        <v>806229</v>
      </c>
      <c r="B252" s="271" t="s">
        <v>2007</v>
      </c>
      <c r="C252" s="271" t="s">
        <v>349</v>
      </c>
      <c r="D252" s="271" t="s">
        <v>350</v>
      </c>
      <c r="E252" s="271" t="s">
        <v>350</v>
      </c>
      <c r="F252" s="271" t="s">
        <v>349</v>
      </c>
      <c r="G252" s="271" t="s">
        <v>349</v>
      </c>
      <c r="H252" s="271" t="s">
        <v>349</v>
      </c>
      <c r="I252" s="271" t="s">
        <v>350</v>
      </c>
      <c r="J252" s="271" t="s">
        <v>350</v>
      </c>
      <c r="K252" s="271" t="s">
        <v>349</v>
      </c>
      <c r="L252" s="271" t="s">
        <v>350</v>
      </c>
      <c r="M252" s="271" t="s">
        <v>349</v>
      </c>
      <c r="N252" s="271" t="s">
        <v>349</v>
      </c>
      <c r="O252" s="271" t="s">
        <v>348</v>
      </c>
      <c r="P252" s="271" t="s">
        <v>348</v>
      </c>
      <c r="Q252" s="271" t="s">
        <v>348</v>
      </c>
      <c r="R252" s="271" t="s">
        <v>350</v>
      </c>
      <c r="S252" s="271" t="s">
        <v>350</v>
      </c>
      <c r="T252" s="271" t="s">
        <v>350</v>
      </c>
      <c r="U252" s="271" t="s">
        <v>350</v>
      </c>
      <c r="V252" s="271" t="s">
        <v>350</v>
      </c>
      <c r="W252" s="271" t="s">
        <v>350</v>
      </c>
      <c r="X252" s="271" t="s">
        <v>350</v>
      </c>
      <c r="Y252" s="271" t="s">
        <v>348</v>
      </c>
      <c r="Z252" s="271" t="s">
        <v>348</v>
      </c>
      <c r="AA252" s="271" t="s">
        <v>350</v>
      </c>
      <c r="AB252" s="271" t="s">
        <v>348</v>
      </c>
      <c r="AC252" s="271" t="s">
        <v>348</v>
      </c>
      <c r="AD252" s="271" t="s">
        <v>349</v>
      </c>
      <c r="AE252" s="271" t="s">
        <v>350</v>
      </c>
      <c r="AF252" s="271" t="s">
        <v>348</v>
      </c>
      <c r="AG252" s="271" t="s">
        <v>349</v>
      </c>
      <c r="AH252" s="271" t="s">
        <v>349</v>
      </c>
      <c r="AI252" s="271" t="s">
        <v>350</v>
      </c>
      <c r="AJ252" s="271" t="s">
        <v>350</v>
      </c>
      <c r="AK252" s="271" t="s">
        <v>349</v>
      </c>
      <c r="AL252" s="271" t="s">
        <v>348</v>
      </c>
    </row>
    <row r="253" spans="1:38">
      <c r="A253" s="271">
        <v>806244</v>
      </c>
      <c r="B253" s="271" t="s">
        <v>2007</v>
      </c>
      <c r="C253" s="271" t="s">
        <v>348</v>
      </c>
      <c r="D253" s="271" t="s">
        <v>348</v>
      </c>
      <c r="E253" s="271" t="s">
        <v>350</v>
      </c>
      <c r="F253" s="271" t="s">
        <v>350</v>
      </c>
      <c r="G253" s="271" t="s">
        <v>350</v>
      </c>
      <c r="H253" s="271" t="s">
        <v>348</v>
      </c>
      <c r="I253" s="271" t="s">
        <v>350</v>
      </c>
      <c r="J253" s="271" t="s">
        <v>350</v>
      </c>
      <c r="K253" s="271" t="s">
        <v>350</v>
      </c>
      <c r="L253" s="271" t="s">
        <v>348</v>
      </c>
      <c r="M253" s="271" t="s">
        <v>348</v>
      </c>
      <c r="N253" s="271" t="s">
        <v>348</v>
      </c>
      <c r="O253" s="271" t="s">
        <v>349</v>
      </c>
      <c r="P253" s="271" t="s">
        <v>348</v>
      </c>
      <c r="Q253" s="271" t="s">
        <v>350</v>
      </c>
      <c r="R253" s="271" t="s">
        <v>348</v>
      </c>
      <c r="S253" s="271" t="s">
        <v>350</v>
      </c>
      <c r="T253" s="271" t="s">
        <v>350</v>
      </c>
      <c r="U253" s="271" t="s">
        <v>350</v>
      </c>
      <c r="V253" s="271" t="s">
        <v>350</v>
      </c>
      <c r="W253" s="271" t="s">
        <v>350</v>
      </c>
      <c r="X253" s="271" t="s">
        <v>350</v>
      </c>
      <c r="Y253" s="271" t="s">
        <v>348</v>
      </c>
      <c r="Z253" s="271" t="s">
        <v>350</v>
      </c>
      <c r="AA253" s="271" t="s">
        <v>348</v>
      </c>
      <c r="AB253" s="271" t="s">
        <v>348</v>
      </c>
      <c r="AC253" s="271" t="s">
        <v>348</v>
      </c>
      <c r="AD253" s="271" t="s">
        <v>349</v>
      </c>
      <c r="AE253" s="271" t="s">
        <v>349</v>
      </c>
      <c r="AF253" s="271" t="s">
        <v>350</v>
      </c>
      <c r="AG253" s="271" t="s">
        <v>350</v>
      </c>
      <c r="AH253" s="271" t="s">
        <v>349</v>
      </c>
      <c r="AI253" s="271" t="s">
        <v>349</v>
      </c>
      <c r="AJ253" s="271" t="s">
        <v>348</v>
      </c>
      <c r="AK253" s="271" t="s">
        <v>349</v>
      </c>
      <c r="AL253" s="271" t="s">
        <v>348</v>
      </c>
    </row>
    <row r="254" spans="1:38">
      <c r="A254" s="271">
        <v>806250</v>
      </c>
      <c r="B254" s="271" t="s">
        <v>2007</v>
      </c>
      <c r="C254" s="271" t="s">
        <v>350</v>
      </c>
      <c r="D254" s="271" t="s">
        <v>348</v>
      </c>
      <c r="E254" s="271" t="s">
        <v>349</v>
      </c>
      <c r="F254" s="271" t="s">
        <v>348</v>
      </c>
      <c r="G254" s="271" t="s">
        <v>350</v>
      </c>
      <c r="H254" s="271" t="s">
        <v>348</v>
      </c>
      <c r="I254" s="271" t="s">
        <v>348</v>
      </c>
      <c r="J254" s="271" t="s">
        <v>350</v>
      </c>
      <c r="K254" s="271" t="s">
        <v>350</v>
      </c>
      <c r="L254" s="271" t="s">
        <v>350</v>
      </c>
      <c r="M254" s="271" t="s">
        <v>348</v>
      </c>
      <c r="N254" s="271" t="s">
        <v>350</v>
      </c>
      <c r="O254" s="271" t="s">
        <v>348</v>
      </c>
      <c r="P254" s="271" t="s">
        <v>348</v>
      </c>
      <c r="Q254" s="271" t="s">
        <v>350</v>
      </c>
      <c r="R254" s="271" t="s">
        <v>348</v>
      </c>
      <c r="S254" s="271" t="s">
        <v>350</v>
      </c>
      <c r="T254" s="271" t="s">
        <v>350</v>
      </c>
      <c r="U254" s="271" t="s">
        <v>348</v>
      </c>
      <c r="V254" s="271" t="s">
        <v>350</v>
      </c>
      <c r="W254" s="271" t="s">
        <v>350</v>
      </c>
      <c r="X254" s="271" t="s">
        <v>348</v>
      </c>
      <c r="Y254" s="271" t="s">
        <v>350</v>
      </c>
      <c r="Z254" s="271" t="s">
        <v>350</v>
      </c>
      <c r="AA254" s="271" t="s">
        <v>350</v>
      </c>
      <c r="AB254" s="271" t="s">
        <v>350</v>
      </c>
      <c r="AC254" s="271" t="s">
        <v>349</v>
      </c>
      <c r="AD254" s="271" t="s">
        <v>350</v>
      </c>
      <c r="AE254" s="271" t="s">
        <v>350</v>
      </c>
      <c r="AF254" s="271" t="s">
        <v>349</v>
      </c>
      <c r="AG254" s="271" t="s">
        <v>349</v>
      </c>
      <c r="AH254" s="271" t="s">
        <v>349</v>
      </c>
      <c r="AI254" s="271" t="s">
        <v>349</v>
      </c>
      <c r="AJ254" s="271" t="s">
        <v>349</v>
      </c>
      <c r="AK254" s="271" t="s">
        <v>349</v>
      </c>
      <c r="AL254" s="271" t="s">
        <v>349</v>
      </c>
    </row>
    <row r="255" spans="1:38">
      <c r="A255" s="271">
        <v>806251</v>
      </c>
      <c r="B255" s="271" t="s">
        <v>2007</v>
      </c>
      <c r="C255" s="271" t="s">
        <v>349</v>
      </c>
      <c r="D255" s="271" t="s">
        <v>348</v>
      </c>
      <c r="E255" s="271" t="s">
        <v>350</v>
      </c>
      <c r="F255" s="271" t="s">
        <v>349</v>
      </c>
      <c r="G255" s="271" t="s">
        <v>349</v>
      </c>
      <c r="H255" s="271" t="s">
        <v>349</v>
      </c>
      <c r="I255" s="271" t="s">
        <v>349</v>
      </c>
      <c r="J255" s="271" t="s">
        <v>348</v>
      </c>
      <c r="K255" s="271" t="s">
        <v>350</v>
      </c>
      <c r="L255" s="271" t="s">
        <v>348</v>
      </c>
      <c r="M255" s="271" t="s">
        <v>349</v>
      </c>
      <c r="N255" s="271" t="s">
        <v>350</v>
      </c>
      <c r="O255" s="271" t="s">
        <v>348</v>
      </c>
      <c r="P255" s="271" t="s">
        <v>349</v>
      </c>
      <c r="Q255" s="271" t="s">
        <v>348</v>
      </c>
      <c r="R255" s="271" t="s">
        <v>348</v>
      </c>
      <c r="S255" s="271" t="s">
        <v>348</v>
      </c>
      <c r="T255" s="271" t="s">
        <v>348</v>
      </c>
      <c r="U255" s="271" t="s">
        <v>350</v>
      </c>
      <c r="V255" s="271" t="s">
        <v>350</v>
      </c>
      <c r="W255" s="271" t="s">
        <v>350</v>
      </c>
      <c r="X255" s="271" t="s">
        <v>348</v>
      </c>
      <c r="Y255" s="271" t="s">
        <v>348</v>
      </c>
      <c r="Z255" s="271" t="s">
        <v>348</v>
      </c>
      <c r="AA255" s="271" t="s">
        <v>350</v>
      </c>
      <c r="AB255" s="271" t="s">
        <v>350</v>
      </c>
      <c r="AC255" s="271" t="s">
        <v>349</v>
      </c>
      <c r="AD255" s="271" t="s">
        <v>348</v>
      </c>
      <c r="AE255" s="271" t="s">
        <v>350</v>
      </c>
      <c r="AF255" s="271" t="s">
        <v>350</v>
      </c>
      <c r="AG255" s="271" t="s">
        <v>350</v>
      </c>
      <c r="AH255" s="271" t="s">
        <v>348</v>
      </c>
      <c r="AI255" s="271" t="s">
        <v>350</v>
      </c>
      <c r="AJ255" s="271" t="s">
        <v>350</v>
      </c>
      <c r="AK255" s="271" t="s">
        <v>350</v>
      </c>
      <c r="AL255" s="271" t="s">
        <v>350</v>
      </c>
    </row>
    <row r="256" spans="1:38">
      <c r="A256" s="271">
        <v>806253</v>
      </c>
      <c r="B256" s="271" t="s">
        <v>2007</v>
      </c>
      <c r="C256" s="271" t="s">
        <v>350</v>
      </c>
      <c r="D256" s="271" t="s">
        <v>348</v>
      </c>
      <c r="E256" s="271" t="s">
        <v>348</v>
      </c>
      <c r="F256" s="271" t="s">
        <v>350</v>
      </c>
      <c r="G256" s="271" t="s">
        <v>348</v>
      </c>
      <c r="H256" s="271" t="s">
        <v>350</v>
      </c>
      <c r="I256" s="271" t="s">
        <v>350</v>
      </c>
      <c r="J256" s="271" t="s">
        <v>348</v>
      </c>
      <c r="K256" s="271" t="s">
        <v>348</v>
      </c>
      <c r="L256" s="271" t="s">
        <v>348</v>
      </c>
      <c r="M256" s="271" t="s">
        <v>350</v>
      </c>
      <c r="N256" s="271" t="s">
        <v>348</v>
      </c>
      <c r="O256" s="271" t="s">
        <v>348</v>
      </c>
      <c r="P256" s="271" t="s">
        <v>348</v>
      </c>
      <c r="Q256" s="271" t="s">
        <v>350</v>
      </c>
      <c r="R256" s="271" t="s">
        <v>350</v>
      </c>
      <c r="S256" s="271" t="s">
        <v>348</v>
      </c>
      <c r="T256" s="271" t="s">
        <v>350</v>
      </c>
      <c r="U256" s="271" t="s">
        <v>350</v>
      </c>
      <c r="V256" s="271" t="s">
        <v>348</v>
      </c>
      <c r="W256" s="271" t="s">
        <v>350</v>
      </c>
      <c r="X256" s="271" t="s">
        <v>350</v>
      </c>
      <c r="Y256" s="271" t="s">
        <v>348</v>
      </c>
      <c r="Z256" s="271" t="s">
        <v>349</v>
      </c>
      <c r="AA256" s="271" t="s">
        <v>348</v>
      </c>
      <c r="AB256" s="271" t="s">
        <v>350</v>
      </c>
      <c r="AC256" s="271" t="s">
        <v>349</v>
      </c>
      <c r="AD256" s="271" t="s">
        <v>350</v>
      </c>
      <c r="AE256" s="271" t="s">
        <v>350</v>
      </c>
      <c r="AF256" s="271" t="s">
        <v>350</v>
      </c>
      <c r="AG256" s="271" t="s">
        <v>349</v>
      </c>
      <c r="AH256" s="271" t="s">
        <v>349</v>
      </c>
      <c r="AI256" s="271" t="s">
        <v>349</v>
      </c>
      <c r="AJ256" s="271" t="s">
        <v>349</v>
      </c>
      <c r="AK256" s="271" t="s">
        <v>349</v>
      </c>
      <c r="AL256" s="271" t="s">
        <v>349</v>
      </c>
    </row>
    <row r="257" spans="1:38">
      <c r="A257" s="271">
        <v>806256</v>
      </c>
      <c r="B257" s="271" t="s">
        <v>2007</v>
      </c>
      <c r="C257" s="271" t="s">
        <v>349</v>
      </c>
      <c r="D257" s="271" t="s">
        <v>349</v>
      </c>
      <c r="E257" s="271" t="s">
        <v>348</v>
      </c>
      <c r="F257" s="271" t="s">
        <v>349</v>
      </c>
      <c r="G257" s="271" t="s">
        <v>349</v>
      </c>
      <c r="H257" s="271" t="s">
        <v>348</v>
      </c>
      <c r="I257" s="271" t="s">
        <v>349</v>
      </c>
      <c r="J257" s="271" t="s">
        <v>350</v>
      </c>
      <c r="K257" s="271" t="s">
        <v>348</v>
      </c>
      <c r="L257" s="271" t="s">
        <v>348</v>
      </c>
      <c r="M257" s="271" t="s">
        <v>350</v>
      </c>
      <c r="N257" s="271" t="s">
        <v>348</v>
      </c>
      <c r="O257" s="271" t="s">
        <v>348</v>
      </c>
      <c r="P257" s="271" t="s">
        <v>350</v>
      </c>
      <c r="Q257" s="271" t="s">
        <v>350</v>
      </c>
      <c r="R257" s="271" t="s">
        <v>348</v>
      </c>
      <c r="S257" s="271" t="s">
        <v>350</v>
      </c>
      <c r="T257" s="271" t="s">
        <v>350</v>
      </c>
      <c r="U257" s="271" t="s">
        <v>350</v>
      </c>
      <c r="V257" s="271" t="s">
        <v>350</v>
      </c>
      <c r="W257" s="271" t="s">
        <v>350</v>
      </c>
      <c r="X257" s="271" t="s">
        <v>350</v>
      </c>
      <c r="Y257" s="271" t="s">
        <v>348</v>
      </c>
      <c r="Z257" s="271" t="s">
        <v>350</v>
      </c>
      <c r="AA257" s="271" t="s">
        <v>350</v>
      </c>
      <c r="AB257" s="271" t="s">
        <v>348</v>
      </c>
      <c r="AC257" s="271" t="s">
        <v>350</v>
      </c>
      <c r="AD257" s="271" t="s">
        <v>350</v>
      </c>
      <c r="AE257" s="271" t="s">
        <v>350</v>
      </c>
      <c r="AF257" s="271" t="s">
        <v>350</v>
      </c>
      <c r="AG257" s="271" t="s">
        <v>350</v>
      </c>
      <c r="AH257" s="271" t="s">
        <v>350</v>
      </c>
      <c r="AI257" s="271" t="s">
        <v>350</v>
      </c>
      <c r="AJ257" s="271" t="s">
        <v>348</v>
      </c>
      <c r="AK257" s="271" t="s">
        <v>348</v>
      </c>
      <c r="AL257" s="271" t="s">
        <v>350</v>
      </c>
    </row>
    <row r="258" spans="1:38">
      <c r="A258" s="271">
        <v>806262</v>
      </c>
      <c r="B258" s="271" t="s">
        <v>2007</v>
      </c>
      <c r="C258" s="271" t="s">
        <v>348</v>
      </c>
      <c r="D258" s="271" t="s">
        <v>350</v>
      </c>
      <c r="E258" s="271" t="s">
        <v>350</v>
      </c>
      <c r="F258" s="271" t="s">
        <v>350</v>
      </c>
      <c r="G258" s="271" t="s">
        <v>348</v>
      </c>
      <c r="H258" s="271" t="s">
        <v>350</v>
      </c>
      <c r="I258" s="271" t="s">
        <v>350</v>
      </c>
      <c r="J258" s="271" t="s">
        <v>348</v>
      </c>
      <c r="K258" s="271" t="s">
        <v>348</v>
      </c>
      <c r="L258" s="271" t="s">
        <v>348</v>
      </c>
      <c r="M258" s="271" t="s">
        <v>348</v>
      </c>
      <c r="N258" s="271" t="s">
        <v>350</v>
      </c>
      <c r="O258" s="271" t="s">
        <v>349</v>
      </c>
      <c r="P258" s="271" t="s">
        <v>350</v>
      </c>
      <c r="Q258" s="271" t="s">
        <v>350</v>
      </c>
      <c r="R258" s="271" t="s">
        <v>348</v>
      </c>
      <c r="S258" s="271" t="s">
        <v>350</v>
      </c>
      <c r="T258" s="271" t="s">
        <v>349</v>
      </c>
      <c r="U258" s="271" t="s">
        <v>348</v>
      </c>
      <c r="V258" s="271" t="s">
        <v>350</v>
      </c>
      <c r="W258" s="271" t="s">
        <v>350</v>
      </c>
      <c r="X258" s="271" t="s">
        <v>348</v>
      </c>
      <c r="Y258" s="271" t="s">
        <v>349</v>
      </c>
      <c r="Z258" s="271" t="s">
        <v>349</v>
      </c>
      <c r="AA258" s="271" t="s">
        <v>348</v>
      </c>
      <c r="AB258" s="271" t="s">
        <v>348</v>
      </c>
      <c r="AC258" s="271" t="s">
        <v>348</v>
      </c>
      <c r="AD258" s="271" t="s">
        <v>349</v>
      </c>
      <c r="AE258" s="271" t="s">
        <v>350</v>
      </c>
      <c r="AF258" s="271" t="s">
        <v>348</v>
      </c>
      <c r="AG258" s="271" t="s">
        <v>350</v>
      </c>
      <c r="AH258" s="271" t="s">
        <v>350</v>
      </c>
      <c r="AI258" s="271" t="s">
        <v>350</v>
      </c>
      <c r="AJ258" s="271" t="s">
        <v>349</v>
      </c>
      <c r="AK258" s="271" t="s">
        <v>350</v>
      </c>
      <c r="AL258" s="271" t="s">
        <v>348</v>
      </c>
    </row>
    <row r="259" spans="1:38">
      <c r="A259" s="271">
        <v>806272</v>
      </c>
      <c r="B259" s="271" t="s">
        <v>2007</v>
      </c>
      <c r="C259" s="271" t="s">
        <v>350</v>
      </c>
      <c r="D259" s="271" t="s">
        <v>350</v>
      </c>
      <c r="E259" s="271" t="s">
        <v>350</v>
      </c>
      <c r="F259" s="271" t="s">
        <v>350</v>
      </c>
      <c r="G259" s="271" t="s">
        <v>350</v>
      </c>
      <c r="H259" s="271" t="s">
        <v>348</v>
      </c>
      <c r="I259" s="271" t="s">
        <v>350</v>
      </c>
      <c r="J259" s="271" t="s">
        <v>348</v>
      </c>
      <c r="K259" s="271" t="s">
        <v>348</v>
      </c>
      <c r="L259" s="271" t="s">
        <v>348</v>
      </c>
      <c r="M259" s="271" t="s">
        <v>348</v>
      </c>
      <c r="N259" s="271" t="s">
        <v>349</v>
      </c>
      <c r="O259" s="271" t="s">
        <v>350</v>
      </c>
      <c r="P259" s="271" t="s">
        <v>348</v>
      </c>
      <c r="Q259" s="271" t="s">
        <v>348</v>
      </c>
      <c r="R259" s="271" t="s">
        <v>348</v>
      </c>
      <c r="S259" s="271" t="s">
        <v>348</v>
      </c>
      <c r="T259" s="271" t="s">
        <v>350</v>
      </c>
      <c r="U259" s="271" t="s">
        <v>350</v>
      </c>
      <c r="V259" s="271" t="s">
        <v>350</v>
      </c>
      <c r="W259" s="271" t="s">
        <v>348</v>
      </c>
      <c r="X259" s="271" t="s">
        <v>348</v>
      </c>
      <c r="Y259" s="271" t="s">
        <v>348</v>
      </c>
      <c r="Z259" s="271" t="s">
        <v>348</v>
      </c>
      <c r="AA259" s="271" t="s">
        <v>350</v>
      </c>
      <c r="AB259" s="271" t="s">
        <v>350</v>
      </c>
      <c r="AC259" s="271" t="s">
        <v>350</v>
      </c>
      <c r="AD259" s="271" t="s">
        <v>349</v>
      </c>
      <c r="AE259" s="271" t="s">
        <v>348</v>
      </c>
      <c r="AF259" s="271" t="s">
        <v>350</v>
      </c>
      <c r="AG259" s="271" t="s">
        <v>350</v>
      </c>
      <c r="AH259" s="271" t="s">
        <v>350</v>
      </c>
      <c r="AI259" s="271" t="s">
        <v>350</v>
      </c>
      <c r="AJ259" s="271" t="s">
        <v>350</v>
      </c>
      <c r="AK259" s="271" t="s">
        <v>350</v>
      </c>
      <c r="AL259" s="271" t="s">
        <v>350</v>
      </c>
    </row>
    <row r="260" spans="1:38">
      <c r="A260" s="271">
        <v>806278</v>
      </c>
      <c r="B260" s="271" t="s">
        <v>2007</v>
      </c>
      <c r="C260" s="271" t="s">
        <v>350</v>
      </c>
      <c r="D260" s="271" t="s">
        <v>350</v>
      </c>
      <c r="E260" s="271" t="s">
        <v>350</v>
      </c>
      <c r="F260" s="271" t="s">
        <v>350</v>
      </c>
      <c r="G260" s="271" t="s">
        <v>350</v>
      </c>
      <c r="H260" s="271" t="s">
        <v>350</v>
      </c>
      <c r="I260" s="271" t="s">
        <v>350</v>
      </c>
      <c r="J260" s="271" t="s">
        <v>350</v>
      </c>
      <c r="K260" s="271" t="s">
        <v>348</v>
      </c>
      <c r="L260" s="271" t="s">
        <v>348</v>
      </c>
      <c r="M260" s="271" t="s">
        <v>348</v>
      </c>
      <c r="N260" s="271" t="s">
        <v>350</v>
      </c>
      <c r="O260" s="271" t="s">
        <v>350</v>
      </c>
      <c r="P260" s="271" t="s">
        <v>350</v>
      </c>
      <c r="Q260" s="271" t="s">
        <v>350</v>
      </c>
      <c r="R260" s="271" t="s">
        <v>348</v>
      </c>
      <c r="S260" s="271" t="s">
        <v>350</v>
      </c>
      <c r="T260" s="271" t="s">
        <v>348</v>
      </c>
      <c r="U260" s="271" t="s">
        <v>348</v>
      </c>
      <c r="V260" s="271" t="s">
        <v>348</v>
      </c>
      <c r="W260" s="271" t="s">
        <v>348</v>
      </c>
      <c r="X260" s="271" t="s">
        <v>348</v>
      </c>
      <c r="Y260" s="271" t="s">
        <v>350</v>
      </c>
      <c r="Z260" s="271" t="s">
        <v>348</v>
      </c>
      <c r="AA260" s="271" t="s">
        <v>350</v>
      </c>
      <c r="AB260" s="271" t="s">
        <v>350</v>
      </c>
      <c r="AC260" s="271" t="s">
        <v>349</v>
      </c>
      <c r="AD260" s="271" t="s">
        <v>350</v>
      </c>
      <c r="AE260" s="271" t="s">
        <v>349</v>
      </c>
      <c r="AF260" s="271" t="s">
        <v>350</v>
      </c>
      <c r="AG260" s="271" t="s">
        <v>349</v>
      </c>
      <c r="AH260" s="271" t="s">
        <v>349</v>
      </c>
      <c r="AI260" s="271" t="s">
        <v>349</v>
      </c>
      <c r="AJ260" s="271" t="s">
        <v>349</v>
      </c>
      <c r="AK260" s="271" t="s">
        <v>349</v>
      </c>
      <c r="AL260" s="271" t="s">
        <v>349</v>
      </c>
    </row>
    <row r="261" spans="1:38">
      <c r="A261" s="271">
        <v>806280</v>
      </c>
      <c r="B261" s="271" t="s">
        <v>2007</v>
      </c>
      <c r="C261" s="271" t="s">
        <v>350</v>
      </c>
      <c r="D261" s="271" t="s">
        <v>348</v>
      </c>
      <c r="E261" s="271" t="s">
        <v>350</v>
      </c>
      <c r="F261" s="271" t="s">
        <v>350</v>
      </c>
      <c r="G261" s="271" t="s">
        <v>348</v>
      </c>
      <c r="H261" s="271" t="s">
        <v>350</v>
      </c>
      <c r="I261" s="271" t="s">
        <v>350</v>
      </c>
      <c r="J261" s="271" t="s">
        <v>350</v>
      </c>
      <c r="K261" s="271" t="s">
        <v>348</v>
      </c>
      <c r="L261" s="271" t="s">
        <v>349</v>
      </c>
      <c r="M261" s="271" t="s">
        <v>348</v>
      </c>
      <c r="N261" s="271" t="s">
        <v>350</v>
      </c>
      <c r="O261" s="271" t="s">
        <v>349</v>
      </c>
      <c r="P261" s="271" t="s">
        <v>350</v>
      </c>
      <c r="Q261" s="271" t="s">
        <v>350</v>
      </c>
      <c r="R261" s="271" t="s">
        <v>348</v>
      </c>
      <c r="S261" s="271" t="s">
        <v>348</v>
      </c>
      <c r="T261" s="271" t="s">
        <v>350</v>
      </c>
      <c r="U261" s="271" t="s">
        <v>350</v>
      </c>
      <c r="V261" s="271" t="s">
        <v>348</v>
      </c>
      <c r="W261" s="271" t="s">
        <v>350</v>
      </c>
      <c r="X261" s="271" t="s">
        <v>349</v>
      </c>
      <c r="Y261" s="271" t="s">
        <v>350</v>
      </c>
      <c r="Z261" s="271" t="s">
        <v>348</v>
      </c>
      <c r="AA261" s="271" t="s">
        <v>350</v>
      </c>
      <c r="AB261" s="271" t="s">
        <v>350</v>
      </c>
      <c r="AC261" s="271" t="s">
        <v>350</v>
      </c>
      <c r="AD261" s="271" t="s">
        <v>349</v>
      </c>
      <c r="AE261" s="271" t="s">
        <v>350</v>
      </c>
      <c r="AF261" s="271" t="s">
        <v>350</v>
      </c>
      <c r="AG261" s="271" t="s">
        <v>350</v>
      </c>
      <c r="AH261" s="271" t="s">
        <v>349</v>
      </c>
      <c r="AI261" s="271" t="s">
        <v>350</v>
      </c>
      <c r="AJ261" s="271" t="s">
        <v>350</v>
      </c>
      <c r="AK261" s="271" t="s">
        <v>349</v>
      </c>
      <c r="AL261" s="271" t="s">
        <v>350</v>
      </c>
    </row>
    <row r="262" spans="1:38">
      <c r="A262" s="271">
        <v>806282</v>
      </c>
      <c r="B262" s="271" t="s">
        <v>2007</v>
      </c>
      <c r="C262" s="271" t="s">
        <v>350</v>
      </c>
      <c r="D262" s="271" t="s">
        <v>350</v>
      </c>
      <c r="E262" s="271" t="s">
        <v>350</v>
      </c>
      <c r="F262" s="271" t="s">
        <v>350</v>
      </c>
      <c r="G262" s="271" t="s">
        <v>350</v>
      </c>
      <c r="H262" s="271" t="s">
        <v>348</v>
      </c>
      <c r="I262" s="271" t="s">
        <v>350</v>
      </c>
      <c r="J262" s="271" t="s">
        <v>350</v>
      </c>
      <c r="K262" s="271" t="s">
        <v>349</v>
      </c>
      <c r="L262" s="271" t="s">
        <v>348</v>
      </c>
      <c r="M262" s="271" t="s">
        <v>348</v>
      </c>
      <c r="N262" s="271" t="s">
        <v>348</v>
      </c>
      <c r="O262" s="271" t="s">
        <v>349</v>
      </c>
      <c r="P262" s="271" t="s">
        <v>350</v>
      </c>
      <c r="Q262" s="271" t="s">
        <v>350</v>
      </c>
      <c r="R262" s="271" t="s">
        <v>348</v>
      </c>
      <c r="S262" s="271" t="s">
        <v>350</v>
      </c>
      <c r="T262" s="271" t="s">
        <v>348</v>
      </c>
      <c r="U262" s="271" t="s">
        <v>350</v>
      </c>
      <c r="V262" s="271" t="s">
        <v>350</v>
      </c>
      <c r="W262" s="271" t="s">
        <v>350</v>
      </c>
      <c r="X262" s="271" t="s">
        <v>350</v>
      </c>
      <c r="Y262" s="271" t="s">
        <v>348</v>
      </c>
      <c r="Z262" s="271" t="s">
        <v>350</v>
      </c>
      <c r="AA262" s="271" t="s">
        <v>348</v>
      </c>
      <c r="AB262" s="271" t="s">
        <v>349</v>
      </c>
      <c r="AC262" s="271" t="s">
        <v>348</v>
      </c>
      <c r="AD262" s="271" t="s">
        <v>350</v>
      </c>
      <c r="AE262" s="271" t="s">
        <v>348</v>
      </c>
      <c r="AF262" s="271" t="s">
        <v>349</v>
      </c>
      <c r="AG262" s="271" t="s">
        <v>350</v>
      </c>
      <c r="AH262" s="271" t="s">
        <v>348</v>
      </c>
      <c r="AI262" s="271" t="s">
        <v>350</v>
      </c>
      <c r="AJ262" s="271" t="s">
        <v>350</v>
      </c>
      <c r="AK262" s="271" t="s">
        <v>350</v>
      </c>
      <c r="AL262" s="271" t="s">
        <v>350</v>
      </c>
    </row>
    <row r="263" spans="1:38">
      <c r="A263" s="271">
        <v>806305</v>
      </c>
      <c r="B263" s="271" t="s">
        <v>2007</v>
      </c>
      <c r="C263" s="271" t="s">
        <v>350</v>
      </c>
      <c r="D263" s="271" t="s">
        <v>350</v>
      </c>
      <c r="E263" s="271" t="s">
        <v>349</v>
      </c>
      <c r="F263" s="271" t="s">
        <v>350</v>
      </c>
      <c r="G263" s="271" t="s">
        <v>350</v>
      </c>
      <c r="H263" s="271" t="s">
        <v>348</v>
      </c>
      <c r="I263" s="271" t="s">
        <v>348</v>
      </c>
      <c r="J263" s="271" t="s">
        <v>350</v>
      </c>
      <c r="K263" s="271" t="s">
        <v>348</v>
      </c>
      <c r="L263" s="271" t="s">
        <v>350</v>
      </c>
      <c r="M263" s="271" t="s">
        <v>350</v>
      </c>
      <c r="N263" s="271" t="s">
        <v>350</v>
      </c>
      <c r="O263" s="271" t="s">
        <v>348</v>
      </c>
      <c r="P263" s="271" t="s">
        <v>348</v>
      </c>
      <c r="Q263" s="271" t="s">
        <v>348</v>
      </c>
      <c r="R263" s="271" t="s">
        <v>348</v>
      </c>
      <c r="S263" s="271" t="s">
        <v>348</v>
      </c>
      <c r="T263" s="271" t="s">
        <v>350</v>
      </c>
      <c r="U263" s="271" t="s">
        <v>350</v>
      </c>
      <c r="V263" s="271" t="s">
        <v>350</v>
      </c>
      <c r="W263" s="271" t="s">
        <v>349</v>
      </c>
      <c r="X263" s="271" t="s">
        <v>349</v>
      </c>
      <c r="Y263" s="271" t="s">
        <v>348</v>
      </c>
      <c r="Z263" s="271" t="s">
        <v>349</v>
      </c>
      <c r="AA263" s="271" t="s">
        <v>348</v>
      </c>
      <c r="AB263" s="271" t="s">
        <v>350</v>
      </c>
      <c r="AC263" s="271" t="s">
        <v>348</v>
      </c>
      <c r="AD263" s="271" t="s">
        <v>350</v>
      </c>
      <c r="AE263" s="271" t="s">
        <v>348</v>
      </c>
      <c r="AF263" s="271" t="s">
        <v>350</v>
      </c>
      <c r="AG263" s="271" t="s">
        <v>350</v>
      </c>
      <c r="AH263" s="271" t="s">
        <v>350</v>
      </c>
      <c r="AI263" s="271" t="s">
        <v>350</v>
      </c>
      <c r="AJ263" s="271" t="s">
        <v>350</v>
      </c>
      <c r="AK263" s="271" t="s">
        <v>350</v>
      </c>
      <c r="AL263" s="271" t="s">
        <v>350</v>
      </c>
    </row>
    <row r="264" spans="1:38">
      <c r="A264" s="271">
        <v>806307</v>
      </c>
      <c r="B264" s="271" t="s">
        <v>2007</v>
      </c>
      <c r="C264" s="271" t="s">
        <v>348</v>
      </c>
      <c r="D264" s="271" t="s">
        <v>348</v>
      </c>
      <c r="E264" s="271" t="s">
        <v>350</v>
      </c>
      <c r="F264" s="271" t="s">
        <v>350</v>
      </c>
      <c r="G264" s="271" t="s">
        <v>350</v>
      </c>
      <c r="H264" s="271" t="s">
        <v>348</v>
      </c>
      <c r="I264" s="271" t="s">
        <v>350</v>
      </c>
      <c r="J264" s="271" t="s">
        <v>348</v>
      </c>
      <c r="K264" s="271" t="s">
        <v>348</v>
      </c>
      <c r="L264" s="271" t="s">
        <v>348</v>
      </c>
      <c r="M264" s="271" t="s">
        <v>348</v>
      </c>
      <c r="N264" s="271" t="s">
        <v>348</v>
      </c>
      <c r="O264" s="271" t="s">
        <v>350</v>
      </c>
      <c r="P264" s="271" t="s">
        <v>348</v>
      </c>
      <c r="Q264" s="271" t="s">
        <v>350</v>
      </c>
      <c r="R264" s="271" t="s">
        <v>348</v>
      </c>
      <c r="S264" s="271" t="s">
        <v>348</v>
      </c>
      <c r="T264" s="271" t="s">
        <v>350</v>
      </c>
      <c r="U264" s="271" t="s">
        <v>350</v>
      </c>
      <c r="V264" s="271" t="s">
        <v>350</v>
      </c>
      <c r="W264" s="271" t="s">
        <v>348</v>
      </c>
      <c r="X264" s="271" t="s">
        <v>348</v>
      </c>
      <c r="Y264" s="271" t="s">
        <v>350</v>
      </c>
      <c r="Z264" s="271" t="s">
        <v>349</v>
      </c>
      <c r="AA264" s="271" t="s">
        <v>348</v>
      </c>
      <c r="AB264" s="271" t="s">
        <v>350</v>
      </c>
      <c r="AC264" s="271" t="s">
        <v>348</v>
      </c>
      <c r="AD264" s="271" t="s">
        <v>350</v>
      </c>
      <c r="AE264" s="271" t="s">
        <v>350</v>
      </c>
      <c r="AF264" s="271" t="s">
        <v>350</v>
      </c>
      <c r="AG264" s="271" t="s">
        <v>350</v>
      </c>
      <c r="AH264" s="271" t="s">
        <v>350</v>
      </c>
      <c r="AI264" s="271" t="s">
        <v>350</v>
      </c>
      <c r="AJ264" s="271" t="s">
        <v>350</v>
      </c>
      <c r="AK264" s="271" t="s">
        <v>349</v>
      </c>
      <c r="AL264" s="271" t="s">
        <v>350</v>
      </c>
    </row>
    <row r="265" spans="1:38">
      <c r="A265" s="271">
        <v>806317</v>
      </c>
      <c r="B265" s="271" t="s">
        <v>2007</v>
      </c>
      <c r="C265" s="271" t="s">
        <v>349</v>
      </c>
      <c r="D265" s="271" t="s">
        <v>348</v>
      </c>
      <c r="E265" s="271" t="s">
        <v>350</v>
      </c>
      <c r="F265" s="271" t="s">
        <v>348</v>
      </c>
      <c r="G265" s="271" t="s">
        <v>349</v>
      </c>
      <c r="H265" s="271" t="s">
        <v>349</v>
      </c>
      <c r="I265" s="271" t="s">
        <v>349</v>
      </c>
      <c r="J265" s="271" t="s">
        <v>348</v>
      </c>
      <c r="K265" s="271" t="s">
        <v>348</v>
      </c>
      <c r="L265" s="271" t="s">
        <v>348</v>
      </c>
      <c r="M265" s="271" t="s">
        <v>350</v>
      </c>
      <c r="N265" s="271" t="s">
        <v>348</v>
      </c>
      <c r="O265" s="271" t="s">
        <v>349</v>
      </c>
      <c r="P265" s="271" t="s">
        <v>348</v>
      </c>
      <c r="Q265" s="271" t="s">
        <v>350</v>
      </c>
      <c r="R265" s="271" t="s">
        <v>348</v>
      </c>
      <c r="S265" s="271" t="s">
        <v>350</v>
      </c>
      <c r="T265" s="271" t="s">
        <v>350</v>
      </c>
      <c r="U265" s="271" t="s">
        <v>349</v>
      </c>
      <c r="V265" s="271" t="s">
        <v>350</v>
      </c>
      <c r="W265" s="271" t="s">
        <v>348</v>
      </c>
      <c r="X265" s="271" t="s">
        <v>349</v>
      </c>
      <c r="Y265" s="271" t="s">
        <v>348</v>
      </c>
      <c r="Z265" s="271" t="s">
        <v>348</v>
      </c>
      <c r="AA265" s="271" t="s">
        <v>348</v>
      </c>
      <c r="AB265" s="271" t="s">
        <v>350</v>
      </c>
      <c r="AC265" s="271" t="s">
        <v>350</v>
      </c>
      <c r="AD265" s="271" t="s">
        <v>349</v>
      </c>
      <c r="AE265" s="271" t="s">
        <v>350</v>
      </c>
      <c r="AF265" s="271" t="s">
        <v>350</v>
      </c>
      <c r="AG265" s="271" t="s">
        <v>349</v>
      </c>
      <c r="AH265" s="271" t="s">
        <v>349</v>
      </c>
      <c r="AI265" s="271" t="s">
        <v>349</v>
      </c>
      <c r="AJ265" s="271" t="s">
        <v>349</v>
      </c>
      <c r="AK265" s="271" t="s">
        <v>349</v>
      </c>
      <c r="AL265" s="271" t="s">
        <v>349</v>
      </c>
    </row>
    <row r="266" spans="1:38">
      <c r="A266" s="271">
        <v>806340</v>
      </c>
      <c r="B266" s="271" t="s">
        <v>2007</v>
      </c>
      <c r="C266" s="271" t="s">
        <v>348</v>
      </c>
      <c r="D266" s="271" t="s">
        <v>350</v>
      </c>
      <c r="E266" s="271" t="s">
        <v>350</v>
      </c>
      <c r="F266" s="271" t="s">
        <v>350</v>
      </c>
      <c r="G266" s="271" t="s">
        <v>350</v>
      </c>
      <c r="H266" s="271" t="s">
        <v>348</v>
      </c>
      <c r="I266" s="271" t="s">
        <v>350</v>
      </c>
      <c r="J266" s="271" t="s">
        <v>350</v>
      </c>
      <c r="K266" s="271" t="s">
        <v>348</v>
      </c>
      <c r="L266" s="271" t="s">
        <v>348</v>
      </c>
      <c r="M266" s="271" t="s">
        <v>348</v>
      </c>
      <c r="N266" s="271" t="s">
        <v>348</v>
      </c>
      <c r="O266" s="271" t="s">
        <v>349</v>
      </c>
      <c r="P266" s="271" t="s">
        <v>348</v>
      </c>
      <c r="Q266" s="271" t="s">
        <v>350</v>
      </c>
      <c r="R266" s="271" t="s">
        <v>350</v>
      </c>
      <c r="S266" s="271" t="s">
        <v>350</v>
      </c>
      <c r="T266" s="271" t="s">
        <v>348</v>
      </c>
      <c r="U266" s="271" t="s">
        <v>348</v>
      </c>
      <c r="V266" s="271" t="s">
        <v>348</v>
      </c>
      <c r="W266" s="271" t="s">
        <v>348</v>
      </c>
      <c r="X266" s="271" t="s">
        <v>350</v>
      </c>
      <c r="Y266" s="271" t="s">
        <v>348</v>
      </c>
      <c r="Z266" s="271" t="s">
        <v>350</v>
      </c>
      <c r="AA266" s="271" t="s">
        <v>348</v>
      </c>
      <c r="AB266" s="271" t="s">
        <v>350</v>
      </c>
      <c r="AC266" s="271" t="s">
        <v>350</v>
      </c>
      <c r="AD266" s="271" t="s">
        <v>350</v>
      </c>
      <c r="AE266" s="271" t="s">
        <v>350</v>
      </c>
      <c r="AF266" s="271" t="s">
        <v>350</v>
      </c>
      <c r="AG266" s="271" t="s">
        <v>349</v>
      </c>
      <c r="AH266" s="271" t="s">
        <v>349</v>
      </c>
      <c r="AI266" s="271" t="s">
        <v>349</v>
      </c>
      <c r="AJ266" s="271" t="s">
        <v>349</v>
      </c>
      <c r="AK266" s="271" t="s">
        <v>349</v>
      </c>
      <c r="AL266" s="271" t="s">
        <v>349</v>
      </c>
    </row>
    <row r="267" spans="1:38">
      <c r="A267" s="271">
        <v>806342</v>
      </c>
      <c r="B267" s="271" t="s">
        <v>2007</v>
      </c>
      <c r="C267" s="271" t="s">
        <v>350</v>
      </c>
      <c r="D267" s="271" t="s">
        <v>348</v>
      </c>
      <c r="E267" s="271" t="s">
        <v>349</v>
      </c>
      <c r="F267" s="271" t="s">
        <v>350</v>
      </c>
      <c r="G267" s="271" t="s">
        <v>350</v>
      </c>
      <c r="H267" s="271" t="s">
        <v>350</v>
      </c>
      <c r="I267" s="271" t="s">
        <v>348</v>
      </c>
      <c r="J267" s="271" t="s">
        <v>349</v>
      </c>
      <c r="K267" s="271" t="s">
        <v>350</v>
      </c>
      <c r="L267" s="271" t="s">
        <v>350</v>
      </c>
      <c r="M267" s="271" t="s">
        <v>348</v>
      </c>
      <c r="N267" s="271" t="s">
        <v>348</v>
      </c>
      <c r="O267" s="271" t="s">
        <v>349</v>
      </c>
      <c r="P267" s="271" t="s">
        <v>350</v>
      </c>
      <c r="Q267" s="271" t="s">
        <v>350</v>
      </c>
      <c r="R267" s="271" t="s">
        <v>349</v>
      </c>
      <c r="S267" s="271" t="s">
        <v>350</v>
      </c>
      <c r="T267" s="271" t="s">
        <v>350</v>
      </c>
      <c r="U267" s="271" t="s">
        <v>348</v>
      </c>
      <c r="V267" s="271" t="s">
        <v>350</v>
      </c>
      <c r="W267" s="271" t="s">
        <v>350</v>
      </c>
      <c r="X267" s="271" t="s">
        <v>350</v>
      </c>
      <c r="Y267" s="271" t="s">
        <v>350</v>
      </c>
      <c r="Z267" s="271" t="s">
        <v>350</v>
      </c>
      <c r="AA267" s="271" t="s">
        <v>350</v>
      </c>
      <c r="AB267" s="271" t="s">
        <v>350</v>
      </c>
      <c r="AC267" s="271" t="s">
        <v>350</v>
      </c>
      <c r="AD267" s="271" t="s">
        <v>350</v>
      </c>
      <c r="AE267" s="271" t="s">
        <v>349</v>
      </c>
      <c r="AF267" s="271" t="s">
        <v>350</v>
      </c>
      <c r="AG267" s="271" t="s">
        <v>349</v>
      </c>
      <c r="AH267" s="271" t="s">
        <v>349</v>
      </c>
      <c r="AI267" s="271" t="s">
        <v>349</v>
      </c>
      <c r="AJ267" s="271" t="s">
        <v>349</v>
      </c>
      <c r="AK267" s="271" t="s">
        <v>349</v>
      </c>
      <c r="AL267" s="271" t="s">
        <v>349</v>
      </c>
    </row>
    <row r="268" spans="1:38">
      <c r="A268" s="271">
        <v>806348</v>
      </c>
      <c r="B268" s="271" t="s">
        <v>2007</v>
      </c>
      <c r="C268" s="271" t="s">
        <v>350</v>
      </c>
      <c r="D268" s="271" t="s">
        <v>350</v>
      </c>
      <c r="E268" s="271" t="s">
        <v>348</v>
      </c>
      <c r="F268" s="271" t="s">
        <v>348</v>
      </c>
      <c r="G268" s="271" t="s">
        <v>350</v>
      </c>
      <c r="H268" s="271" t="s">
        <v>350</v>
      </c>
      <c r="I268" s="271" t="s">
        <v>350</v>
      </c>
      <c r="J268" s="271" t="s">
        <v>348</v>
      </c>
      <c r="K268" s="271" t="s">
        <v>348</v>
      </c>
      <c r="L268" s="271" t="s">
        <v>348</v>
      </c>
      <c r="M268" s="271" t="s">
        <v>348</v>
      </c>
      <c r="N268" s="271" t="s">
        <v>348</v>
      </c>
      <c r="O268" s="271" t="s">
        <v>349</v>
      </c>
      <c r="P268" s="271" t="s">
        <v>350</v>
      </c>
      <c r="Q268" s="271" t="s">
        <v>350</v>
      </c>
      <c r="R268" s="271" t="s">
        <v>350</v>
      </c>
      <c r="S268" s="271" t="s">
        <v>350</v>
      </c>
      <c r="T268" s="271" t="s">
        <v>350</v>
      </c>
      <c r="U268" s="271" t="s">
        <v>348</v>
      </c>
      <c r="V268" s="271" t="s">
        <v>350</v>
      </c>
      <c r="W268" s="271" t="s">
        <v>350</v>
      </c>
      <c r="X268" s="271" t="s">
        <v>350</v>
      </c>
      <c r="Y268" s="271" t="s">
        <v>350</v>
      </c>
      <c r="Z268" s="271" t="s">
        <v>350</v>
      </c>
      <c r="AA268" s="271" t="s">
        <v>350</v>
      </c>
      <c r="AB268" s="271" t="s">
        <v>350</v>
      </c>
      <c r="AC268" s="271" t="s">
        <v>350</v>
      </c>
      <c r="AD268" s="271" t="s">
        <v>348</v>
      </c>
      <c r="AE268" s="271" t="s">
        <v>350</v>
      </c>
      <c r="AF268" s="271" t="s">
        <v>350</v>
      </c>
      <c r="AG268" s="271" t="s">
        <v>350</v>
      </c>
      <c r="AH268" s="271" t="s">
        <v>349</v>
      </c>
      <c r="AI268" s="271" t="s">
        <v>350</v>
      </c>
      <c r="AJ268" s="271" t="s">
        <v>349</v>
      </c>
      <c r="AK268" s="271" t="s">
        <v>349</v>
      </c>
      <c r="AL268" s="271" t="s">
        <v>349</v>
      </c>
    </row>
    <row r="269" spans="1:38">
      <c r="A269" s="271">
        <v>806361</v>
      </c>
      <c r="B269" s="271" t="s">
        <v>2007</v>
      </c>
      <c r="C269" s="271" t="s">
        <v>350</v>
      </c>
      <c r="D269" s="271" t="s">
        <v>350</v>
      </c>
      <c r="E269" s="271" t="s">
        <v>350</v>
      </c>
      <c r="F269" s="271" t="s">
        <v>350</v>
      </c>
      <c r="G269" s="271" t="s">
        <v>348</v>
      </c>
      <c r="H269" s="271" t="s">
        <v>350</v>
      </c>
      <c r="I269" s="271" t="s">
        <v>350</v>
      </c>
      <c r="J269" s="271" t="s">
        <v>348</v>
      </c>
      <c r="K269" s="271" t="s">
        <v>348</v>
      </c>
      <c r="L269" s="271" t="s">
        <v>348</v>
      </c>
      <c r="M269" s="271" t="s">
        <v>348</v>
      </c>
      <c r="N269" s="271" t="s">
        <v>348</v>
      </c>
      <c r="O269" s="271" t="s">
        <v>348</v>
      </c>
      <c r="P269" s="271" t="s">
        <v>350</v>
      </c>
      <c r="Q269" s="271" t="s">
        <v>350</v>
      </c>
      <c r="R269" s="271" t="s">
        <v>348</v>
      </c>
      <c r="S269" s="271" t="s">
        <v>348</v>
      </c>
      <c r="T269" s="271" t="s">
        <v>348</v>
      </c>
      <c r="U269" s="271" t="s">
        <v>349</v>
      </c>
      <c r="V269" s="271" t="s">
        <v>350</v>
      </c>
      <c r="W269" s="271" t="s">
        <v>348</v>
      </c>
      <c r="X269" s="271" t="s">
        <v>349</v>
      </c>
      <c r="Y269" s="271" t="s">
        <v>348</v>
      </c>
      <c r="Z269" s="271" t="s">
        <v>350</v>
      </c>
      <c r="AA269" s="271" t="s">
        <v>350</v>
      </c>
      <c r="AB269" s="271" t="s">
        <v>350</v>
      </c>
      <c r="AC269" s="271" t="s">
        <v>349</v>
      </c>
      <c r="AD269" s="271" t="s">
        <v>349</v>
      </c>
      <c r="AE269" s="271" t="s">
        <v>349</v>
      </c>
      <c r="AF269" s="271" t="s">
        <v>350</v>
      </c>
      <c r="AG269" s="271" t="s">
        <v>349</v>
      </c>
      <c r="AH269" s="271" t="s">
        <v>349</v>
      </c>
      <c r="AI269" s="271" t="s">
        <v>349</v>
      </c>
      <c r="AJ269" s="271" t="s">
        <v>349</v>
      </c>
      <c r="AK269" s="271" t="s">
        <v>349</v>
      </c>
      <c r="AL269" s="271" t="s">
        <v>349</v>
      </c>
    </row>
    <row r="270" spans="1:38">
      <c r="A270" s="271">
        <v>806369</v>
      </c>
      <c r="B270" s="271" t="s">
        <v>2007</v>
      </c>
      <c r="C270" s="271" t="s">
        <v>350</v>
      </c>
      <c r="D270" s="271" t="s">
        <v>350</v>
      </c>
      <c r="E270" s="271" t="s">
        <v>348</v>
      </c>
      <c r="F270" s="271" t="s">
        <v>348</v>
      </c>
      <c r="G270" s="271" t="s">
        <v>350</v>
      </c>
      <c r="H270" s="271" t="s">
        <v>348</v>
      </c>
      <c r="I270" s="271" t="s">
        <v>350</v>
      </c>
      <c r="J270" s="271" t="s">
        <v>348</v>
      </c>
      <c r="K270" s="271" t="s">
        <v>348</v>
      </c>
      <c r="L270" s="271" t="s">
        <v>350</v>
      </c>
      <c r="M270" s="271" t="s">
        <v>348</v>
      </c>
      <c r="N270" s="271" t="s">
        <v>350</v>
      </c>
      <c r="O270" s="271" t="s">
        <v>349</v>
      </c>
      <c r="P270" s="271" t="s">
        <v>348</v>
      </c>
      <c r="Q270" s="271" t="s">
        <v>348</v>
      </c>
      <c r="R270" s="271" t="s">
        <v>348</v>
      </c>
      <c r="S270" s="271" t="s">
        <v>350</v>
      </c>
      <c r="T270" s="271" t="s">
        <v>350</v>
      </c>
      <c r="U270" s="271" t="s">
        <v>349</v>
      </c>
      <c r="V270" s="271" t="s">
        <v>350</v>
      </c>
      <c r="W270" s="271" t="s">
        <v>349</v>
      </c>
      <c r="X270" s="271" t="s">
        <v>349</v>
      </c>
      <c r="Y270" s="271" t="s">
        <v>350</v>
      </c>
      <c r="Z270" s="271" t="s">
        <v>350</v>
      </c>
      <c r="AA270" s="271" t="s">
        <v>350</v>
      </c>
      <c r="AB270" s="271" t="s">
        <v>350</v>
      </c>
      <c r="AC270" s="271" t="s">
        <v>350</v>
      </c>
      <c r="AD270" s="271" t="s">
        <v>350</v>
      </c>
      <c r="AE270" s="271" t="s">
        <v>350</v>
      </c>
      <c r="AF270" s="271" t="s">
        <v>350</v>
      </c>
      <c r="AG270" s="271" t="s">
        <v>349</v>
      </c>
      <c r="AH270" s="271" t="s">
        <v>349</v>
      </c>
      <c r="AI270" s="271" t="s">
        <v>350</v>
      </c>
      <c r="AJ270" s="271" t="s">
        <v>350</v>
      </c>
      <c r="AK270" s="271" t="s">
        <v>349</v>
      </c>
      <c r="AL270" s="271" t="s">
        <v>350</v>
      </c>
    </row>
    <row r="271" spans="1:38">
      <c r="A271" s="271">
        <v>806382</v>
      </c>
      <c r="B271" s="271" t="s">
        <v>2007</v>
      </c>
      <c r="C271" s="271" t="s">
        <v>350</v>
      </c>
      <c r="D271" s="271" t="s">
        <v>350</v>
      </c>
      <c r="E271" s="271" t="s">
        <v>350</v>
      </c>
      <c r="F271" s="271" t="s">
        <v>350</v>
      </c>
      <c r="G271" s="271" t="s">
        <v>350</v>
      </c>
      <c r="H271" s="271" t="s">
        <v>350</v>
      </c>
      <c r="I271" s="271" t="s">
        <v>350</v>
      </c>
      <c r="J271" s="271" t="s">
        <v>350</v>
      </c>
      <c r="K271" s="271" t="s">
        <v>348</v>
      </c>
      <c r="L271" s="271" t="s">
        <v>350</v>
      </c>
      <c r="M271" s="271" t="s">
        <v>348</v>
      </c>
      <c r="N271" s="271" t="s">
        <v>349</v>
      </c>
      <c r="O271" s="271" t="s">
        <v>350</v>
      </c>
      <c r="P271" s="271" t="s">
        <v>350</v>
      </c>
      <c r="Q271" s="271" t="s">
        <v>350</v>
      </c>
      <c r="R271" s="271" t="s">
        <v>350</v>
      </c>
      <c r="S271" s="271" t="s">
        <v>350</v>
      </c>
      <c r="T271" s="271" t="s">
        <v>348</v>
      </c>
      <c r="U271" s="271" t="s">
        <v>350</v>
      </c>
      <c r="V271" s="271" t="s">
        <v>350</v>
      </c>
      <c r="W271" s="271" t="s">
        <v>350</v>
      </c>
      <c r="X271" s="271" t="s">
        <v>350</v>
      </c>
      <c r="Y271" s="271" t="s">
        <v>350</v>
      </c>
      <c r="Z271" s="271" t="s">
        <v>350</v>
      </c>
      <c r="AA271" s="271" t="s">
        <v>350</v>
      </c>
      <c r="AB271" s="271" t="s">
        <v>349</v>
      </c>
      <c r="AC271" s="271" t="s">
        <v>349</v>
      </c>
      <c r="AD271" s="271" t="s">
        <v>350</v>
      </c>
      <c r="AE271" s="271" t="s">
        <v>349</v>
      </c>
      <c r="AF271" s="271" t="s">
        <v>350</v>
      </c>
      <c r="AG271" s="271" t="s">
        <v>349</v>
      </c>
      <c r="AH271" s="271" t="s">
        <v>350</v>
      </c>
      <c r="AI271" s="271" t="s">
        <v>349</v>
      </c>
      <c r="AJ271" s="271" t="s">
        <v>349</v>
      </c>
      <c r="AK271" s="271" t="s">
        <v>349</v>
      </c>
      <c r="AL271" s="271" t="s">
        <v>349</v>
      </c>
    </row>
    <row r="272" spans="1:38">
      <c r="A272" s="271">
        <v>806384</v>
      </c>
      <c r="B272" s="271" t="s">
        <v>2007</v>
      </c>
      <c r="C272" s="271" t="s">
        <v>349</v>
      </c>
      <c r="D272" s="271" t="s">
        <v>350</v>
      </c>
      <c r="E272" s="271" t="s">
        <v>350</v>
      </c>
      <c r="F272" s="271" t="s">
        <v>349</v>
      </c>
      <c r="G272" s="271" t="s">
        <v>349</v>
      </c>
      <c r="H272" s="271" t="s">
        <v>349</v>
      </c>
      <c r="I272" s="271" t="s">
        <v>350</v>
      </c>
      <c r="J272" s="271" t="s">
        <v>349</v>
      </c>
      <c r="K272" s="271" t="s">
        <v>349</v>
      </c>
      <c r="L272" s="271" t="s">
        <v>350</v>
      </c>
      <c r="M272" s="271" t="s">
        <v>349</v>
      </c>
      <c r="N272" s="271" t="s">
        <v>349</v>
      </c>
      <c r="O272" s="271" t="s">
        <v>349</v>
      </c>
      <c r="P272" s="271" t="s">
        <v>350</v>
      </c>
      <c r="Q272" s="271" t="s">
        <v>349</v>
      </c>
      <c r="R272" s="271" t="s">
        <v>348</v>
      </c>
      <c r="S272" s="271" t="s">
        <v>350</v>
      </c>
      <c r="T272" s="271" t="s">
        <v>348</v>
      </c>
      <c r="U272" s="271" t="s">
        <v>350</v>
      </c>
      <c r="V272" s="271" t="s">
        <v>348</v>
      </c>
      <c r="W272" s="271" t="s">
        <v>350</v>
      </c>
      <c r="X272" s="271" t="s">
        <v>350</v>
      </c>
      <c r="Y272" s="271" t="s">
        <v>350</v>
      </c>
      <c r="Z272" s="271" t="s">
        <v>350</v>
      </c>
      <c r="AA272" s="271" t="s">
        <v>349</v>
      </c>
      <c r="AB272" s="271" t="s">
        <v>349</v>
      </c>
      <c r="AC272" s="271" t="s">
        <v>349</v>
      </c>
      <c r="AD272" s="271" t="s">
        <v>350</v>
      </c>
      <c r="AE272" s="271" t="s">
        <v>350</v>
      </c>
      <c r="AF272" s="271" t="s">
        <v>349</v>
      </c>
      <c r="AG272" s="271" t="s">
        <v>350</v>
      </c>
      <c r="AH272" s="271" t="s">
        <v>349</v>
      </c>
      <c r="AI272" s="271" t="s">
        <v>350</v>
      </c>
      <c r="AJ272" s="271" t="s">
        <v>350</v>
      </c>
      <c r="AK272" s="271" t="s">
        <v>349</v>
      </c>
      <c r="AL272" s="271" t="s">
        <v>350</v>
      </c>
    </row>
    <row r="273" spans="1:38">
      <c r="A273" s="271">
        <v>806386</v>
      </c>
      <c r="B273" s="271" t="s">
        <v>2007</v>
      </c>
      <c r="C273" s="271" t="s">
        <v>350</v>
      </c>
      <c r="D273" s="271" t="s">
        <v>350</v>
      </c>
      <c r="E273" s="271" t="s">
        <v>350</v>
      </c>
      <c r="F273" s="271" t="s">
        <v>350</v>
      </c>
      <c r="G273" s="271" t="s">
        <v>348</v>
      </c>
      <c r="H273" s="271" t="s">
        <v>348</v>
      </c>
      <c r="I273" s="271" t="s">
        <v>350</v>
      </c>
      <c r="J273" s="271" t="s">
        <v>348</v>
      </c>
      <c r="K273" s="271" t="s">
        <v>348</v>
      </c>
      <c r="L273" s="271" t="s">
        <v>348</v>
      </c>
      <c r="M273" s="271" t="s">
        <v>350</v>
      </c>
      <c r="N273" s="271" t="s">
        <v>349</v>
      </c>
      <c r="O273" s="271" t="s">
        <v>349</v>
      </c>
      <c r="P273" s="271" t="s">
        <v>349</v>
      </c>
      <c r="Q273" s="271" t="s">
        <v>350</v>
      </c>
      <c r="R273" s="271" t="s">
        <v>350</v>
      </c>
      <c r="S273" s="271" t="s">
        <v>350</v>
      </c>
      <c r="T273" s="271" t="s">
        <v>348</v>
      </c>
      <c r="U273" s="271" t="s">
        <v>350</v>
      </c>
      <c r="V273" s="271" t="s">
        <v>348</v>
      </c>
      <c r="W273" s="271" t="s">
        <v>350</v>
      </c>
      <c r="X273" s="271" t="s">
        <v>348</v>
      </c>
      <c r="Y273" s="271" t="s">
        <v>349</v>
      </c>
      <c r="Z273" s="271" t="s">
        <v>350</v>
      </c>
      <c r="AA273" s="271" t="s">
        <v>349</v>
      </c>
      <c r="AB273" s="271" t="s">
        <v>349</v>
      </c>
      <c r="AC273" s="271" t="s">
        <v>350</v>
      </c>
      <c r="AD273" s="271" t="s">
        <v>349</v>
      </c>
      <c r="AE273" s="271" t="s">
        <v>350</v>
      </c>
      <c r="AF273" s="271" t="s">
        <v>350</v>
      </c>
      <c r="AG273" s="271" t="s">
        <v>349</v>
      </c>
      <c r="AH273" s="271" t="s">
        <v>349</v>
      </c>
      <c r="AI273" s="271" t="s">
        <v>349</v>
      </c>
      <c r="AJ273" s="271" t="s">
        <v>349</v>
      </c>
      <c r="AK273" s="271" t="s">
        <v>349</v>
      </c>
      <c r="AL273" s="271" t="s">
        <v>349</v>
      </c>
    </row>
    <row r="274" spans="1:38">
      <c r="A274" s="271">
        <v>806409</v>
      </c>
      <c r="B274" s="271" t="s">
        <v>2007</v>
      </c>
      <c r="C274" s="271" t="s">
        <v>348</v>
      </c>
      <c r="D274" s="271" t="s">
        <v>350</v>
      </c>
      <c r="E274" s="271" t="s">
        <v>350</v>
      </c>
      <c r="F274" s="271" t="s">
        <v>348</v>
      </c>
      <c r="G274" s="271" t="s">
        <v>350</v>
      </c>
      <c r="H274" s="271" t="s">
        <v>349</v>
      </c>
      <c r="I274" s="271" t="s">
        <v>349</v>
      </c>
      <c r="J274" s="271" t="s">
        <v>350</v>
      </c>
      <c r="K274" s="271" t="s">
        <v>348</v>
      </c>
      <c r="L274" s="271" t="s">
        <v>350</v>
      </c>
      <c r="M274" s="271" t="s">
        <v>349</v>
      </c>
      <c r="N274" s="271" t="s">
        <v>349</v>
      </c>
      <c r="O274" s="271" t="s">
        <v>349</v>
      </c>
      <c r="P274" s="271" t="s">
        <v>348</v>
      </c>
      <c r="Q274" s="271" t="s">
        <v>350</v>
      </c>
      <c r="R274" s="271" t="s">
        <v>348</v>
      </c>
      <c r="S274" s="271" t="s">
        <v>350</v>
      </c>
      <c r="T274" s="271" t="s">
        <v>348</v>
      </c>
      <c r="U274" s="271" t="s">
        <v>350</v>
      </c>
      <c r="V274" s="271" t="s">
        <v>350</v>
      </c>
      <c r="W274" s="271" t="s">
        <v>348</v>
      </c>
      <c r="X274" s="271" t="s">
        <v>350</v>
      </c>
      <c r="Y274" s="271" t="s">
        <v>350</v>
      </c>
      <c r="Z274" s="271" t="s">
        <v>350</v>
      </c>
      <c r="AA274" s="271" t="s">
        <v>348</v>
      </c>
      <c r="AB274" s="271" t="s">
        <v>350</v>
      </c>
      <c r="AC274" s="271" t="s">
        <v>348</v>
      </c>
      <c r="AD274" s="271" t="s">
        <v>348</v>
      </c>
      <c r="AE274" s="271" t="s">
        <v>349</v>
      </c>
      <c r="AF274" s="271" t="s">
        <v>350</v>
      </c>
      <c r="AG274" s="271" t="s">
        <v>349</v>
      </c>
      <c r="AH274" s="271" t="s">
        <v>350</v>
      </c>
      <c r="AI274" s="271" t="s">
        <v>350</v>
      </c>
      <c r="AJ274" s="271" t="s">
        <v>349</v>
      </c>
      <c r="AK274" s="271" t="s">
        <v>349</v>
      </c>
      <c r="AL274" s="271" t="s">
        <v>349</v>
      </c>
    </row>
    <row r="275" spans="1:38">
      <c r="A275" s="271">
        <v>806411</v>
      </c>
      <c r="B275" s="271" t="s">
        <v>2007</v>
      </c>
      <c r="C275" s="271" t="s">
        <v>348</v>
      </c>
      <c r="D275" s="271" t="s">
        <v>348</v>
      </c>
      <c r="E275" s="271" t="s">
        <v>350</v>
      </c>
      <c r="F275" s="271" t="s">
        <v>348</v>
      </c>
      <c r="G275" s="271" t="s">
        <v>348</v>
      </c>
      <c r="H275" s="271" t="s">
        <v>350</v>
      </c>
      <c r="I275" s="271" t="s">
        <v>350</v>
      </c>
      <c r="J275" s="271" t="s">
        <v>348</v>
      </c>
      <c r="K275" s="271" t="s">
        <v>350</v>
      </c>
      <c r="L275" s="271" t="s">
        <v>350</v>
      </c>
      <c r="M275" s="271" t="s">
        <v>348</v>
      </c>
      <c r="N275" s="271" t="s">
        <v>348</v>
      </c>
      <c r="O275" s="271" t="s">
        <v>350</v>
      </c>
      <c r="P275" s="271" t="s">
        <v>350</v>
      </c>
      <c r="Q275" s="271" t="s">
        <v>350</v>
      </c>
      <c r="R275" s="271" t="s">
        <v>348</v>
      </c>
      <c r="S275" s="271" t="s">
        <v>348</v>
      </c>
      <c r="T275" s="271" t="s">
        <v>350</v>
      </c>
      <c r="U275" s="271" t="s">
        <v>349</v>
      </c>
      <c r="V275" s="271" t="s">
        <v>348</v>
      </c>
      <c r="W275" s="271" t="s">
        <v>350</v>
      </c>
      <c r="X275" s="271" t="s">
        <v>350</v>
      </c>
      <c r="Y275" s="271" t="s">
        <v>349</v>
      </c>
      <c r="Z275" s="271" t="s">
        <v>348</v>
      </c>
      <c r="AA275" s="271" t="s">
        <v>350</v>
      </c>
      <c r="AB275" s="271" t="s">
        <v>350</v>
      </c>
      <c r="AC275" s="271" t="s">
        <v>350</v>
      </c>
      <c r="AD275" s="271" t="s">
        <v>350</v>
      </c>
      <c r="AE275" s="271" t="s">
        <v>350</v>
      </c>
      <c r="AF275" s="271" t="s">
        <v>350</v>
      </c>
      <c r="AG275" s="271" t="s">
        <v>349</v>
      </c>
      <c r="AH275" s="271" t="s">
        <v>349</v>
      </c>
      <c r="AI275" s="271" t="s">
        <v>349</v>
      </c>
      <c r="AJ275" s="271" t="s">
        <v>349</v>
      </c>
      <c r="AK275" s="271" t="s">
        <v>349</v>
      </c>
      <c r="AL275" s="271" t="s">
        <v>349</v>
      </c>
    </row>
    <row r="276" spans="1:38">
      <c r="A276" s="271">
        <v>806427</v>
      </c>
      <c r="B276" s="271" t="s">
        <v>2007</v>
      </c>
      <c r="C276" s="271" t="s">
        <v>348</v>
      </c>
      <c r="D276" s="271" t="s">
        <v>348</v>
      </c>
      <c r="E276" s="271" t="s">
        <v>348</v>
      </c>
      <c r="F276" s="271" t="s">
        <v>348</v>
      </c>
      <c r="G276" s="271" t="s">
        <v>350</v>
      </c>
      <c r="H276" s="271" t="s">
        <v>350</v>
      </c>
      <c r="I276" s="271" t="s">
        <v>350</v>
      </c>
      <c r="J276" s="271" t="s">
        <v>349</v>
      </c>
      <c r="K276" s="271" t="s">
        <v>348</v>
      </c>
      <c r="L276" s="271" t="s">
        <v>348</v>
      </c>
      <c r="M276" s="271" t="s">
        <v>350</v>
      </c>
      <c r="N276" s="271" t="s">
        <v>350</v>
      </c>
      <c r="O276" s="271" t="s">
        <v>349</v>
      </c>
      <c r="P276" s="271" t="s">
        <v>350</v>
      </c>
      <c r="Q276" s="271" t="s">
        <v>350</v>
      </c>
      <c r="R276" s="271" t="s">
        <v>348</v>
      </c>
      <c r="S276" s="271" t="s">
        <v>350</v>
      </c>
      <c r="T276" s="271" t="s">
        <v>350</v>
      </c>
      <c r="U276" s="271" t="s">
        <v>348</v>
      </c>
      <c r="V276" s="271" t="s">
        <v>348</v>
      </c>
      <c r="W276" s="271" t="s">
        <v>350</v>
      </c>
      <c r="X276" s="271" t="s">
        <v>350</v>
      </c>
      <c r="Y276" s="271" t="s">
        <v>348</v>
      </c>
      <c r="Z276" s="271" t="s">
        <v>350</v>
      </c>
      <c r="AA276" s="271" t="s">
        <v>350</v>
      </c>
      <c r="AB276" s="271" t="s">
        <v>350</v>
      </c>
      <c r="AC276" s="271" t="s">
        <v>349</v>
      </c>
      <c r="AD276" s="271" t="s">
        <v>349</v>
      </c>
      <c r="AE276" s="271" t="s">
        <v>349</v>
      </c>
      <c r="AF276" s="271" t="s">
        <v>350</v>
      </c>
      <c r="AG276" s="271" t="s">
        <v>349</v>
      </c>
      <c r="AH276" s="271" t="s">
        <v>349</v>
      </c>
      <c r="AI276" s="271" t="s">
        <v>349</v>
      </c>
      <c r="AJ276" s="271" t="s">
        <v>349</v>
      </c>
      <c r="AK276" s="271" t="s">
        <v>349</v>
      </c>
      <c r="AL276" s="271" t="s">
        <v>349</v>
      </c>
    </row>
    <row r="277" spans="1:38">
      <c r="A277" s="271">
        <v>806428</v>
      </c>
      <c r="B277" s="271" t="s">
        <v>2007</v>
      </c>
      <c r="C277" s="271" t="s">
        <v>348</v>
      </c>
      <c r="D277" s="271" t="s">
        <v>350</v>
      </c>
      <c r="E277" s="271" t="s">
        <v>350</v>
      </c>
      <c r="F277" s="271" t="s">
        <v>350</v>
      </c>
      <c r="G277" s="271" t="s">
        <v>350</v>
      </c>
      <c r="H277" s="271" t="s">
        <v>350</v>
      </c>
      <c r="I277" s="271" t="s">
        <v>350</v>
      </c>
      <c r="J277" s="271" t="s">
        <v>350</v>
      </c>
      <c r="K277" s="271" t="s">
        <v>348</v>
      </c>
      <c r="L277" s="271" t="s">
        <v>350</v>
      </c>
      <c r="M277" s="271" t="s">
        <v>348</v>
      </c>
      <c r="N277" s="271" t="s">
        <v>350</v>
      </c>
      <c r="O277" s="271" t="s">
        <v>349</v>
      </c>
      <c r="P277" s="271" t="s">
        <v>350</v>
      </c>
      <c r="Q277" s="271" t="s">
        <v>349</v>
      </c>
      <c r="R277" s="271" t="s">
        <v>350</v>
      </c>
      <c r="S277" s="271" t="s">
        <v>348</v>
      </c>
      <c r="T277" s="271" t="s">
        <v>350</v>
      </c>
      <c r="U277" s="271" t="s">
        <v>350</v>
      </c>
      <c r="V277" s="271" t="s">
        <v>350</v>
      </c>
      <c r="W277" s="271" t="s">
        <v>349</v>
      </c>
      <c r="X277" s="271" t="s">
        <v>348</v>
      </c>
      <c r="Y277" s="271" t="s">
        <v>348</v>
      </c>
      <c r="Z277" s="271" t="s">
        <v>349</v>
      </c>
      <c r="AA277" s="271" t="s">
        <v>348</v>
      </c>
      <c r="AB277" s="271" t="s">
        <v>348</v>
      </c>
      <c r="AC277" s="271" t="s">
        <v>350</v>
      </c>
      <c r="AD277" s="271" t="s">
        <v>349</v>
      </c>
      <c r="AE277" s="271" t="s">
        <v>349</v>
      </c>
      <c r="AF277" s="271" t="s">
        <v>350</v>
      </c>
      <c r="AG277" s="271" t="s">
        <v>348</v>
      </c>
      <c r="AH277" s="271" t="s">
        <v>350</v>
      </c>
      <c r="AI277" s="271" t="s">
        <v>350</v>
      </c>
      <c r="AJ277" s="271" t="s">
        <v>350</v>
      </c>
      <c r="AK277" s="271" t="s">
        <v>350</v>
      </c>
      <c r="AL277" s="271" t="s">
        <v>350</v>
      </c>
    </row>
    <row r="278" spans="1:38">
      <c r="A278" s="271">
        <v>806442</v>
      </c>
      <c r="B278" s="271" t="s">
        <v>2007</v>
      </c>
      <c r="C278" s="271" t="s">
        <v>350</v>
      </c>
      <c r="D278" s="271" t="s">
        <v>350</v>
      </c>
      <c r="E278" s="271" t="s">
        <v>350</v>
      </c>
      <c r="F278" s="271" t="s">
        <v>350</v>
      </c>
      <c r="G278" s="271" t="s">
        <v>350</v>
      </c>
      <c r="H278" s="271" t="s">
        <v>350</v>
      </c>
      <c r="I278" s="271" t="s">
        <v>350</v>
      </c>
      <c r="J278" s="271" t="s">
        <v>348</v>
      </c>
      <c r="K278" s="271" t="s">
        <v>349</v>
      </c>
      <c r="L278" s="271" t="s">
        <v>350</v>
      </c>
      <c r="M278" s="271" t="s">
        <v>348</v>
      </c>
      <c r="N278" s="271" t="s">
        <v>350</v>
      </c>
      <c r="O278" s="271" t="s">
        <v>349</v>
      </c>
      <c r="P278" s="271" t="s">
        <v>350</v>
      </c>
      <c r="Q278" s="271" t="s">
        <v>350</v>
      </c>
      <c r="R278" s="271" t="s">
        <v>350</v>
      </c>
      <c r="S278" s="271" t="s">
        <v>350</v>
      </c>
      <c r="T278" s="271" t="s">
        <v>348</v>
      </c>
      <c r="U278" s="271" t="s">
        <v>350</v>
      </c>
      <c r="V278" s="271" t="s">
        <v>350</v>
      </c>
      <c r="W278" s="271" t="s">
        <v>350</v>
      </c>
      <c r="X278" s="271" t="s">
        <v>350</v>
      </c>
      <c r="Y278" s="271" t="s">
        <v>350</v>
      </c>
      <c r="Z278" s="271" t="s">
        <v>348</v>
      </c>
      <c r="AA278" s="271" t="s">
        <v>350</v>
      </c>
      <c r="AB278" s="271" t="s">
        <v>350</v>
      </c>
      <c r="AC278" s="271" t="s">
        <v>349</v>
      </c>
      <c r="AD278" s="271" t="s">
        <v>349</v>
      </c>
      <c r="AE278" s="271" t="s">
        <v>350</v>
      </c>
      <c r="AF278" s="271" t="s">
        <v>349</v>
      </c>
      <c r="AG278" s="271" t="s">
        <v>348</v>
      </c>
      <c r="AH278" s="271" t="s">
        <v>350</v>
      </c>
      <c r="AI278" s="271" t="s">
        <v>350</v>
      </c>
      <c r="AJ278" s="271" t="s">
        <v>350</v>
      </c>
      <c r="AK278" s="271" t="s">
        <v>349</v>
      </c>
      <c r="AL278" s="271" t="s">
        <v>350</v>
      </c>
    </row>
    <row r="279" spans="1:38">
      <c r="A279" s="271">
        <v>806449</v>
      </c>
      <c r="B279" s="271" t="s">
        <v>2007</v>
      </c>
      <c r="C279" s="271" t="s">
        <v>349</v>
      </c>
      <c r="D279" s="271" t="s">
        <v>350</v>
      </c>
      <c r="E279" s="271" t="s">
        <v>350</v>
      </c>
      <c r="F279" s="271" t="s">
        <v>349</v>
      </c>
      <c r="G279" s="271" t="s">
        <v>349</v>
      </c>
      <c r="H279" s="271" t="s">
        <v>349</v>
      </c>
      <c r="I279" s="271" t="s">
        <v>348</v>
      </c>
      <c r="J279" s="271" t="s">
        <v>349</v>
      </c>
      <c r="K279" s="271" t="s">
        <v>349</v>
      </c>
      <c r="L279" s="271" t="s">
        <v>348</v>
      </c>
      <c r="M279" s="271" t="s">
        <v>349</v>
      </c>
      <c r="N279" s="271" t="s">
        <v>349</v>
      </c>
      <c r="O279" s="271" t="s">
        <v>348</v>
      </c>
      <c r="P279" s="271" t="s">
        <v>350</v>
      </c>
      <c r="Q279" s="271" t="s">
        <v>348</v>
      </c>
      <c r="R279" s="271" t="s">
        <v>348</v>
      </c>
      <c r="S279" s="271" t="s">
        <v>350</v>
      </c>
      <c r="T279" s="271" t="s">
        <v>350</v>
      </c>
      <c r="U279" s="271" t="s">
        <v>350</v>
      </c>
      <c r="V279" s="271" t="s">
        <v>350</v>
      </c>
      <c r="W279" s="271" t="s">
        <v>350</v>
      </c>
      <c r="X279" s="271" t="s">
        <v>350</v>
      </c>
      <c r="Y279" s="271" t="s">
        <v>349</v>
      </c>
      <c r="Z279" s="271" t="s">
        <v>349</v>
      </c>
      <c r="AA279" s="271" t="s">
        <v>350</v>
      </c>
      <c r="AB279" s="271" t="s">
        <v>350</v>
      </c>
      <c r="AC279" s="271" t="s">
        <v>350</v>
      </c>
      <c r="AD279" s="271" t="s">
        <v>350</v>
      </c>
      <c r="AE279" s="271" t="s">
        <v>349</v>
      </c>
      <c r="AF279" s="271" t="s">
        <v>350</v>
      </c>
      <c r="AG279" s="271" t="s">
        <v>349</v>
      </c>
      <c r="AH279" s="271" t="s">
        <v>349</v>
      </c>
      <c r="AI279" s="271" t="s">
        <v>349</v>
      </c>
      <c r="AJ279" s="271" t="s">
        <v>349</v>
      </c>
      <c r="AK279" s="271" t="s">
        <v>349</v>
      </c>
      <c r="AL279" s="271" t="s">
        <v>349</v>
      </c>
    </row>
    <row r="280" spans="1:38">
      <c r="A280" s="271">
        <v>806454</v>
      </c>
      <c r="B280" s="271" t="s">
        <v>2007</v>
      </c>
      <c r="C280" s="271" t="s">
        <v>349</v>
      </c>
      <c r="D280" s="271" t="s">
        <v>350</v>
      </c>
      <c r="E280" s="271" t="s">
        <v>348</v>
      </c>
      <c r="F280" s="271" t="s">
        <v>349</v>
      </c>
      <c r="G280" s="271" t="s">
        <v>349</v>
      </c>
      <c r="H280" s="271" t="s">
        <v>350</v>
      </c>
      <c r="I280" s="271" t="s">
        <v>348</v>
      </c>
      <c r="J280" s="271" t="s">
        <v>349</v>
      </c>
      <c r="K280" s="271" t="s">
        <v>350</v>
      </c>
      <c r="L280" s="271" t="s">
        <v>348</v>
      </c>
      <c r="M280" s="271" t="s">
        <v>349</v>
      </c>
      <c r="N280" s="271" t="s">
        <v>349</v>
      </c>
      <c r="O280" s="271" t="s">
        <v>349</v>
      </c>
      <c r="P280" s="271" t="s">
        <v>350</v>
      </c>
      <c r="Q280" s="271" t="s">
        <v>348</v>
      </c>
      <c r="R280" s="271" t="s">
        <v>348</v>
      </c>
      <c r="S280" s="271" t="s">
        <v>350</v>
      </c>
      <c r="T280" s="271" t="s">
        <v>350</v>
      </c>
      <c r="U280" s="271" t="s">
        <v>350</v>
      </c>
      <c r="V280" s="271" t="s">
        <v>350</v>
      </c>
      <c r="W280" s="271" t="s">
        <v>350</v>
      </c>
      <c r="X280" s="271" t="s">
        <v>348</v>
      </c>
      <c r="Y280" s="271" t="s">
        <v>350</v>
      </c>
      <c r="Z280" s="271" t="s">
        <v>350</v>
      </c>
      <c r="AA280" s="271" t="s">
        <v>350</v>
      </c>
      <c r="AB280" s="271" t="s">
        <v>350</v>
      </c>
      <c r="AC280" s="271" t="s">
        <v>350</v>
      </c>
      <c r="AD280" s="271" t="s">
        <v>348</v>
      </c>
      <c r="AE280" s="271" t="s">
        <v>349</v>
      </c>
      <c r="AF280" s="271" t="s">
        <v>350</v>
      </c>
      <c r="AG280" s="271" t="s">
        <v>350</v>
      </c>
      <c r="AH280" s="271" t="s">
        <v>349</v>
      </c>
      <c r="AI280" s="271" t="s">
        <v>349</v>
      </c>
      <c r="AJ280" s="271" t="s">
        <v>350</v>
      </c>
      <c r="AK280" s="271" t="s">
        <v>349</v>
      </c>
      <c r="AL280" s="271" t="s">
        <v>350</v>
      </c>
    </row>
    <row r="281" spans="1:38">
      <c r="A281" s="271">
        <v>806474</v>
      </c>
      <c r="B281" s="271" t="s">
        <v>2007</v>
      </c>
      <c r="C281" s="271" t="s">
        <v>349</v>
      </c>
      <c r="D281" s="271" t="s">
        <v>348</v>
      </c>
      <c r="E281" s="271" t="s">
        <v>349</v>
      </c>
      <c r="F281" s="271" t="s">
        <v>349</v>
      </c>
      <c r="G281" s="271" t="s">
        <v>349</v>
      </c>
      <c r="H281" s="271" t="s">
        <v>349</v>
      </c>
      <c r="I281" s="271" t="s">
        <v>349</v>
      </c>
      <c r="J281" s="271" t="s">
        <v>350</v>
      </c>
      <c r="K281" s="271" t="s">
        <v>349</v>
      </c>
      <c r="L281" s="271" t="s">
        <v>350</v>
      </c>
      <c r="M281" s="271" t="s">
        <v>349</v>
      </c>
      <c r="N281" s="271" t="s">
        <v>349</v>
      </c>
      <c r="O281" s="271" t="s">
        <v>349</v>
      </c>
      <c r="P281" s="271" t="s">
        <v>348</v>
      </c>
      <c r="Q281" s="271" t="s">
        <v>348</v>
      </c>
      <c r="R281" s="271" t="s">
        <v>348</v>
      </c>
      <c r="S281" s="271" t="s">
        <v>348</v>
      </c>
      <c r="T281" s="271" t="s">
        <v>350</v>
      </c>
      <c r="U281" s="271" t="s">
        <v>349</v>
      </c>
      <c r="V281" s="271" t="s">
        <v>348</v>
      </c>
      <c r="W281" s="271" t="s">
        <v>348</v>
      </c>
      <c r="X281" s="271" t="s">
        <v>350</v>
      </c>
      <c r="Y281" s="271" t="s">
        <v>348</v>
      </c>
      <c r="Z281" s="271" t="s">
        <v>350</v>
      </c>
      <c r="AA281" s="271" t="s">
        <v>350</v>
      </c>
      <c r="AB281" s="271" t="s">
        <v>350</v>
      </c>
      <c r="AC281" s="271" t="s">
        <v>350</v>
      </c>
      <c r="AD281" s="271" t="s">
        <v>350</v>
      </c>
      <c r="AE281" s="271" t="s">
        <v>350</v>
      </c>
      <c r="AF281" s="271" t="s">
        <v>350</v>
      </c>
      <c r="AG281" s="271" t="s">
        <v>350</v>
      </c>
      <c r="AH281" s="271" t="s">
        <v>350</v>
      </c>
      <c r="AI281" s="271" t="s">
        <v>349</v>
      </c>
      <c r="AJ281" s="271" t="s">
        <v>350</v>
      </c>
      <c r="AK281" s="271" t="s">
        <v>349</v>
      </c>
      <c r="AL281" s="271" t="s">
        <v>350</v>
      </c>
    </row>
    <row r="282" spans="1:38">
      <c r="A282" s="271">
        <v>806475</v>
      </c>
      <c r="B282" s="271" t="s">
        <v>2007</v>
      </c>
      <c r="C282" s="271" t="s">
        <v>349</v>
      </c>
      <c r="D282" s="271" t="s">
        <v>348</v>
      </c>
      <c r="E282" s="271" t="s">
        <v>350</v>
      </c>
      <c r="F282" s="271" t="s">
        <v>349</v>
      </c>
      <c r="G282" s="271" t="s">
        <v>349</v>
      </c>
      <c r="H282" s="271" t="s">
        <v>349</v>
      </c>
      <c r="I282" s="271" t="s">
        <v>350</v>
      </c>
      <c r="J282" s="271" t="s">
        <v>349</v>
      </c>
      <c r="K282" s="271" t="s">
        <v>349</v>
      </c>
      <c r="L282" s="271" t="s">
        <v>348</v>
      </c>
      <c r="M282" s="271" t="s">
        <v>349</v>
      </c>
      <c r="N282" s="271" t="s">
        <v>349</v>
      </c>
      <c r="O282" s="271" t="s">
        <v>350</v>
      </c>
      <c r="P282" s="271" t="s">
        <v>348</v>
      </c>
      <c r="Q282" s="271" t="s">
        <v>350</v>
      </c>
      <c r="R282" s="271" t="s">
        <v>348</v>
      </c>
      <c r="S282" s="271" t="s">
        <v>350</v>
      </c>
      <c r="T282" s="271" t="s">
        <v>350</v>
      </c>
      <c r="U282" s="271" t="s">
        <v>350</v>
      </c>
      <c r="V282" s="271" t="s">
        <v>350</v>
      </c>
      <c r="W282" s="271" t="s">
        <v>348</v>
      </c>
      <c r="X282" s="271" t="s">
        <v>350</v>
      </c>
      <c r="Y282" s="271" t="s">
        <v>350</v>
      </c>
      <c r="Z282" s="271" t="s">
        <v>350</v>
      </c>
      <c r="AA282" s="271" t="s">
        <v>349</v>
      </c>
      <c r="AB282" s="271" t="s">
        <v>350</v>
      </c>
      <c r="AC282" s="271" t="s">
        <v>349</v>
      </c>
      <c r="AD282" s="271" t="s">
        <v>350</v>
      </c>
      <c r="AE282" s="271" t="s">
        <v>348</v>
      </c>
      <c r="AF282" s="271" t="s">
        <v>349</v>
      </c>
      <c r="AG282" s="271" t="s">
        <v>350</v>
      </c>
      <c r="AH282" s="271" t="s">
        <v>348</v>
      </c>
      <c r="AI282" s="271" t="s">
        <v>350</v>
      </c>
      <c r="AJ282" s="271" t="s">
        <v>350</v>
      </c>
      <c r="AK282" s="271" t="s">
        <v>348</v>
      </c>
      <c r="AL282" s="271" t="s">
        <v>350</v>
      </c>
    </row>
    <row r="283" spans="1:38">
      <c r="A283" s="271">
        <v>806476</v>
      </c>
      <c r="B283" s="271" t="s">
        <v>2007</v>
      </c>
      <c r="C283" s="271" t="s">
        <v>349</v>
      </c>
      <c r="D283" s="271" t="s">
        <v>350</v>
      </c>
      <c r="E283" s="271" t="s">
        <v>350</v>
      </c>
      <c r="F283" s="271" t="s">
        <v>349</v>
      </c>
      <c r="G283" s="271" t="s">
        <v>349</v>
      </c>
      <c r="H283" s="271" t="s">
        <v>349</v>
      </c>
      <c r="I283" s="271" t="s">
        <v>350</v>
      </c>
      <c r="J283" s="271" t="s">
        <v>349</v>
      </c>
      <c r="K283" s="271" t="s">
        <v>349</v>
      </c>
      <c r="L283" s="271" t="s">
        <v>350</v>
      </c>
      <c r="M283" s="271" t="s">
        <v>349</v>
      </c>
      <c r="N283" s="271" t="s">
        <v>349</v>
      </c>
      <c r="O283" s="271" t="s">
        <v>349</v>
      </c>
      <c r="P283" s="271" t="s">
        <v>348</v>
      </c>
      <c r="Q283" s="271" t="s">
        <v>349</v>
      </c>
      <c r="R283" s="271" t="s">
        <v>350</v>
      </c>
      <c r="S283" s="271" t="s">
        <v>350</v>
      </c>
      <c r="T283" s="271" t="s">
        <v>348</v>
      </c>
      <c r="U283" s="271" t="s">
        <v>350</v>
      </c>
      <c r="V283" s="271" t="s">
        <v>350</v>
      </c>
      <c r="W283" s="271" t="s">
        <v>350</v>
      </c>
      <c r="X283" s="271" t="s">
        <v>350</v>
      </c>
      <c r="Y283" s="271" t="s">
        <v>350</v>
      </c>
      <c r="Z283" s="271" t="s">
        <v>348</v>
      </c>
      <c r="AA283" s="271" t="s">
        <v>349</v>
      </c>
      <c r="AB283" s="271" t="s">
        <v>350</v>
      </c>
      <c r="AC283" s="271" t="s">
        <v>349</v>
      </c>
      <c r="AD283" s="271" t="s">
        <v>350</v>
      </c>
      <c r="AE283" s="271" t="s">
        <v>349</v>
      </c>
      <c r="AF283" s="271" t="s">
        <v>349</v>
      </c>
      <c r="AG283" s="271" t="s">
        <v>350</v>
      </c>
      <c r="AH283" s="271" t="s">
        <v>350</v>
      </c>
      <c r="AI283" s="271" t="s">
        <v>350</v>
      </c>
      <c r="AJ283" s="271" t="s">
        <v>350</v>
      </c>
      <c r="AK283" s="271" t="s">
        <v>350</v>
      </c>
      <c r="AL283" s="271" t="s">
        <v>348</v>
      </c>
    </row>
    <row r="284" spans="1:38">
      <c r="A284" s="271">
        <v>806481</v>
      </c>
      <c r="B284" s="271" t="s">
        <v>2007</v>
      </c>
      <c r="C284" s="271" t="s">
        <v>349</v>
      </c>
      <c r="D284" s="271" t="s">
        <v>348</v>
      </c>
      <c r="E284" s="271" t="s">
        <v>348</v>
      </c>
      <c r="F284" s="271" t="s">
        <v>349</v>
      </c>
      <c r="G284" s="271" t="s">
        <v>349</v>
      </c>
      <c r="H284" s="271" t="s">
        <v>349</v>
      </c>
      <c r="I284" s="271" t="s">
        <v>350</v>
      </c>
      <c r="J284" s="271" t="s">
        <v>349</v>
      </c>
      <c r="K284" s="271" t="s">
        <v>349</v>
      </c>
      <c r="L284" s="271" t="s">
        <v>350</v>
      </c>
      <c r="M284" s="271" t="s">
        <v>349</v>
      </c>
      <c r="N284" s="271" t="s">
        <v>349</v>
      </c>
      <c r="O284" s="271" t="s">
        <v>349</v>
      </c>
      <c r="P284" s="271" t="s">
        <v>348</v>
      </c>
      <c r="Q284" s="271" t="s">
        <v>348</v>
      </c>
      <c r="R284" s="271" t="s">
        <v>350</v>
      </c>
      <c r="S284" s="271" t="s">
        <v>350</v>
      </c>
      <c r="T284" s="271" t="s">
        <v>348</v>
      </c>
      <c r="U284" s="271" t="s">
        <v>350</v>
      </c>
      <c r="V284" s="271" t="s">
        <v>348</v>
      </c>
      <c r="W284" s="271" t="s">
        <v>350</v>
      </c>
      <c r="X284" s="271" t="s">
        <v>350</v>
      </c>
      <c r="Y284" s="271" t="s">
        <v>348</v>
      </c>
      <c r="Z284" s="271" t="s">
        <v>348</v>
      </c>
      <c r="AA284" s="271" t="s">
        <v>349</v>
      </c>
      <c r="AB284" s="271" t="s">
        <v>349</v>
      </c>
      <c r="AC284" s="271" t="s">
        <v>349</v>
      </c>
      <c r="AD284" s="271" t="s">
        <v>349</v>
      </c>
      <c r="AE284" s="271" t="s">
        <v>349</v>
      </c>
      <c r="AF284" s="271" t="s">
        <v>349</v>
      </c>
      <c r="AG284" s="271" t="s">
        <v>349</v>
      </c>
      <c r="AH284" s="271" t="s">
        <v>349</v>
      </c>
      <c r="AI284" s="271" t="s">
        <v>349</v>
      </c>
      <c r="AJ284" s="271" t="s">
        <v>349</v>
      </c>
      <c r="AK284" s="271" t="s">
        <v>349</v>
      </c>
      <c r="AL284" s="271" t="s">
        <v>349</v>
      </c>
    </row>
    <row r="285" spans="1:38">
      <c r="A285" s="271">
        <v>806486</v>
      </c>
      <c r="B285" s="271" t="s">
        <v>2007</v>
      </c>
      <c r="C285" s="271" t="s">
        <v>349</v>
      </c>
      <c r="D285" s="271" t="s">
        <v>350</v>
      </c>
      <c r="E285" s="271" t="s">
        <v>349</v>
      </c>
      <c r="F285" s="271" t="s">
        <v>349</v>
      </c>
      <c r="G285" s="271" t="s">
        <v>349</v>
      </c>
      <c r="H285" s="271" t="s">
        <v>349</v>
      </c>
      <c r="I285" s="271" t="s">
        <v>349</v>
      </c>
      <c r="J285" s="271" t="s">
        <v>350</v>
      </c>
      <c r="K285" s="271" t="s">
        <v>350</v>
      </c>
      <c r="L285" s="271" t="s">
        <v>350</v>
      </c>
      <c r="M285" s="271" t="s">
        <v>349</v>
      </c>
      <c r="N285" s="271" t="s">
        <v>349</v>
      </c>
      <c r="O285" s="271" t="s">
        <v>350</v>
      </c>
      <c r="P285" s="271" t="s">
        <v>348</v>
      </c>
      <c r="Q285" s="271" t="s">
        <v>348</v>
      </c>
      <c r="R285" s="271" t="s">
        <v>350</v>
      </c>
      <c r="S285" s="271" t="s">
        <v>348</v>
      </c>
      <c r="T285" s="271" t="s">
        <v>348</v>
      </c>
      <c r="U285" s="271" t="s">
        <v>350</v>
      </c>
      <c r="V285" s="271" t="s">
        <v>348</v>
      </c>
      <c r="W285" s="271" t="s">
        <v>349</v>
      </c>
      <c r="X285" s="271" t="s">
        <v>350</v>
      </c>
      <c r="Y285" s="271" t="s">
        <v>350</v>
      </c>
      <c r="Z285" s="271" t="s">
        <v>350</v>
      </c>
      <c r="AA285" s="271" t="s">
        <v>349</v>
      </c>
      <c r="AB285" s="271" t="s">
        <v>349</v>
      </c>
      <c r="AC285" s="271" t="s">
        <v>349</v>
      </c>
      <c r="AD285" s="271" t="s">
        <v>348</v>
      </c>
      <c r="AE285" s="271" t="s">
        <v>350</v>
      </c>
      <c r="AF285" s="271" t="s">
        <v>350</v>
      </c>
      <c r="AG285" s="271" t="s">
        <v>348</v>
      </c>
      <c r="AH285" s="271" t="s">
        <v>348</v>
      </c>
      <c r="AI285" s="271" t="s">
        <v>350</v>
      </c>
      <c r="AJ285" s="271" t="s">
        <v>350</v>
      </c>
      <c r="AK285" s="271" t="s">
        <v>349</v>
      </c>
      <c r="AL285" s="271" t="s">
        <v>348</v>
      </c>
    </row>
    <row r="286" spans="1:38">
      <c r="A286" s="271">
        <v>806495</v>
      </c>
      <c r="B286" s="271" t="s">
        <v>2007</v>
      </c>
      <c r="C286" s="271" t="s">
        <v>349</v>
      </c>
      <c r="D286" s="271" t="s">
        <v>348</v>
      </c>
      <c r="E286" s="271" t="s">
        <v>350</v>
      </c>
      <c r="F286" s="271" t="s">
        <v>349</v>
      </c>
      <c r="G286" s="271" t="s">
        <v>349</v>
      </c>
      <c r="H286" s="271" t="s">
        <v>349</v>
      </c>
      <c r="I286" s="271" t="s">
        <v>350</v>
      </c>
      <c r="J286" s="271" t="s">
        <v>349</v>
      </c>
      <c r="K286" s="271" t="s">
        <v>349</v>
      </c>
      <c r="L286" s="271" t="s">
        <v>348</v>
      </c>
      <c r="M286" s="271" t="s">
        <v>349</v>
      </c>
      <c r="N286" s="271" t="s">
        <v>349</v>
      </c>
      <c r="O286" s="271" t="s">
        <v>348</v>
      </c>
      <c r="P286" s="271" t="s">
        <v>350</v>
      </c>
      <c r="Q286" s="271" t="s">
        <v>348</v>
      </c>
      <c r="R286" s="271" t="s">
        <v>349</v>
      </c>
      <c r="S286" s="271" t="s">
        <v>348</v>
      </c>
      <c r="T286" s="271" t="s">
        <v>350</v>
      </c>
      <c r="U286" s="271" t="s">
        <v>348</v>
      </c>
      <c r="V286" s="271" t="s">
        <v>350</v>
      </c>
      <c r="W286" s="271" t="s">
        <v>349</v>
      </c>
      <c r="X286" s="271" t="s">
        <v>350</v>
      </c>
      <c r="Y286" s="271" t="s">
        <v>348</v>
      </c>
      <c r="Z286" s="271" t="s">
        <v>350</v>
      </c>
      <c r="AA286" s="271" t="s">
        <v>350</v>
      </c>
      <c r="AB286" s="271" t="s">
        <v>349</v>
      </c>
      <c r="AC286" s="271" t="s">
        <v>350</v>
      </c>
      <c r="AD286" s="271" t="s">
        <v>350</v>
      </c>
      <c r="AE286" s="271" t="s">
        <v>349</v>
      </c>
      <c r="AF286" s="271" t="s">
        <v>349</v>
      </c>
      <c r="AG286" s="271" t="s">
        <v>350</v>
      </c>
      <c r="AH286" s="271" t="s">
        <v>350</v>
      </c>
      <c r="AI286" s="271" t="s">
        <v>350</v>
      </c>
      <c r="AJ286" s="271" t="s">
        <v>350</v>
      </c>
      <c r="AK286" s="271" t="s">
        <v>349</v>
      </c>
      <c r="AL286" s="271" t="s">
        <v>350</v>
      </c>
    </row>
    <row r="287" spans="1:38">
      <c r="A287" s="271">
        <v>806501</v>
      </c>
      <c r="B287" s="271" t="s">
        <v>2007</v>
      </c>
      <c r="C287" s="271" t="s">
        <v>349</v>
      </c>
      <c r="D287" s="271" t="s">
        <v>350</v>
      </c>
      <c r="E287" s="271" t="s">
        <v>348</v>
      </c>
      <c r="F287" s="271" t="s">
        <v>349</v>
      </c>
      <c r="G287" s="271" t="s">
        <v>349</v>
      </c>
      <c r="H287" s="271" t="s">
        <v>349</v>
      </c>
      <c r="I287" s="271" t="s">
        <v>350</v>
      </c>
      <c r="J287" s="271" t="s">
        <v>349</v>
      </c>
      <c r="K287" s="271" t="s">
        <v>349</v>
      </c>
      <c r="L287" s="271" t="s">
        <v>350</v>
      </c>
      <c r="M287" s="271" t="s">
        <v>349</v>
      </c>
      <c r="N287" s="271" t="s">
        <v>349</v>
      </c>
      <c r="O287" s="271" t="s">
        <v>350</v>
      </c>
      <c r="P287" s="271" t="s">
        <v>349</v>
      </c>
      <c r="Q287" s="271" t="s">
        <v>349</v>
      </c>
      <c r="R287" s="271" t="s">
        <v>348</v>
      </c>
      <c r="S287" s="271" t="s">
        <v>350</v>
      </c>
      <c r="T287" s="271" t="s">
        <v>350</v>
      </c>
      <c r="U287" s="271" t="s">
        <v>350</v>
      </c>
      <c r="V287" s="271" t="s">
        <v>349</v>
      </c>
      <c r="W287" s="271" t="s">
        <v>348</v>
      </c>
      <c r="X287" s="271" t="s">
        <v>350</v>
      </c>
      <c r="Y287" s="271" t="s">
        <v>348</v>
      </c>
      <c r="Z287" s="271" t="s">
        <v>350</v>
      </c>
      <c r="AA287" s="271" t="s">
        <v>349</v>
      </c>
      <c r="AB287" s="271" t="s">
        <v>349</v>
      </c>
      <c r="AC287" s="271" t="s">
        <v>349</v>
      </c>
      <c r="AD287" s="271" t="s">
        <v>349</v>
      </c>
      <c r="AE287" s="271" t="s">
        <v>349</v>
      </c>
      <c r="AF287" s="271" t="s">
        <v>349</v>
      </c>
      <c r="AG287" s="271" t="s">
        <v>349</v>
      </c>
      <c r="AH287" s="271" t="s">
        <v>349</v>
      </c>
      <c r="AI287" s="271" t="s">
        <v>349</v>
      </c>
      <c r="AJ287" s="271" t="s">
        <v>349</v>
      </c>
      <c r="AK287" s="271" t="s">
        <v>349</v>
      </c>
      <c r="AL287" s="271" t="s">
        <v>349</v>
      </c>
    </row>
    <row r="288" spans="1:38">
      <c r="A288" s="271">
        <v>806503</v>
      </c>
      <c r="B288" s="271" t="s">
        <v>2007</v>
      </c>
      <c r="C288" s="271" t="s">
        <v>350</v>
      </c>
      <c r="D288" s="271" t="s">
        <v>348</v>
      </c>
      <c r="E288" s="271" t="s">
        <v>350</v>
      </c>
      <c r="F288" s="271" t="s">
        <v>349</v>
      </c>
      <c r="G288" s="271" t="s">
        <v>349</v>
      </c>
      <c r="H288" s="271" t="s">
        <v>349</v>
      </c>
      <c r="I288" s="271" t="s">
        <v>349</v>
      </c>
      <c r="J288" s="271" t="s">
        <v>349</v>
      </c>
      <c r="K288" s="271" t="s">
        <v>348</v>
      </c>
      <c r="L288" s="271" t="s">
        <v>348</v>
      </c>
      <c r="M288" s="271" t="s">
        <v>349</v>
      </c>
      <c r="N288" s="271" t="s">
        <v>349</v>
      </c>
      <c r="O288" s="271" t="s">
        <v>349</v>
      </c>
      <c r="P288" s="271" t="s">
        <v>350</v>
      </c>
      <c r="Q288" s="271" t="s">
        <v>350</v>
      </c>
      <c r="R288" s="271" t="s">
        <v>350</v>
      </c>
      <c r="S288" s="271" t="s">
        <v>350</v>
      </c>
      <c r="T288" s="271" t="s">
        <v>348</v>
      </c>
      <c r="U288" s="271" t="s">
        <v>350</v>
      </c>
      <c r="V288" s="271" t="s">
        <v>349</v>
      </c>
      <c r="W288" s="271" t="s">
        <v>350</v>
      </c>
      <c r="X288" s="271" t="s">
        <v>349</v>
      </c>
      <c r="Y288" s="271" t="s">
        <v>348</v>
      </c>
      <c r="Z288" s="271" t="s">
        <v>348</v>
      </c>
      <c r="AA288" s="271" t="s">
        <v>349</v>
      </c>
      <c r="AB288" s="271" t="s">
        <v>350</v>
      </c>
      <c r="AC288" s="271" t="s">
        <v>348</v>
      </c>
      <c r="AD288" s="271" t="s">
        <v>348</v>
      </c>
      <c r="AE288" s="271" t="s">
        <v>350</v>
      </c>
      <c r="AF288" s="271" t="s">
        <v>350</v>
      </c>
      <c r="AG288" s="271" t="s">
        <v>349</v>
      </c>
      <c r="AH288" s="271" t="s">
        <v>348</v>
      </c>
      <c r="AI288" s="271" t="s">
        <v>350</v>
      </c>
      <c r="AJ288" s="271" t="s">
        <v>349</v>
      </c>
      <c r="AK288" s="271" t="s">
        <v>348</v>
      </c>
      <c r="AL288" s="271" t="s">
        <v>350</v>
      </c>
    </row>
    <row r="289" spans="1:38">
      <c r="A289" s="271">
        <v>806511</v>
      </c>
      <c r="B289" s="271" t="s">
        <v>2007</v>
      </c>
      <c r="C289" s="271" t="s">
        <v>349</v>
      </c>
      <c r="D289" s="271" t="s">
        <v>350</v>
      </c>
      <c r="E289" s="271" t="s">
        <v>349</v>
      </c>
      <c r="F289" s="271" t="s">
        <v>349</v>
      </c>
      <c r="G289" s="271" t="s">
        <v>349</v>
      </c>
      <c r="H289" s="271" t="s">
        <v>349</v>
      </c>
      <c r="I289" s="271" t="s">
        <v>349</v>
      </c>
      <c r="J289" s="271" t="s">
        <v>348</v>
      </c>
      <c r="K289" s="271" t="s">
        <v>350</v>
      </c>
      <c r="L289" s="271" t="s">
        <v>350</v>
      </c>
      <c r="M289" s="271" t="s">
        <v>349</v>
      </c>
      <c r="N289" s="271" t="s">
        <v>349</v>
      </c>
      <c r="O289" s="271" t="s">
        <v>349</v>
      </c>
      <c r="P289" s="271" t="s">
        <v>348</v>
      </c>
      <c r="Q289" s="271" t="s">
        <v>350</v>
      </c>
      <c r="R289" s="271" t="s">
        <v>350</v>
      </c>
      <c r="S289" s="271" t="s">
        <v>350</v>
      </c>
      <c r="T289" s="271" t="s">
        <v>348</v>
      </c>
      <c r="U289" s="271" t="s">
        <v>350</v>
      </c>
      <c r="V289" s="271" t="s">
        <v>349</v>
      </c>
      <c r="W289" s="271" t="s">
        <v>350</v>
      </c>
      <c r="X289" s="271" t="s">
        <v>350</v>
      </c>
      <c r="Y289" s="271" t="s">
        <v>350</v>
      </c>
      <c r="Z289" s="271" t="s">
        <v>349</v>
      </c>
      <c r="AA289" s="271" t="s">
        <v>350</v>
      </c>
      <c r="AB289" s="271" t="s">
        <v>350</v>
      </c>
      <c r="AC289" s="271" t="s">
        <v>349</v>
      </c>
      <c r="AD289" s="271" t="s">
        <v>350</v>
      </c>
      <c r="AE289" s="271" t="s">
        <v>348</v>
      </c>
      <c r="AF289" s="271" t="s">
        <v>350</v>
      </c>
      <c r="AG289" s="271" t="s">
        <v>350</v>
      </c>
      <c r="AH289" s="271" t="s">
        <v>350</v>
      </c>
      <c r="AI289" s="271" t="s">
        <v>350</v>
      </c>
      <c r="AJ289" s="271" t="s">
        <v>350</v>
      </c>
      <c r="AK289" s="271" t="s">
        <v>349</v>
      </c>
      <c r="AL289" s="271" t="s">
        <v>350</v>
      </c>
    </row>
    <row r="290" spans="1:38">
      <c r="A290" s="271">
        <v>806528</v>
      </c>
      <c r="B290" s="271" t="s">
        <v>2007</v>
      </c>
      <c r="C290" s="271" t="s">
        <v>349</v>
      </c>
      <c r="D290" s="271" t="s">
        <v>350</v>
      </c>
      <c r="E290" s="271" t="s">
        <v>349</v>
      </c>
      <c r="F290" s="271" t="s">
        <v>349</v>
      </c>
      <c r="G290" s="271" t="s">
        <v>349</v>
      </c>
      <c r="H290" s="271" t="s">
        <v>349</v>
      </c>
      <c r="I290" s="271" t="s">
        <v>349</v>
      </c>
      <c r="J290" s="271" t="s">
        <v>350</v>
      </c>
      <c r="K290" s="271" t="s">
        <v>350</v>
      </c>
      <c r="L290" s="271" t="s">
        <v>348</v>
      </c>
      <c r="M290" s="271" t="s">
        <v>349</v>
      </c>
      <c r="N290" s="271" t="s">
        <v>349</v>
      </c>
      <c r="O290" s="271" t="s">
        <v>348</v>
      </c>
      <c r="P290" s="271" t="s">
        <v>348</v>
      </c>
      <c r="Q290" s="271" t="s">
        <v>350</v>
      </c>
      <c r="R290" s="271" t="s">
        <v>350</v>
      </c>
      <c r="S290" s="271" t="s">
        <v>350</v>
      </c>
      <c r="T290" s="271" t="s">
        <v>350</v>
      </c>
      <c r="U290" s="271" t="s">
        <v>350</v>
      </c>
      <c r="V290" s="271" t="s">
        <v>348</v>
      </c>
      <c r="W290" s="271" t="s">
        <v>350</v>
      </c>
      <c r="X290" s="271" t="s">
        <v>350</v>
      </c>
      <c r="Y290" s="271" t="s">
        <v>348</v>
      </c>
      <c r="Z290" s="271" t="s">
        <v>350</v>
      </c>
      <c r="AA290" s="271" t="s">
        <v>350</v>
      </c>
      <c r="AB290" s="271" t="s">
        <v>348</v>
      </c>
      <c r="AC290" s="271" t="s">
        <v>350</v>
      </c>
      <c r="AD290" s="271" t="s">
        <v>350</v>
      </c>
      <c r="AE290" s="271" t="s">
        <v>348</v>
      </c>
      <c r="AF290" s="271" t="s">
        <v>350</v>
      </c>
      <c r="AG290" s="271" t="s">
        <v>349</v>
      </c>
      <c r="AH290" s="271" t="s">
        <v>349</v>
      </c>
      <c r="AI290" s="271" t="s">
        <v>349</v>
      </c>
      <c r="AJ290" s="271" t="s">
        <v>349</v>
      </c>
      <c r="AK290" s="271" t="s">
        <v>349</v>
      </c>
      <c r="AL290" s="271" t="s">
        <v>349</v>
      </c>
    </row>
    <row r="291" spans="1:38">
      <c r="A291" s="271">
        <v>806538</v>
      </c>
      <c r="B291" s="271" t="s">
        <v>2007</v>
      </c>
      <c r="C291" s="271" t="s">
        <v>349</v>
      </c>
      <c r="D291" s="271" t="s">
        <v>350</v>
      </c>
      <c r="E291" s="271" t="s">
        <v>348</v>
      </c>
      <c r="F291" s="271" t="s">
        <v>349</v>
      </c>
      <c r="G291" s="271" t="s">
        <v>350</v>
      </c>
      <c r="H291" s="271" t="s">
        <v>349</v>
      </c>
      <c r="I291" s="271" t="s">
        <v>349</v>
      </c>
      <c r="J291" s="271" t="s">
        <v>348</v>
      </c>
      <c r="K291" s="271" t="s">
        <v>348</v>
      </c>
      <c r="L291" s="271" t="s">
        <v>350</v>
      </c>
      <c r="M291" s="271" t="s">
        <v>350</v>
      </c>
      <c r="N291" s="271" t="s">
        <v>349</v>
      </c>
      <c r="O291" s="271" t="s">
        <v>349</v>
      </c>
      <c r="P291" s="271" t="s">
        <v>350</v>
      </c>
      <c r="Q291" s="271" t="s">
        <v>349</v>
      </c>
      <c r="R291" s="271" t="s">
        <v>350</v>
      </c>
      <c r="S291" s="271" t="s">
        <v>350</v>
      </c>
      <c r="T291" s="271" t="s">
        <v>350</v>
      </c>
      <c r="U291" s="271" t="s">
        <v>348</v>
      </c>
      <c r="V291" s="271" t="s">
        <v>349</v>
      </c>
      <c r="W291" s="271" t="s">
        <v>350</v>
      </c>
      <c r="X291" s="271" t="s">
        <v>350</v>
      </c>
      <c r="Y291" s="271" t="s">
        <v>350</v>
      </c>
      <c r="Z291" s="271" t="s">
        <v>350</v>
      </c>
      <c r="AA291" s="271" t="s">
        <v>350</v>
      </c>
      <c r="AB291" s="271" t="s">
        <v>350</v>
      </c>
      <c r="AC291" s="271" t="s">
        <v>349</v>
      </c>
      <c r="AD291" s="271" t="s">
        <v>349</v>
      </c>
      <c r="AE291" s="271" t="s">
        <v>350</v>
      </c>
      <c r="AF291" s="271" t="s">
        <v>350</v>
      </c>
      <c r="AG291" s="271" t="s">
        <v>349</v>
      </c>
      <c r="AH291" s="271" t="s">
        <v>349</v>
      </c>
      <c r="AI291" s="271" t="s">
        <v>349</v>
      </c>
      <c r="AJ291" s="271" t="s">
        <v>349</v>
      </c>
      <c r="AK291" s="271" t="s">
        <v>349</v>
      </c>
      <c r="AL291" s="271" t="s">
        <v>349</v>
      </c>
    </row>
    <row r="292" spans="1:38">
      <c r="A292" s="271">
        <v>806547</v>
      </c>
      <c r="B292" s="271" t="s">
        <v>2007</v>
      </c>
      <c r="C292" s="271" t="s">
        <v>350</v>
      </c>
      <c r="D292" s="271" t="s">
        <v>349</v>
      </c>
      <c r="E292" s="271" t="s">
        <v>350</v>
      </c>
      <c r="F292" s="271" t="s">
        <v>350</v>
      </c>
      <c r="G292" s="271" t="s">
        <v>349</v>
      </c>
      <c r="H292" s="271" t="s">
        <v>348</v>
      </c>
      <c r="I292" s="271" t="s">
        <v>350</v>
      </c>
      <c r="J292" s="271" t="s">
        <v>350</v>
      </c>
      <c r="K292" s="271" t="s">
        <v>350</v>
      </c>
      <c r="L292" s="271" t="s">
        <v>350</v>
      </c>
      <c r="M292" s="271" t="s">
        <v>348</v>
      </c>
      <c r="N292" s="271" t="s">
        <v>350</v>
      </c>
      <c r="O292" s="271" t="s">
        <v>349</v>
      </c>
      <c r="P292" s="271" t="s">
        <v>348</v>
      </c>
      <c r="Q292" s="271" t="s">
        <v>350</v>
      </c>
      <c r="R292" s="271" t="s">
        <v>350</v>
      </c>
      <c r="S292" s="271" t="s">
        <v>350</v>
      </c>
      <c r="T292" s="271" t="s">
        <v>350</v>
      </c>
      <c r="U292" s="271" t="s">
        <v>350</v>
      </c>
      <c r="V292" s="271" t="s">
        <v>348</v>
      </c>
      <c r="W292" s="271" t="s">
        <v>350</v>
      </c>
      <c r="X292" s="271" t="s">
        <v>348</v>
      </c>
      <c r="Y292" s="271" t="s">
        <v>350</v>
      </c>
      <c r="Z292" s="271" t="s">
        <v>350</v>
      </c>
      <c r="AA292" s="271" t="s">
        <v>349</v>
      </c>
      <c r="AB292" s="271" t="s">
        <v>349</v>
      </c>
      <c r="AC292" s="271" t="s">
        <v>349</v>
      </c>
      <c r="AD292" s="271" t="s">
        <v>349</v>
      </c>
      <c r="AE292" s="271" t="s">
        <v>349</v>
      </c>
      <c r="AF292" s="271" t="s">
        <v>349</v>
      </c>
      <c r="AG292" s="271" t="s">
        <v>349</v>
      </c>
      <c r="AH292" s="271" t="s">
        <v>349</v>
      </c>
      <c r="AI292" s="271" t="s">
        <v>349</v>
      </c>
      <c r="AJ292" s="271" t="s">
        <v>349</v>
      </c>
      <c r="AK292" s="271" t="s">
        <v>349</v>
      </c>
      <c r="AL292" s="271" t="s">
        <v>349</v>
      </c>
    </row>
    <row r="293" spans="1:38">
      <c r="A293" s="271">
        <v>806552</v>
      </c>
      <c r="B293" s="271" t="s">
        <v>2007</v>
      </c>
      <c r="C293" s="271" t="s">
        <v>349</v>
      </c>
      <c r="D293" s="271" t="s">
        <v>348</v>
      </c>
      <c r="E293" s="271" t="s">
        <v>350</v>
      </c>
      <c r="F293" s="271" t="s">
        <v>349</v>
      </c>
      <c r="G293" s="271" t="s">
        <v>349</v>
      </c>
      <c r="H293" s="271" t="s">
        <v>349</v>
      </c>
      <c r="I293" s="271" t="s">
        <v>350</v>
      </c>
      <c r="J293" s="271" t="s">
        <v>349</v>
      </c>
      <c r="K293" s="271" t="s">
        <v>350</v>
      </c>
      <c r="L293" s="271" t="s">
        <v>350</v>
      </c>
      <c r="M293" s="271" t="s">
        <v>349</v>
      </c>
      <c r="N293" s="271" t="s">
        <v>349</v>
      </c>
      <c r="O293" s="271" t="s">
        <v>350</v>
      </c>
      <c r="P293" s="271" t="s">
        <v>350</v>
      </c>
      <c r="Q293" s="271" t="s">
        <v>349</v>
      </c>
      <c r="R293" s="271" t="s">
        <v>348</v>
      </c>
      <c r="S293" s="271" t="s">
        <v>348</v>
      </c>
      <c r="T293" s="271" t="s">
        <v>348</v>
      </c>
      <c r="U293" s="271" t="s">
        <v>350</v>
      </c>
      <c r="V293" s="271" t="s">
        <v>350</v>
      </c>
      <c r="W293" s="271" t="s">
        <v>349</v>
      </c>
      <c r="X293" s="271" t="s">
        <v>348</v>
      </c>
      <c r="Y293" s="271" t="s">
        <v>350</v>
      </c>
      <c r="Z293" s="271" t="s">
        <v>349</v>
      </c>
      <c r="AA293" s="271" t="s">
        <v>348</v>
      </c>
      <c r="AB293" s="271" t="s">
        <v>350</v>
      </c>
      <c r="AC293" s="271" t="s">
        <v>350</v>
      </c>
      <c r="AD293" s="271" t="s">
        <v>349</v>
      </c>
      <c r="AE293" s="271" t="s">
        <v>349</v>
      </c>
      <c r="AF293" s="271" t="s">
        <v>349</v>
      </c>
      <c r="AG293" s="271" t="s">
        <v>349</v>
      </c>
      <c r="AH293" s="271" t="s">
        <v>349</v>
      </c>
      <c r="AI293" s="271" t="s">
        <v>349</v>
      </c>
      <c r="AJ293" s="271" t="s">
        <v>349</v>
      </c>
      <c r="AK293" s="271" t="s">
        <v>349</v>
      </c>
      <c r="AL293" s="271" t="s">
        <v>349</v>
      </c>
    </row>
    <row r="294" spans="1:38">
      <c r="A294" s="271">
        <v>806563</v>
      </c>
      <c r="B294" s="271" t="s">
        <v>2007</v>
      </c>
      <c r="C294" s="271" t="s">
        <v>349</v>
      </c>
      <c r="D294" s="271" t="s">
        <v>348</v>
      </c>
      <c r="E294" s="271" t="s">
        <v>349</v>
      </c>
      <c r="F294" s="271" t="s">
        <v>350</v>
      </c>
      <c r="G294" s="271" t="s">
        <v>349</v>
      </c>
      <c r="H294" s="271" t="s">
        <v>350</v>
      </c>
      <c r="I294" s="271" t="s">
        <v>349</v>
      </c>
      <c r="J294" s="271" t="s">
        <v>350</v>
      </c>
      <c r="K294" s="271" t="s">
        <v>349</v>
      </c>
      <c r="L294" s="271" t="s">
        <v>350</v>
      </c>
      <c r="M294" s="271" t="s">
        <v>350</v>
      </c>
      <c r="N294" s="271" t="s">
        <v>349</v>
      </c>
      <c r="O294" s="271" t="s">
        <v>350</v>
      </c>
      <c r="P294" s="271" t="s">
        <v>348</v>
      </c>
      <c r="Q294" s="271" t="s">
        <v>350</v>
      </c>
      <c r="R294" s="271" t="s">
        <v>349</v>
      </c>
      <c r="S294" s="271" t="s">
        <v>350</v>
      </c>
      <c r="T294" s="271" t="s">
        <v>349</v>
      </c>
      <c r="U294" s="271" t="s">
        <v>348</v>
      </c>
      <c r="V294" s="271" t="s">
        <v>349</v>
      </c>
      <c r="W294" s="271" t="s">
        <v>348</v>
      </c>
      <c r="X294" s="271" t="s">
        <v>350</v>
      </c>
      <c r="Y294" s="271" t="s">
        <v>350</v>
      </c>
      <c r="Z294" s="271" t="s">
        <v>350</v>
      </c>
      <c r="AA294" s="271" t="s">
        <v>350</v>
      </c>
      <c r="AB294" s="271" t="s">
        <v>350</v>
      </c>
      <c r="AC294" s="271" t="s">
        <v>349</v>
      </c>
      <c r="AD294" s="271" t="s">
        <v>350</v>
      </c>
      <c r="AE294" s="271" t="s">
        <v>350</v>
      </c>
      <c r="AF294" s="271" t="s">
        <v>350</v>
      </c>
      <c r="AG294" s="271" t="s">
        <v>350</v>
      </c>
      <c r="AH294" s="271" t="s">
        <v>350</v>
      </c>
      <c r="AI294" s="271" t="s">
        <v>350</v>
      </c>
      <c r="AJ294" s="271" t="s">
        <v>350</v>
      </c>
      <c r="AK294" s="271" t="s">
        <v>349</v>
      </c>
      <c r="AL294" s="271" t="s">
        <v>350</v>
      </c>
    </row>
    <row r="295" spans="1:38">
      <c r="A295" s="271">
        <v>806577</v>
      </c>
      <c r="B295" s="271" t="s">
        <v>2007</v>
      </c>
      <c r="C295" s="271" t="s">
        <v>349</v>
      </c>
      <c r="D295" s="271" t="s">
        <v>350</v>
      </c>
      <c r="E295" s="271" t="s">
        <v>349</v>
      </c>
      <c r="F295" s="271" t="s">
        <v>349</v>
      </c>
      <c r="G295" s="271" t="s">
        <v>349</v>
      </c>
      <c r="H295" s="271" t="s">
        <v>349</v>
      </c>
      <c r="I295" s="271" t="s">
        <v>349</v>
      </c>
      <c r="J295" s="271" t="s">
        <v>348</v>
      </c>
      <c r="K295" s="271" t="s">
        <v>350</v>
      </c>
      <c r="L295" s="271" t="s">
        <v>350</v>
      </c>
      <c r="M295" s="271" t="s">
        <v>349</v>
      </c>
      <c r="N295" s="271" t="s">
        <v>349</v>
      </c>
      <c r="O295" s="271" t="s">
        <v>349</v>
      </c>
      <c r="P295" s="271" t="s">
        <v>348</v>
      </c>
      <c r="Q295" s="271" t="s">
        <v>348</v>
      </c>
      <c r="R295" s="271" t="s">
        <v>348</v>
      </c>
      <c r="S295" s="271" t="s">
        <v>348</v>
      </c>
      <c r="T295" s="271" t="s">
        <v>348</v>
      </c>
      <c r="U295" s="271" t="s">
        <v>348</v>
      </c>
      <c r="V295" s="271" t="s">
        <v>350</v>
      </c>
      <c r="W295" s="271" t="s">
        <v>350</v>
      </c>
      <c r="X295" s="271" t="s">
        <v>349</v>
      </c>
      <c r="Y295" s="271" t="s">
        <v>348</v>
      </c>
      <c r="Z295" s="271" t="s">
        <v>350</v>
      </c>
      <c r="AA295" s="271" t="s">
        <v>349</v>
      </c>
      <c r="AB295" s="271" t="s">
        <v>349</v>
      </c>
      <c r="AC295" s="271" t="s">
        <v>349</v>
      </c>
      <c r="AD295" s="271" t="s">
        <v>349</v>
      </c>
      <c r="AE295" s="271" t="s">
        <v>349</v>
      </c>
      <c r="AF295" s="271" t="s">
        <v>349</v>
      </c>
      <c r="AG295" s="271" t="s">
        <v>350</v>
      </c>
      <c r="AH295" s="271" t="s">
        <v>350</v>
      </c>
      <c r="AI295" s="271" t="s">
        <v>350</v>
      </c>
      <c r="AJ295" s="271" t="s">
        <v>350</v>
      </c>
      <c r="AK295" s="271" t="s">
        <v>350</v>
      </c>
      <c r="AL295" s="271" t="s">
        <v>350</v>
      </c>
    </row>
    <row r="296" spans="1:38">
      <c r="A296" s="271">
        <v>806583</v>
      </c>
      <c r="B296" s="271" t="s">
        <v>2007</v>
      </c>
      <c r="C296" s="271" t="s">
        <v>349</v>
      </c>
      <c r="D296" s="271" t="s">
        <v>349</v>
      </c>
      <c r="E296" s="271" t="s">
        <v>349</v>
      </c>
      <c r="F296" s="271" t="s">
        <v>349</v>
      </c>
      <c r="G296" s="271" t="s">
        <v>349</v>
      </c>
      <c r="H296" s="271" t="s">
        <v>349</v>
      </c>
      <c r="I296" s="271" t="s">
        <v>349</v>
      </c>
      <c r="J296" s="271" t="s">
        <v>348</v>
      </c>
      <c r="K296" s="271" t="s">
        <v>350</v>
      </c>
      <c r="L296" s="271" t="s">
        <v>350</v>
      </c>
      <c r="M296" s="271" t="s">
        <v>349</v>
      </c>
      <c r="N296" s="271" t="s">
        <v>349</v>
      </c>
      <c r="O296" s="271" t="s">
        <v>349</v>
      </c>
      <c r="P296" s="271" t="s">
        <v>348</v>
      </c>
      <c r="Q296" s="271" t="s">
        <v>348</v>
      </c>
      <c r="R296" s="271" t="s">
        <v>348</v>
      </c>
      <c r="S296" s="271" t="s">
        <v>348</v>
      </c>
      <c r="T296" s="271" t="s">
        <v>350</v>
      </c>
      <c r="U296" s="271" t="s">
        <v>350</v>
      </c>
      <c r="V296" s="271" t="s">
        <v>348</v>
      </c>
      <c r="W296" s="271" t="s">
        <v>349</v>
      </c>
      <c r="X296" s="271" t="s">
        <v>350</v>
      </c>
      <c r="Y296" s="271" t="s">
        <v>350</v>
      </c>
      <c r="Z296" s="271" t="s">
        <v>348</v>
      </c>
      <c r="AA296" s="271" t="s">
        <v>350</v>
      </c>
      <c r="AB296" s="271" t="s">
        <v>350</v>
      </c>
      <c r="AC296" s="271" t="s">
        <v>348</v>
      </c>
      <c r="AD296" s="271" t="s">
        <v>349</v>
      </c>
      <c r="AE296" s="271" t="s">
        <v>349</v>
      </c>
      <c r="AF296" s="271" t="s">
        <v>350</v>
      </c>
      <c r="AG296" s="271" t="s">
        <v>349</v>
      </c>
      <c r="AH296" s="271" t="s">
        <v>349</v>
      </c>
      <c r="AI296" s="271" t="s">
        <v>350</v>
      </c>
      <c r="AJ296" s="271" t="s">
        <v>349</v>
      </c>
      <c r="AK296" s="271" t="s">
        <v>350</v>
      </c>
      <c r="AL296" s="271" t="s">
        <v>349</v>
      </c>
    </row>
    <row r="297" spans="1:38">
      <c r="A297" s="271">
        <v>806584</v>
      </c>
      <c r="B297" s="271" t="s">
        <v>2007</v>
      </c>
      <c r="C297" s="271" t="s">
        <v>350</v>
      </c>
      <c r="D297" s="271" t="s">
        <v>350</v>
      </c>
      <c r="E297" s="271" t="s">
        <v>349</v>
      </c>
      <c r="F297" s="271" t="s">
        <v>349</v>
      </c>
      <c r="G297" s="271" t="s">
        <v>349</v>
      </c>
      <c r="H297" s="271" t="s">
        <v>349</v>
      </c>
      <c r="I297" s="271" t="s">
        <v>349</v>
      </c>
      <c r="J297" s="271" t="s">
        <v>350</v>
      </c>
      <c r="K297" s="271" t="s">
        <v>350</v>
      </c>
      <c r="L297" s="271" t="s">
        <v>348</v>
      </c>
      <c r="M297" s="271" t="s">
        <v>349</v>
      </c>
      <c r="N297" s="271" t="s">
        <v>349</v>
      </c>
      <c r="O297" s="271" t="s">
        <v>350</v>
      </c>
      <c r="P297" s="271" t="s">
        <v>348</v>
      </c>
      <c r="Q297" s="271" t="s">
        <v>350</v>
      </c>
      <c r="R297" s="271" t="s">
        <v>348</v>
      </c>
      <c r="S297" s="271" t="s">
        <v>348</v>
      </c>
      <c r="T297" s="271" t="s">
        <v>348</v>
      </c>
      <c r="U297" s="271" t="s">
        <v>348</v>
      </c>
      <c r="V297" s="271" t="s">
        <v>348</v>
      </c>
      <c r="W297" s="271" t="s">
        <v>348</v>
      </c>
      <c r="X297" s="271" t="s">
        <v>350</v>
      </c>
      <c r="Y297" s="271" t="s">
        <v>348</v>
      </c>
      <c r="Z297" s="271" t="s">
        <v>350</v>
      </c>
      <c r="AA297" s="271" t="s">
        <v>348</v>
      </c>
      <c r="AB297" s="271" t="s">
        <v>350</v>
      </c>
      <c r="AC297" s="271" t="s">
        <v>350</v>
      </c>
      <c r="AD297" s="271" t="s">
        <v>350</v>
      </c>
      <c r="AE297" s="271" t="s">
        <v>350</v>
      </c>
      <c r="AF297" s="271" t="s">
        <v>350</v>
      </c>
      <c r="AG297" s="271" t="s">
        <v>349</v>
      </c>
      <c r="AH297" s="271" t="s">
        <v>349</v>
      </c>
      <c r="AI297" s="271" t="s">
        <v>349</v>
      </c>
      <c r="AJ297" s="271" t="s">
        <v>349</v>
      </c>
      <c r="AK297" s="271" t="s">
        <v>349</v>
      </c>
      <c r="AL297" s="271" t="s">
        <v>349</v>
      </c>
    </row>
    <row r="298" spans="1:38">
      <c r="A298" s="271">
        <v>806586</v>
      </c>
      <c r="B298" s="271" t="s">
        <v>2007</v>
      </c>
      <c r="C298" s="271" t="s">
        <v>350</v>
      </c>
      <c r="D298" s="271" t="s">
        <v>349</v>
      </c>
      <c r="E298" s="271" t="s">
        <v>349</v>
      </c>
      <c r="F298" s="271" t="s">
        <v>349</v>
      </c>
      <c r="G298" s="271" t="s">
        <v>349</v>
      </c>
      <c r="H298" s="271" t="s">
        <v>349</v>
      </c>
      <c r="I298" s="271" t="s">
        <v>349</v>
      </c>
      <c r="J298" s="271" t="s">
        <v>350</v>
      </c>
      <c r="K298" s="271" t="s">
        <v>350</v>
      </c>
      <c r="L298" s="271" t="s">
        <v>350</v>
      </c>
      <c r="M298" s="271" t="s">
        <v>349</v>
      </c>
      <c r="N298" s="271" t="s">
        <v>349</v>
      </c>
      <c r="O298" s="271" t="s">
        <v>349</v>
      </c>
      <c r="P298" s="271" t="s">
        <v>348</v>
      </c>
      <c r="Q298" s="271" t="s">
        <v>349</v>
      </c>
      <c r="R298" s="271" t="s">
        <v>348</v>
      </c>
      <c r="S298" s="271" t="s">
        <v>350</v>
      </c>
      <c r="T298" s="271" t="s">
        <v>349</v>
      </c>
      <c r="U298" s="271" t="s">
        <v>348</v>
      </c>
      <c r="V298" s="271" t="s">
        <v>350</v>
      </c>
      <c r="W298" s="271" t="s">
        <v>350</v>
      </c>
      <c r="X298" s="271" t="s">
        <v>350</v>
      </c>
      <c r="Y298" s="271" t="s">
        <v>348</v>
      </c>
      <c r="Z298" s="271" t="s">
        <v>350</v>
      </c>
      <c r="AA298" s="271" t="s">
        <v>350</v>
      </c>
      <c r="AB298" s="271" t="s">
        <v>350</v>
      </c>
      <c r="AC298" s="271" t="s">
        <v>350</v>
      </c>
      <c r="AD298" s="271" t="s">
        <v>350</v>
      </c>
      <c r="AE298" s="271" t="s">
        <v>350</v>
      </c>
      <c r="AF298" s="271" t="s">
        <v>350</v>
      </c>
      <c r="AG298" s="271" t="s">
        <v>350</v>
      </c>
      <c r="AH298" s="271" t="s">
        <v>350</v>
      </c>
      <c r="AI298" s="271" t="s">
        <v>350</v>
      </c>
      <c r="AJ298" s="271" t="s">
        <v>350</v>
      </c>
      <c r="AK298" s="271" t="s">
        <v>349</v>
      </c>
      <c r="AL298" s="271" t="s">
        <v>350</v>
      </c>
    </row>
    <row r="299" spans="1:38">
      <c r="A299" s="271">
        <v>806588</v>
      </c>
      <c r="B299" s="271" t="s">
        <v>2007</v>
      </c>
      <c r="C299" s="271" t="s">
        <v>350</v>
      </c>
      <c r="D299" s="271" t="s">
        <v>349</v>
      </c>
      <c r="E299" s="271" t="s">
        <v>349</v>
      </c>
      <c r="F299" s="271" t="s">
        <v>349</v>
      </c>
      <c r="G299" s="271" t="s">
        <v>349</v>
      </c>
      <c r="H299" s="271" t="s">
        <v>349</v>
      </c>
      <c r="I299" s="271" t="s">
        <v>349</v>
      </c>
      <c r="J299" s="271" t="s">
        <v>348</v>
      </c>
      <c r="K299" s="271" t="s">
        <v>348</v>
      </c>
      <c r="L299" s="271" t="s">
        <v>348</v>
      </c>
      <c r="M299" s="271" t="s">
        <v>349</v>
      </c>
      <c r="N299" s="271" t="s">
        <v>349</v>
      </c>
      <c r="O299" s="271" t="s">
        <v>349</v>
      </c>
      <c r="P299" s="271" t="s">
        <v>350</v>
      </c>
      <c r="Q299" s="271" t="s">
        <v>350</v>
      </c>
      <c r="R299" s="271" t="s">
        <v>348</v>
      </c>
      <c r="S299" s="271" t="s">
        <v>348</v>
      </c>
      <c r="T299" s="271" t="s">
        <v>350</v>
      </c>
      <c r="U299" s="271" t="s">
        <v>350</v>
      </c>
      <c r="V299" s="271" t="s">
        <v>350</v>
      </c>
      <c r="W299" s="271" t="s">
        <v>348</v>
      </c>
      <c r="X299" s="271" t="s">
        <v>350</v>
      </c>
      <c r="Y299" s="271" t="s">
        <v>350</v>
      </c>
      <c r="Z299" s="271" t="s">
        <v>349</v>
      </c>
      <c r="AA299" s="271" t="s">
        <v>350</v>
      </c>
      <c r="AB299" s="271" t="s">
        <v>350</v>
      </c>
      <c r="AC299" s="271" t="s">
        <v>349</v>
      </c>
      <c r="AD299" s="271" t="s">
        <v>349</v>
      </c>
      <c r="AE299" s="271" t="s">
        <v>349</v>
      </c>
      <c r="AF299" s="271" t="s">
        <v>349</v>
      </c>
      <c r="AG299" s="271" t="s">
        <v>349</v>
      </c>
      <c r="AH299" s="271" t="s">
        <v>349</v>
      </c>
      <c r="AI299" s="271" t="s">
        <v>349</v>
      </c>
      <c r="AJ299" s="271" t="s">
        <v>349</v>
      </c>
      <c r="AK299" s="271" t="s">
        <v>349</v>
      </c>
      <c r="AL299" s="271" t="s">
        <v>349</v>
      </c>
    </row>
    <row r="300" spans="1:38">
      <c r="A300" s="271">
        <v>806589</v>
      </c>
      <c r="B300" s="271" t="s">
        <v>2007</v>
      </c>
      <c r="C300" s="271" t="s">
        <v>349</v>
      </c>
      <c r="D300" s="271" t="s">
        <v>350</v>
      </c>
      <c r="E300" s="271" t="s">
        <v>350</v>
      </c>
      <c r="F300" s="271" t="s">
        <v>349</v>
      </c>
      <c r="G300" s="271" t="s">
        <v>349</v>
      </c>
      <c r="H300" s="271" t="s">
        <v>349</v>
      </c>
      <c r="I300" s="271" t="s">
        <v>350</v>
      </c>
      <c r="J300" s="271" t="s">
        <v>349</v>
      </c>
      <c r="K300" s="271" t="s">
        <v>349</v>
      </c>
      <c r="L300" s="271" t="s">
        <v>350</v>
      </c>
      <c r="M300" s="271" t="s">
        <v>349</v>
      </c>
      <c r="N300" s="271" t="s">
        <v>349</v>
      </c>
      <c r="O300" s="271" t="s">
        <v>350</v>
      </c>
      <c r="P300" s="271" t="s">
        <v>350</v>
      </c>
      <c r="Q300" s="271" t="s">
        <v>350</v>
      </c>
      <c r="R300" s="271" t="s">
        <v>350</v>
      </c>
      <c r="S300" s="271" t="s">
        <v>350</v>
      </c>
      <c r="T300" s="271" t="s">
        <v>350</v>
      </c>
      <c r="U300" s="271" t="s">
        <v>349</v>
      </c>
      <c r="V300" s="271" t="s">
        <v>350</v>
      </c>
      <c r="W300" s="271" t="s">
        <v>350</v>
      </c>
      <c r="X300" s="271" t="s">
        <v>350</v>
      </c>
      <c r="Y300" s="271" t="s">
        <v>348</v>
      </c>
      <c r="Z300" s="271" t="s">
        <v>348</v>
      </c>
      <c r="AA300" s="271" t="s">
        <v>348</v>
      </c>
      <c r="AB300" s="271" t="s">
        <v>350</v>
      </c>
      <c r="AC300" s="271" t="s">
        <v>350</v>
      </c>
      <c r="AD300" s="271" t="s">
        <v>350</v>
      </c>
      <c r="AE300" s="271" t="s">
        <v>348</v>
      </c>
      <c r="AF300" s="271" t="s">
        <v>350</v>
      </c>
      <c r="AG300" s="271" t="s">
        <v>350</v>
      </c>
      <c r="AH300" s="271" t="s">
        <v>350</v>
      </c>
      <c r="AI300" s="271" t="s">
        <v>350</v>
      </c>
      <c r="AJ300" s="271" t="s">
        <v>350</v>
      </c>
      <c r="AK300" s="271" t="s">
        <v>349</v>
      </c>
      <c r="AL300" s="271" t="s">
        <v>350</v>
      </c>
    </row>
    <row r="301" spans="1:38">
      <c r="A301" s="271">
        <v>806595</v>
      </c>
      <c r="B301" s="271" t="s">
        <v>2007</v>
      </c>
      <c r="C301" s="271" t="s">
        <v>349</v>
      </c>
      <c r="D301" s="271" t="s">
        <v>350</v>
      </c>
      <c r="E301" s="271" t="s">
        <v>349</v>
      </c>
      <c r="F301" s="271" t="s">
        <v>349</v>
      </c>
      <c r="G301" s="271" t="s">
        <v>349</v>
      </c>
      <c r="H301" s="271" t="s">
        <v>349</v>
      </c>
      <c r="I301" s="271" t="s">
        <v>349</v>
      </c>
      <c r="J301" s="271" t="s">
        <v>348</v>
      </c>
      <c r="K301" s="271" t="s">
        <v>350</v>
      </c>
      <c r="L301" s="271" t="s">
        <v>349</v>
      </c>
      <c r="M301" s="271" t="s">
        <v>349</v>
      </c>
      <c r="N301" s="271" t="s">
        <v>349</v>
      </c>
      <c r="O301" s="271" t="s">
        <v>349</v>
      </c>
      <c r="P301" s="271" t="s">
        <v>350</v>
      </c>
      <c r="Q301" s="271" t="s">
        <v>350</v>
      </c>
      <c r="R301" s="271" t="s">
        <v>350</v>
      </c>
      <c r="S301" s="271" t="s">
        <v>348</v>
      </c>
      <c r="T301" s="271" t="s">
        <v>350</v>
      </c>
      <c r="U301" s="271" t="s">
        <v>350</v>
      </c>
      <c r="V301" s="271" t="s">
        <v>348</v>
      </c>
      <c r="W301" s="271" t="s">
        <v>348</v>
      </c>
      <c r="X301" s="271" t="s">
        <v>350</v>
      </c>
      <c r="Y301" s="271" t="s">
        <v>350</v>
      </c>
      <c r="Z301" s="271" t="s">
        <v>348</v>
      </c>
      <c r="AA301" s="271" t="s">
        <v>348</v>
      </c>
      <c r="AB301" s="271" t="s">
        <v>350</v>
      </c>
      <c r="AC301" s="271" t="s">
        <v>349</v>
      </c>
      <c r="AD301" s="271" t="s">
        <v>349</v>
      </c>
      <c r="AE301" s="271" t="s">
        <v>350</v>
      </c>
      <c r="AF301" s="271" t="s">
        <v>350</v>
      </c>
      <c r="AG301" s="271" t="s">
        <v>350</v>
      </c>
      <c r="AH301" s="271" t="s">
        <v>349</v>
      </c>
      <c r="AI301" s="271" t="s">
        <v>348</v>
      </c>
      <c r="AJ301" s="271" t="s">
        <v>348</v>
      </c>
      <c r="AK301" s="271" t="s">
        <v>349</v>
      </c>
      <c r="AL301" s="271" t="s">
        <v>350</v>
      </c>
    </row>
    <row r="302" spans="1:38">
      <c r="A302" s="271">
        <v>806599</v>
      </c>
      <c r="B302" s="271" t="s">
        <v>2007</v>
      </c>
      <c r="C302" s="271" t="s">
        <v>349</v>
      </c>
      <c r="D302" s="271" t="s">
        <v>350</v>
      </c>
      <c r="E302" s="271" t="s">
        <v>350</v>
      </c>
      <c r="F302" s="271" t="s">
        <v>349</v>
      </c>
      <c r="G302" s="271" t="s">
        <v>349</v>
      </c>
      <c r="H302" s="271" t="s">
        <v>349</v>
      </c>
      <c r="I302" s="271" t="s">
        <v>350</v>
      </c>
      <c r="J302" s="271" t="s">
        <v>349</v>
      </c>
      <c r="K302" s="271" t="s">
        <v>349</v>
      </c>
      <c r="L302" s="271" t="s">
        <v>350</v>
      </c>
      <c r="M302" s="271" t="s">
        <v>349</v>
      </c>
      <c r="N302" s="271" t="s">
        <v>349</v>
      </c>
      <c r="O302" s="271" t="s">
        <v>350</v>
      </c>
      <c r="P302" s="271" t="s">
        <v>349</v>
      </c>
      <c r="Q302" s="271" t="s">
        <v>350</v>
      </c>
      <c r="R302" s="271" t="s">
        <v>348</v>
      </c>
      <c r="S302" s="271" t="s">
        <v>348</v>
      </c>
      <c r="T302" s="271" t="s">
        <v>350</v>
      </c>
      <c r="U302" s="271" t="s">
        <v>350</v>
      </c>
      <c r="V302" s="271" t="s">
        <v>350</v>
      </c>
      <c r="W302" s="271" t="s">
        <v>348</v>
      </c>
      <c r="X302" s="271" t="s">
        <v>349</v>
      </c>
      <c r="Y302" s="271" t="s">
        <v>348</v>
      </c>
      <c r="Z302" s="271" t="s">
        <v>349</v>
      </c>
      <c r="AA302" s="271" t="s">
        <v>348</v>
      </c>
      <c r="AB302" s="271" t="s">
        <v>350</v>
      </c>
      <c r="AC302" s="271" t="s">
        <v>350</v>
      </c>
      <c r="AD302" s="271" t="s">
        <v>349</v>
      </c>
      <c r="AE302" s="271" t="s">
        <v>350</v>
      </c>
      <c r="AF302" s="271" t="s">
        <v>350</v>
      </c>
      <c r="AG302" s="271" t="s">
        <v>350</v>
      </c>
      <c r="AH302" s="271" t="s">
        <v>350</v>
      </c>
      <c r="AI302" s="271" t="s">
        <v>350</v>
      </c>
      <c r="AJ302" s="271" t="s">
        <v>350</v>
      </c>
      <c r="AK302" s="271" t="s">
        <v>349</v>
      </c>
      <c r="AL302" s="271" t="s">
        <v>350</v>
      </c>
    </row>
    <row r="303" spans="1:38">
      <c r="A303" s="271">
        <v>806607</v>
      </c>
      <c r="B303" s="271" t="s">
        <v>2007</v>
      </c>
      <c r="C303" s="271" t="s">
        <v>350</v>
      </c>
      <c r="D303" s="271" t="s">
        <v>350</v>
      </c>
      <c r="E303" s="271" t="s">
        <v>349</v>
      </c>
      <c r="F303" s="271" t="s">
        <v>349</v>
      </c>
      <c r="G303" s="271" t="s">
        <v>349</v>
      </c>
      <c r="H303" s="271" t="s">
        <v>349</v>
      </c>
      <c r="I303" s="271" t="s">
        <v>349</v>
      </c>
      <c r="J303" s="271" t="s">
        <v>349</v>
      </c>
      <c r="K303" s="271" t="s">
        <v>350</v>
      </c>
      <c r="L303" s="271" t="s">
        <v>348</v>
      </c>
      <c r="M303" s="271" t="s">
        <v>349</v>
      </c>
      <c r="N303" s="271" t="s">
        <v>349</v>
      </c>
      <c r="O303" s="271" t="s">
        <v>348</v>
      </c>
      <c r="P303" s="271" t="s">
        <v>348</v>
      </c>
      <c r="Q303" s="271" t="s">
        <v>348</v>
      </c>
      <c r="R303" s="271" t="s">
        <v>348</v>
      </c>
      <c r="S303" s="271" t="s">
        <v>348</v>
      </c>
      <c r="T303" s="271" t="s">
        <v>348</v>
      </c>
      <c r="U303" s="271" t="s">
        <v>349</v>
      </c>
      <c r="V303" s="271" t="s">
        <v>349</v>
      </c>
      <c r="W303" s="271" t="s">
        <v>350</v>
      </c>
      <c r="X303" s="271" t="s">
        <v>348</v>
      </c>
      <c r="Y303" s="271" t="s">
        <v>348</v>
      </c>
      <c r="Z303" s="271" t="s">
        <v>348</v>
      </c>
      <c r="AA303" s="271" t="s">
        <v>349</v>
      </c>
      <c r="AB303" s="271" t="s">
        <v>348</v>
      </c>
      <c r="AC303" s="271" t="s">
        <v>348</v>
      </c>
      <c r="AD303" s="271" t="s">
        <v>348</v>
      </c>
      <c r="AE303" s="271" t="s">
        <v>349</v>
      </c>
      <c r="AF303" s="271" t="s">
        <v>350</v>
      </c>
      <c r="AG303" s="271" t="s">
        <v>349</v>
      </c>
      <c r="AH303" s="271" t="s">
        <v>350</v>
      </c>
      <c r="AI303" s="271" t="s">
        <v>350</v>
      </c>
      <c r="AJ303" s="271" t="s">
        <v>349</v>
      </c>
      <c r="AK303" s="271" t="s">
        <v>349</v>
      </c>
      <c r="AL303" s="271" t="s">
        <v>350</v>
      </c>
    </row>
    <row r="304" spans="1:38">
      <c r="A304" s="271">
        <v>806614</v>
      </c>
      <c r="B304" s="271" t="s">
        <v>2007</v>
      </c>
      <c r="C304" s="271" t="s">
        <v>349</v>
      </c>
      <c r="D304" s="271" t="s">
        <v>348</v>
      </c>
      <c r="E304" s="271" t="s">
        <v>350</v>
      </c>
      <c r="F304" s="271" t="s">
        <v>349</v>
      </c>
      <c r="G304" s="271" t="s">
        <v>349</v>
      </c>
      <c r="H304" s="271" t="s">
        <v>349</v>
      </c>
      <c r="I304" s="271" t="s">
        <v>349</v>
      </c>
      <c r="J304" s="271" t="s">
        <v>349</v>
      </c>
      <c r="K304" s="271" t="s">
        <v>349</v>
      </c>
      <c r="L304" s="271" t="s">
        <v>350</v>
      </c>
      <c r="M304" s="271" t="s">
        <v>349</v>
      </c>
      <c r="N304" s="271" t="s">
        <v>349</v>
      </c>
      <c r="O304" s="271" t="s">
        <v>349</v>
      </c>
      <c r="P304" s="271" t="s">
        <v>350</v>
      </c>
      <c r="Q304" s="271" t="s">
        <v>348</v>
      </c>
      <c r="R304" s="271" t="s">
        <v>350</v>
      </c>
      <c r="S304" s="271" t="s">
        <v>350</v>
      </c>
      <c r="T304" s="271" t="s">
        <v>350</v>
      </c>
      <c r="U304" s="271" t="s">
        <v>348</v>
      </c>
      <c r="V304" s="271" t="s">
        <v>350</v>
      </c>
      <c r="W304" s="271" t="s">
        <v>348</v>
      </c>
      <c r="X304" s="271" t="s">
        <v>349</v>
      </c>
      <c r="Y304" s="271" t="s">
        <v>350</v>
      </c>
      <c r="Z304" s="271" t="s">
        <v>348</v>
      </c>
      <c r="AA304" s="271" t="s">
        <v>349</v>
      </c>
      <c r="AB304" s="271" t="s">
        <v>350</v>
      </c>
      <c r="AC304" s="271" t="s">
        <v>350</v>
      </c>
      <c r="AD304" s="271" t="s">
        <v>350</v>
      </c>
      <c r="AE304" s="271" t="s">
        <v>349</v>
      </c>
      <c r="AF304" s="271" t="s">
        <v>350</v>
      </c>
      <c r="AG304" s="271" t="s">
        <v>349</v>
      </c>
      <c r="AH304" s="271" t="s">
        <v>349</v>
      </c>
      <c r="AI304" s="271" t="s">
        <v>349</v>
      </c>
      <c r="AJ304" s="271" t="s">
        <v>349</v>
      </c>
      <c r="AK304" s="271" t="s">
        <v>349</v>
      </c>
      <c r="AL304" s="271" t="s">
        <v>349</v>
      </c>
    </row>
    <row r="305" spans="1:38">
      <c r="A305" s="271">
        <v>806615</v>
      </c>
      <c r="B305" s="271" t="s">
        <v>2007</v>
      </c>
      <c r="C305" s="271" t="s">
        <v>349</v>
      </c>
      <c r="D305" s="271" t="s">
        <v>350</v>
      </c>
      <c r="E305" s="271" t="s">
        <v>349</v>
      </c>
      <c r="F305" s="271" t="s">
        <v>349</v>
      </c>
      <c r="G305" s="271" t="s">
        <v>349</v>
      </c>
      <c r="H305" s="271" t="s">
        <v>349</v>
      </c>
      <c r="I305" s="271" t="s">
        <v>349</v>
      </c>
      <c r="J305" s="271" t="s">
        <v>350</v>
      </c>
      <c r="K305" s="271" t="s">
        <v>350</v>
      </c>
      <c r="L305" s="271" t="s">
        <v>349</v>
      </c>
      <c r="M305" s="271" t="s">
        <v>349</v>
      </c>
      <c r="N305" s="271" t="s">
        <v>349</v>
      </c>
      <c r="O305" s="271" t="s">
        <v>349</v>
      </c>
      <c r="P305" s="271" t="s">
        <v>350</v>
      </c>
      <c r="Q305" s="271" t="s">
        <v>350</v>
      </c>
      <c r="R305" s="271" t="s">
        <v>350</v>
      </c>
      <c r="S305" s="271" t="s">
        <v>348</v>
      </c>
      <c r="T305" s="271" t="s">
        <v>350</v>
      </c>
      <c r="U305" s="271" t="s">
        <v>350</v>
      </c>
      <c r="V305" s="271" t="s">
        <v>350</v>
      </c>
      <c r="W305" s="271" t="s">
        <v>348</v>
      </c>
      <c r="X305" s="271" t="s">
        <v>350</v>
      </c>
      <c r="Y305" s="271" t="s">
        <v>349</v>
      </c>
      <c r="Z305" s="271" t="s">
        <v>349</v>
      </c>
      <c r="AA305" s="271" t="s">
        <v>348</v>
      </c>
      <c r="AB305" s="271" t="s">
        <v>350</v>
      </c>
      <c r="AC305" s="271" t="s">
        <v>350</v>
      </c>
      <c r="AD305" s="271" t="s">
        <v>350</v>
      </c>
      <c r="AE305" s="271" t="s">
        <v>348</v>
      </c>
      <c r="AF305" s="271" t="s">
        <v>350</v>
      </c>
      <c r="AG305" s="271" t="s">
        <v>350</v>
      </c>
      <c r="AH305" s="271" t="s">
        <v>350</v>
      </c>
      <c r="AI305" s="271" t="s">
        <v>350</v>
      </c>
      <c r="AJ305" s="271" t="s">
        <v>350</v>
      </c>
      <c r="AK305" s="271" t="s">
        <v>349</v>
      </c>
      <c r="AL305" s="271" t="s">
        <v>350</v>
      </c>
    </row>
    <row r="306" spans="1:38">
      <c r="A306" s="271">
        <v>806634</v>
      </c>
      <c r="B306" s="271" t="s">
        <v>2007</v>
      </c>
      <c r="C306" s="271" t="s">
        <v>350</v>
      </c>
      <c r="D306" s="271" t="s">
        <v>348</v>
      </c>
      <c r="E306" s="271" t="s">
        <v>350</v>
      </c>
      <c r="F306" s="271" t="s">
        <v>349</v>
      </c>
      <c r="G306" s="271" t="s">
        <v>349</v>
      </c>
      <c r="H306" s="271" t="s">
        <v>349</v>
      </c>
      <c r="I306" s="271" t="s">
        <v>350</v>
      </c>
      <c r="J306" s="271" t="s">
        <v>349</v>
      </c>
      <c r="K306" s="271" t="s">
        <v>350</v>
      </c>
      <c r="L306" s="271" t="s">
        <v>348</v>
      </c>
      <c r="M306" s="271" t="s">
        <v>349</v>
      </c>
      <c r="N306" s="271" t="s">
        <v>349</v>
      </c>
      <c r="O306" s="271" t="s">
        <v>350</v>
      </c>
      <c r="P306" s="271" t="s">
        <v>348</v>
      </c>
      <c r="Q306" s="271" t="s">
        <v>348</v>
      </c>
      <c r="R306" s="271" t="s">
        <v>350</v>
      </c>
      <c r="S306" s="271" t="s">
        <v>350</v>
      </c>
      <c r="T306" s="271" t="s">
        <v>350</v>
      </c>
      <c r="U306" s="271" t="s">
        <v>348</v>
      </c>
      <c r="V306" s="271" t="s">
        <v>348</v>
      </c>
      <c r="W306" s="271" t="s">
        <v>348</v>
      </c>
      <c r="X306" s="271" t="s">
        <v>350</v>
      </c>
      <c r="Y306" s="271" t="s">
        <v>348</v>
      </c>
      <c r="Z306" s="271" t="s">
        <v>350</v>
      </c>
      <c r="AA306" s="271" t="s">
        <v>348</v>
      </c>
      <c r="AB306" s="271" t="s">
        <v>350</v>
      </c>
      <c r="AC306" s="271" t="s">
        <v>349</v>
      </c>
      <c r="AD306" s="271" t="s">
        <v>350</v>
      </c>
      <c r="AE306" s="271" t="s">
        <v>349</v>
      </c>
      <c r="AF306" s="271" t="s">
        <v>350</v>
      </c>
      <c r="AG306" s="271" t="s">
        <v>349</v>
      </c>
      <c r="AH306" s="271" t="s">
        <v>349</v>
      </c>
      <c r="AI306" s="271" t="s">
        <v>349</v>
      </c>
      <c r="AJ306" s="271" t="s">
        <v>349</v>
      </c>
      <c r="AK306" s="271" t="s">
        <v>349</v>
      </c>
      <c r="AL306" s="271" t="s">
        <v>349</v>
      </c>
    </row>
    <row r="307" spans="1:38">
      <c r="A307" s="271">
        <v>806640</v>
      </c>
      <c r="B307" s="271" t="s">
        <v>2007</v>
      </c>
      <c r="C307" s="271" t="s">
        <v>350</v>
      </c>
      <c r="D307" s="271" t="s">
        <v>350</v>
      </c>
      <c r="E307" s="271" t="s">
        <v>350</v>
      </c>
      <c r="F307" s="271" t="s">
        <v>350</v>
      </c>
      <c r="G307" s="271" t="s">
        <v>350</v>
      </c>
      <c r="H307" s="271" t="s">
        <v>348</v>
      </c>
      <c r="I307" s="271" t="s">
        <v>350</v>
      </c>
      <c r="J307" s="271" t="s">
        <v>350</v>
      </c>
      <c r="K307" s="271" t="s">
        <v>348</v>
      </c>
      <c r="L307" s="271" t="s">
        <v>350</v>
      </c>
      <c r="M307" s="271" t="s">
        <v>350</v>
      </c>
      <c r="N307" s="271" t="s">
        <v>350</v>
      </c>
      <c r="O307" s="271" t="s">
        <v>349</v>
      </c>
      <c r="P307" s="271" t="s">
        <v>350</v>
      </c>
      <c r="Q307" s="271" t="s">
        <v>350</v>
      </c>
      <c r="R307" s="271" t="s">
        <v>350</v>
      </c>
      <c r="S307" s="271" t="s">
        <v>348</v>
      </c>
      <c r="T307" s="271" t="s">
        <v>348</v>
      </c>
      <c r="U307" s="271" t="s">
        <v>348</v>
      </c>
      <c r="V307" s="271" t="s">
        <v>348</v>
      </c>
      <c r="W307" s="271" t="s">
        <v>350</v>
      </c>
      <c r="X307" s="271" t="s">
        <v>350</v>
      </c>
      <c r="Y307" s="271" t="s">
        <v>350</v>
      </c>
      <c r="Z307" s="271" t="s">
        <v>350</v>
      </c>
      <c r="AA307" s="271" t="s">
        <v>349</v>
      </c>
      <c r="AB307" s="271" t="s">
        <v>350</v>
      </c>
      <c r="AC307" s="271" t="s">
        <v>349</v>
      </c>
      <c r="AD307" s="271" t="s">
        <v>349</v>
      </c>
      <c r="AE307" s="271" t="s">
        <v>350</v>
      </c>
      <c r="AF307" s="271" t="s">
        <v>349</v>
      </c>
      <c r="AG307" s="271" t="s">
        <v>349</v>
      </c>
      <c r="AH307" s="271" t="s">
        <v>349</v>
      </c>
      <c r="AI307" s="271" t="s">
        <v>349</v>
      </c>
      <c r="AJ307" s="271" t="s">
        <v>349</v>
      </c>
      <c r="AK307" s="271" t="s">
        <v>349</v>
      </c>
      <c r="AL307" s="271" t="s">
        <v>349</v>
      </c>
    </row>
    <row r="308" spans="1:38">
      <c r="A308" s="271">
        <v>806643</v>
      </c>
      <c r="B308" s="271" t="s">
        <v>2007</v>
      </c>
      <c r="C308" s="271" t="s">
        <v>348</v>
      </c>
      <c r="D308" s="271" t="s">
        <v>350</v>
      </c>
      <c r="E308" s="271" t="s">
        <v>350</v>
      </c>
      <c r="F308" s="271" t="s">
        <v>350</v>
      </c>
      <c r="G308" s="271" t="s">
        <v>350</v>
      </c>
      <c r="H308" s="271" t="s">
        <v>348</v>
      </c>
      <c r="I308" s="271" t="s">
        <v>348</v>
      </c>
      <c r="J308" s="271" t="s">
        <v>350</v>
      </c>
      <c r="K308" s="271" t="s">
        <v>350</v>
      </c>
      <c r="L308" s="271" t="s">
        <v>348</v>
      </c>
      <c r="M308" s="271" t="s">
        <v>350</v>
      </c>
      <c r="N308" s="271" t="s">
        <v>350</v>
      </c>
      <c r="O308" s="271" t="s">
        <v>349</v>
      </c>
      <c r="P308" s="271" t="s">
        <v>350</v>
      </c>
      <c r="Q308" s="271" t="s">
        <v>350</v>
      </c>
      <c r="R308" s="271" t="s">
        <v>350</v>
      </c>
      <c r="S308" s="271" t="s">
        <v>350</v>
      </c>
      <c r="T308" s="271" t="s">
        <v>350</v>
      </c>
      <c r="U308" s="271" t="s">
        <v>348</v>
      </c>
      <c r="V308" s="271" t="s">
        <v>348</v>
      </c>
      <c r="W308" s="271" t="s">
        <v>350</v>
      </c>
      <c r="X308" s="271" t="s">
        <v>350</v>
      </c>
      <c r="Y308" s="271" t="s">
        <v>350</v>
      </c>
      <c r="Z308" s="271" t="s">
        <v>350</v>
      </c>
      <c r="AA308" s="271" t="s">
        <v>350</v>
      </c>
      <c r="AB308" s="271" t="s">
        <v>350</v>
      </c>
      <c r="AC308" s="271" t="s">
        <v>350</v>
      </c>
      <c r="AD308" s="271" t="s">
        <v>349</v>
      </c>
      <c r="AE308" s="271" t="s">
        <v>350</v>
      </c>
      <c r="AF308" s="271" t="s">
        <v>350</v>
      </c>
      <c r="AG308" s="271" t="s">
        <v>349</v>
      </c>
      <c r="AH308" s="271" t="s">
        <v>349</v>
      </c>
      <c r="AI308" s="271" t="s">
        <v>349</v>
      </c>
      <c r="AJ308" s="271" t="s">
        <v>349</v>
      </c>
      <c r="AK308" s="271" t="s">
        <v>349</v>
      </c>
      <c r="AL308" s="271" t="s">
        <v>349</v>
      </c>
    </row>
    <row r="309" spans="1:38">
      <c r="A309" s="271">
        <v>806672</v>
      </c>
      <c r="B309" s="271" t="s">
        <v>2007</v>
      </c>
      <c r="C309" s="271" t="s">
        <v>348</v>
      </c>
      <c r="D309" s="271" t="s">
        <v>350</v>
      </c>
      <c r="E309" s="271" t="s">
        <v>350</v>
      </c>
      <c r="F309" s="271" t="s">
        <v>350</v>
      </c>
      <c r="G309" s="271" t="s">
        <v>350</v>
      </c>
      <c r="H309" s="271" t="s">
        <v>348</v>
      </c>
      <c r="I309" s="271" t="s">
        <v>350</v>
      </c>
      <c r="J309" s="271" t="s">
        <v>350</v>
      </c>
      <c r="K309" s="271" t="s">
        <v>350</v>
      </c>
      <c r="L309" s="271" t="s">
        <v>348</v>
      </c>
      <c r="M309" s="271" t="s">
        <v>350</v>
      </c>
      <c r="N309" s="271" t="s">
        <v>350</v>
      </c>
      <c r="O309" s="271" t="s">
        <v>350</v>
      </c>
      <c r="P309" s="271" t="s">
        <v>348</v>
      </c>
      <c r="Q309" s="271" t="s">
        <v>350</v>
      </c>
      <c r="R309" s="271" t="s">
        <v>348</v>
      </c>
      <c r="S309" s="271" t="s">
        <v>350</v>
      </c>
      <c r="T309" s="271" t="s">
        <v>350</v>
      </c>
      <c r="U309" s="271" t="s">
        <v>348</v>
      </c>
      <c r="V309" s="271" t="s">
        <v>350</v>
      </c>
      <c r="W309" s="271" t="s">
        <v>350</v>
      </c>
      <c r="X309" s="271" t="s">
        <v>350</v>
      </c>
      <c r="Y309" s="271" t="s">
        <v>348</v>
      </c>
      <c r="Z309" s="271" t="s">
        <v>348</v>
      </c>
      <c r="AA309" s="271" t="s">
        <v>350</v>
      </c>
      <c r="AB309" s="271" t="s">
        <v>350</v>
      </c>
      <c r="AC309" s="271" t="s">
        <v>350</v>
      </c>
      <c r="AD309" s="271" t="s">
        <v>350</v>
      </c>
      <c r="AE309" s="271" t="s">
        <v>350</v>
      </c>
      <c r="AF309" s="271" t="s">
        <v>350</v>
      </c>
      <c r="AG309" s="271" t="s">
        <v>349</v>
      </c>
      <c r="AH309" s="271" t="s">
        <v>349</v>
      </c>
      <c r="AI309" s="271" t="s">
        <v>349</v>
      </c>
      <c r="AJ309" s="271" t="s">
        <v>349</v>
      </c>
      <c r="AK309" s="271" t="s">
        <v>349</v>
      </c>
      <c r="AL309" s="271" t="s">
        <v>349</v>
      </c>
    </row>
    <row r="310" spans="1:38">
      <c r="A310" s="271">
        <v>806685</v>
      </c>
      <c r="B310" s="271" t="s">
        <v>2007</v>
      </c>
      <c r="C310" s="271" t="s">
        <v>350</v>
      </c>
      <c r="D310" s="271" t="s">
        <v>350</v>
      </c>
      <c r="E310" s="271" t="s">
        <v>350</v>
      </c>
      <c r="F310" s="271" t="s">
        <v>350</v>
      </c>
      <c r="G310" s="271" t="s">
        <v>350</v>
      </c>
      <c r="H310" s="271" t="s">
        <v>348</v>
      </c>
      <c r="I310" s="271" t="s">
        <v>350</v>
      </c>
      <c r="J310" s="271" t="s">
        <v>350</v>
      </c>
      <c r="K310" s="271" t="s">
        <v>350</v>
      </c>
      <c r="L310" s="271" t="s">
        <v>350</v>
      </c>
      <c r="M310" s="271" t="s">
        <v>348</v>
      </c>
      <c r="N310" s="271" t="s">
        <v>350</v>
      </c>
      <c r="O310" s="271" t="s">
        <v>349</v>
      </c>
      <c r="P310" s="271" t="s">
        <v>350</v>
      </c>
      <c r="Q310" s="271" t="s">
        <v>350</v>
      </c>
      <c r="R310" s="271" t="s">
        <v>350</v>
      </c>
      <c r="S310" s="271" t="s">
        <v>350</v>
      </c>
      <c r="T310" s="271" t="s">
        <v>348</v>
      </c>
      <c r="U310" s="271" t="s">
        <v>348</v>
      </c>
      <c r="V310" s="271" t="s">
        <v>348</v>
      </c>
      <c r="W310" s="271" t="s">
        <v>350</v>
      </c>
      <c r="X310" s="271" t="s">
        <v>350</v>
      </c>
      <c r="Y310" s="271" t="s">
        <v>348</v>
      </c>
      <c r="Z310" s="271" t="s">
        <v>350</v>
      </c>
      <c r="AA310" s="271" t="s">
        <v>350</v>
      </c>
      <c r="AB310" s="271" t="s">
        <v>350</v>
      </c>
      <c r="AC310" s="271" t="s">
        <v>350</v>
      </c>
      <c r="AD310" s="271" t="s">
        <v>350</v>
      </c>
      <c r="AE310" s="271" t="s">
        <v>350</v>
      </c>
      <c r="AF310" s="271" t="s">
        <v>350</v>
      </c>
      <c r="AG310" s="271" t="s">
        <v>349</v>
      </c>
      <c r="AH310" s="271" t="s">
        <v>349</v>
      </c>
      <c r="AI310" s="271" t="s">
        <v>349</v>
      </c>
      <c r="AJ310" s="271" t="s">
        <v>349</v>
      </c>
      <c r="AK310" s="271" t="s">
        <v>349</v>
      </c>
      <c r="AL310" s="271" t="s">
        <v>349</v>
      </c>
    </row>
    <row r="311" spans="1:38">
      <c r="A311" s="271">
        <v>806696</v>
      </c>
      <c r="B311" s="271" t="s">
        <v>2007</v>
      </c>
      <c r="C311" s="271" t="s">
        <v>349</v>
      </c>
      <c r="D311" s="271" t="s">
        <v>348</v>
      </c>
      <c r="E311" s="271" t="s">
        <v>349</v>
      </c>
      <c r="F311" s="271" t="s">
        <v>349</v>
      </c>
      <c r="G311" s="271" t="s">
        <v>349</v>
      </c>
      <c r="H311" s="271" t="s">
        <v>348</v>
      </c>
      <c r="I311" s="271" t="s">
        <v>350</v>
      </c>
      <c r="J311" s="271" t="s">
        <v>348</v>
      </c>
      <c r="K311" s="271" t="s">
        <v>350</v>
      </c>
      <c r="L311" s="271" t="s">
        <v>350</v>
      </c>
      <c r="M311" s="271" t="s">
        <v>350</v>
      </c>
      <c r="N311" s="271" t="s">
        <v>348</v>
      </c>
      <c r="O311" s="271" t="s">
        <v>350</v>
      </c>
      <c r="P311" s="271" t="s">
        <v>348</v>
      </c>
      <c r="Q311" s="271" t="s">
        <v>350</v>
      </c>
      <c r="R311" s="271" t="s">
        <v>348</v>
      </c>
      <c r="S311" s="271" t="s">
        <v>348</v>
      </c>
      <c r="T311" s="271" t="s">
        <v>348</v>
      </c>
      <c r="U311" s="271" t="s">
        <v>349</v>
      </c>
      <c r="V311" s="271" t="s">
        <v>348</v>
      </c>
      <c r="W311" s="271" t="s">
        <v>350</v>
      </c>
      <c r="X311" s="271" t="s">
        <v>350</v>
      </c>
      <c r="Y311" s="271" t="s">
        <v>348</v>
      </c>
      <c r="Z311" s="271" t="s">
        <v>350</v>
      </c>
      <c r="AA311" s="271" t="s">
        <v>348</v>
      </c>
      <c r="AB311" s="271" t="s">
        <v>350</v>
      </c>
      <c r="AC311" s="271" t="s">
        <v>350</v>
      </c>
      <c r="AD311" s="271" t="s">
        <v>350</v>
      </c>
      <c r="AE311" s="271" t="s">
        <v>350</v>
      </c>
      <c r="AF311" s="271" t="s">
        <v>350</v>
      </c>
      <c r="AG311" s="271" t="s">
        <v>349</v>
      </c>
      <c r="AH311" s="271" t="s">
        <v>349</v>
      </c>
      <c r="AI311" s="271" t="s">
        <v>349</v>
      </c>
      <c r="AJ311" s="271" t="s">
        <v>349</v>
      </c>
      <c r="AK311" s="271" t="s">
        <v>349</v>
      </c>
      <c r="AL311" s="271" t="s">
        <v>349</v>
      </c>
    </row>
    <row r="312" spans="1:38">
      <c r="A312" s="271">
        <v>806697</v>
      </c>
      <c r="B312" s="271" t="s">
        <v>2007</v>
      </c>
      <c r="C312" s="271" t="s">
        <v>350</v>
      </c>
      <c r="D312" s="271" t="s">
        <v>350</v>
      </c>
      <c r="E312" s="271" t="s">
        <v>348</v>
      </c>
      <c r="F312" s="271" t="s">
        <v>350</v>
      </c>
      <c r="G312" s="271" t="s">
        <v>350</v>
      </c>
      <c r="H312" s="271" t="s">
        <v>348</v>
      </c>
      <c r="I312" s="271" t="s">
        <v>350</v>
      </c>
      <c r="J312" s="271" t="s">
        <v>350</v>
      </c>
      <c r="K312" s="271" t="s">
        <v>350</v>
      </c>
      <c r="L312" s="271" t="s">
        <v>348</v>
      </c>
      <c r="M312" s="271" t="s">
        <v>348</v>
      </c>
      <c r="N312" s="271" t="s">
        <v>350</v>
      </c>
      <c r="O312" s="271" t="s">
        <v>349</v>
      </c>
      <c r="P312" s="271" t="s">
        <v>349</v>
      </c>
      <c r="Q312" s="271" t="s">
        <v>350</v>
      </c>
      <c r="R312" s="271" t="s">
        <v>348</v>
      </c>
      <c r="S312" s="271" t="s">
        <v>350</v>
      </c>
      <c r="T312" s="271" t="s">
        <v>348</v>
      </c>
      <c r="U312" s="271" t="s">
        <v>350</v>
      </c>
      <c r="V312" s="271" t="s">
        <v>350</v>
      </c>
      <c r="W312" s="271" t="s">
        <v>350</v>
      </c>
      <c r="X312" s="271" t="s">
        <v>350</v>
      </c>
      <c r="Y312" s="271" t="s">
        <v>350</v>
      </c>
      <c r="Z312" s="271" t="s">
        <v>350</v>
      </c>
      <c r="AA312" s="271" t="s">
        <v>350</v>
      </c>
      <c r="AB312" s="271" t="s">
        <v>350</v>
      </c>
      <c r="AC312" s="271" t="s">
        <v>350</v>
      </c>
      <c r="AD312" s="271" t="s">
        <v>350</v>
      </c>
      <c r="AE312" s="271" t="s">
        <v>350</v>
      </c>
      <c r="AF312" s="271" t="s">
        <v>350</v>
      </c>
      <c r="AG312" s="271" t="s">
        <v>349</v>
      </c>
      <c r="AH312" s="271" t="s">
        <v>349</v>
      </c>
      <c r="AI312" s="271" t="s">
        <v>349</v>
      </c>
      <c r="AJ312" s="271" t="s">
        <v>349</v>
      </c>
      <c r="AK312" s="271" t="s">
        <v>349</v>
      </c>
      <c r="AL312" s="271" t="s">
        <v>349</v>
      </c>
    </row>
    <row r="313" spans="1:38">
      <c r="A313" s="271">
        <v>806718</v>
      </c>
      <c r="B313" s="271" t="s">
        <v>2007</v>
      </c>
      <c r="C313" s="271" t="s">
        <v>348</v>
      </c>
      <c r="D313" s="271" t="s">
        <v>348</v>
      </c>
      <c r="E313" s="271" t="s">
        <v>348</v>
      </c>
      <c r="F313" s="271" t="s">
        <v>350</v>
      </c>
      <c r="G313" s="271" t="s">
        <v>350</v>
      </c>
      <c r="H313" s="271" t="s">
        <v>348</v>
      </c>
      <c r="I313" s="271" t="s">
        <v>348</v>
      </c>
      <c r="J313" s="271" t="s">
        <v>350</v>
      </c>
      <c r="K313" s="271" t="s">
        <v>350</v>
      </c>
      <c r="L313" s="271" t="s">
        <v>350</v>
      </c>
      <c r="M313" s="271" t="s">
        <v>350</v>
      </c>
      <c r="N313" s="271" t="s">
        <v>350</v>
      </c>
      <c r="O313" s="271" t="s">
        <v>349</v>
      </c>
      <c r="P313" s="271" t="s">
        <v>350</v>
      </c>
      <c r="Q313" s="271" t="s">
        <v>348</v>
      </c>
      <c r="R313" s="271" t="s">
        <v>349</v>
      </c>
      <c r="S313" s="271" t="s">
        <v>348</v>
      </c>
      <c r="T313" s="271" t="s">
        <v>350</v>
      </c>
      <c r="U313" s="271" t="s">
        <v>348</v>
      </c>
      <c r="V313" s="271" t="s">
        <v>348</v>
      </c>
      <c r="W313" s="271" t="s">
        <v>350</v>
      </c>
      <c r="X313" s="271" t="s">
        <v>350</v>
      </c>
      <c r="Y313" s="271" t="s">
        <v>350</v>
      </c>
      <c r="Z313" s="271" t="s">
        <v>350</v>
      </c>
      <c r="AA313" s="271" t="s">
        <v>350</v>
      </c>
      <c r="AB313" s="271" t="s">
        <v>350</v>
      </c>
      <c r="AC313" s="271" t="s">
        <v>350</v>
      </c>
      <c r="AD313" s="271" t="s">
        <v>349</v>
      </c>
      <c r="AE313" s="271" t="s">
        <v>350</v>
      </c>
      <c r="AF313" s="271" t="s">
        <v>350</v>
      </c>
      <c r="AG313" s="271" t="s">
        <v>349</v>
      </c>
      <c r="AH313" s="271" t="s">
        <v>349</v>
      </c>
      <c r="AI313" s="271" t="s">
        <v>349</v>
      </c>
      <c r="AJ313" s="271" t="s">
        <v>349</v>
      </c>
      <c r="AK313" s="271" t="s">
        <v>349</v>
      </c>
      <c r="AL313" s="271" t="s">
        <v>349</v>
      </c>
    </row>
    <row r="314" spans="1:38">
      <c r="A314" s="271">
        <v>806743</v>
      </c>
      <c r="B314" s="271" t="s">
        <v>2007</v>
      </c>
      <c r="C314" s="271" t="s">
        <v>348</v>
      </c>
      <c r="D314" s="271" t="s">
        <v>350</v>
      </c>
      <c r="E314" s="271" t="s">
        <v>350</v>
      </c>
      <c r="F314" s="271" t="s">
        <v>350</v>
      </c>
      <c r="G314" s="271" t="s">
        <v>350</v>
      </c>
      <c r="H314" s="271" t="s">
        <v>350</v>
      </c>
      <c r="I314" s="271" t="s">
        <v>350</v>
      </c>
      <c r="J314" s="271" t="s">
        <v>350</v>
      </c>
      <c r="K314" s="271" t="s">
        <v>350</v>
      </c>
      <c r="L314" s="271" t="s">
        <v>348</v>
      </c>
      <c r="M314" s="271" t="s">
        <v>350</v>
      </c>
      <c r="N314" s="271" t="s">
        <v>350</v>
      </c>
      <c r="O314" s="271" t="s">
        <v>349</v>
      </c>
      <c r="P314" s="271" t="s">
        <v>349</v>
      </c>
      <c r="Q314" s="271" t="s">
        <v>350</v>
      </c>
      <c r="R314" s="271" t="s">
        <v>350</v>
      </c>
      <c r="S314" s="271" t="s">
        <v>350</v>
      </c>
      <c r="T314" s="271" t="s">
        <v>350</v>
      </c>
      <c r="U314" s="271" t="s">
        <v>348</v>
      </c>
      <c r="V314" s="271" t="s">
        <v>350</v>
      </c>
      <c r="W314" s="271" t="s">
        <v>350</v>
      </c>
      <c r="X314" s="271" t="s">
        <v>350</v>
      </c>
      <c r="Y314" s="271" t="s">
        <v>350</v>
      </c>
      <c r="Z314" s="271" t="s">
        <v>350</v>
      </c>
      <c r="AA314" s="271" t="s">
        <v>349</v>
      </c>
      <c r="AB314" s="271" t="s">
        <v>349</v>
      </c>
      <c r="AC314" s="271" t="s">
        <v>349</v>
      </c>
      <c r="AD314" s="271" t="s">
        <v>349</v>
      </c>
      <c r="AE314" s="271" t="s">
        <v>349</v>
      </c>
      <c r="AF314" s="271" t="s">
        <v>349</v>
      </c>
      <c r="AG314" s="271" t="s">
        <v>349</v>
      </c>
      <c r="AH314" s="271" t="s">
        <v>349</v>
      </c>
      <c r="AI314" s="271" t="s">
        <v>349</v>
      </c>
      <c r="AJ314" s="271" t="s">
        <v>349</v>
      </c>
      <c r="AK314" s="271" t="s">
        <v>350</v>
      </c>
      <c r="AL314" s="271" t="s">
        <v>349</v>
      </c>
    </row>
    <row r="315" spans="1:38">
      <c r="A315" s="271">
        <v>806745</v>
      </c>
      <c r="B315" s="271" t="s">
        <v>2007</v>
      </c>
      <c r="C315" s="271" t="s">
        <v>348</v>
      </c>
      <c r="D315" s="271" t="s">
        <v>348</v>
      </c>
      <c r="E315" s="271" t="s">
        <v>348</v>
      </c>
      <c r="F315" s="271" t="s">
        <v>350</v>
      </c>
      <c r="G315" s="271" t="s">
        <v>350</v>
      </c>
      <c r="H315" s="271" t="s">
        <v>350</v>
      </c>
      <c r="I315" s="271" t="s">
        <v>350</v>
      </c>
      <c r="J315" s="271" t="s">
        <v>350</v>
      </c>
      <c r="K315" s="271" t="s">
        <v>350</v>
      </c>
      <c r="L315" s="271" t="s">
        <v>350</v>
      </c>
      <c r="M315" s="271" t="s">
        <v>350</v>
      </c>
      <c r="N315" s="271" t="s">
        <v>350</v>
      </c>
      <c r="O315" s="271" t="s">
        <v>349</v>
      </c>
      <c r="P315" s="271" t="s">
        <v>348</v>
      </c>
      <c r="Q315" s="271" t="s">
        <v>349</v>
      </c>
      <c r="R315" s="271" t="s">
        <v>348</v>
      </c>
      <c r="S315" s="271" t="s">
        <v>349</v>
      </c>
      <c r="T315" s="271" t="s">
        <v>350</v>
      </c>
      <c r="U315" s="271" t="s">
        <v>348</v>
      </c>
      <c r="V315" s="271" t="s">
        <v>350</v>
      </c>
      <c r="W315" s="271" t="s">
        <v>350</v>
      </c>
      <c r="X315" s="271" t="s">
        <v>350</v>
      </c>
      <c r="Y315" s="271" t="s">
        <v>350</v>
      </c>
      <c r="Z315" s="271" t="s">
        <v>350</v>
      </c>
      <c r="AA315" s="271" t="s">
        <v>350</v>
      </c>
      <c r="AB315" s="271" t="s">
        <v>350</v>
      </c>
      <c r="AC315" s="271" t="s">
        <v>349</v>
      </c>
      <c r="AD315" s="271" t="s">
        <v>349</v>
      </c>
      <c r="AE315" s="271" t="s">
        <v>349</v>
      </c>
      <c r="AF315" s="271" t="s">
        <v>349</v>
      </c>
      <c r="AG315" s="271" t="s">
        <v>349</v>
      </c>
      <c r="AH315" s="271" t="s">
        <v>349</v>
      </c>
      <c r="AI315" s="271" t="s">
        <v>349</v>
      </c>
      <c r="AJ315" s="271" t="s">
        <v>349</v>
      </c>
      <c r="AK315" s="271" t="s">
        <v>349</v>
      </c>
      <c r="AL315" s="271" t="s">
        <v>349</v>
      </c>
    </row>
    <row r="316" spans="1:38">
      <c r="A316" s="271">
        <v>806754</v>
      </c>
      <c r="B316" s="271" t="s">
        <v>2007</v>
      </c>
      <c r="C316" s="271" t="s">
        <v>349</v>
      </c>
      <c r="D316" s="271" t="s">
        <v>350</v>
      </c>
      <c r="E316" s="271" t="s">
        <v>350</v>
      </c>
      <c r="F316" s="271" t="s">
        <v>350</v>
      </c>
      <c r="G316" s="271" t="s">
        <v>350</v>
      </c>
      <c r="H316" s="271" t="s">
        <v>350</v>
      </c>
      <c r="I316" s="271" t="s">
        <v>350</v>
      </c>
      <c r="J316" s="271" t="s">
        <v>348</v>
      </c>
      <c r="K316" s="271" t="s">
        <v>350</v>
      </c>
      <c r="L316" s="271" t="s">
        <v>350</v>
      </c>
      <c r="M316" s="271" t="s">
        <v>348</v>
      </c>
      <c r="N316" s="271" t="s">
        <v>350</v>
      </c>
      <c r="O316" s="271" t="s">
        <v>350</v>
      </c>
      <c r="P316" s="271" t="s">
        <v>348</v>
      </c>
      <c r="Q316" s="271" t="s">
        <v>348</v>
      </c>
      <c r="R316" s="271" t="s">
        <v>350</v>
      </c>
      <c r="S316" s="271" t="s">
        <v>350</v>
      </c>
      <c r="T316" s="271" t="s">
        <v>350</v>
      </c>
      <c r="U316" s="271" t="s">
        <v>348</v>
      </c>
      <c r="V316" s="271" t="s">
        <v>350</v>
      </c>
      <c r="W316" s="271" t="s">
        <v>350</v>
      </c>
      <c r="X316" s="271" t="s">
        <v>350</v>
      </c>
      <c r="Y316" s="271" t="s">
        <v>350</v>
      </c>
      <c r="Z316" s="271" t="s">
        <v>350</v>
      </c>
      <c r="AA316" s="271" t="s">
        <v>350</v>
      </c>
      <c r="AB316" s="271" t="s">
        <v>350</v>
      </c>
      <c r="AC316" s="271" t="s">
        <v>349</v>
      </c>
      <c r="AD316" s="271" t="s">
        <v>350</v>
      </c>
      <c r="AE316" s="271" t="s">
        <v>350</v>
      </c>
      <c r="AF316" s="271" t="s">
        <v>350</v>
      </c>
      <c r="AG316" s="271" t="s">
        <v>349</v>
      </c>
      <c r="AH316" s="271" t="s">
        <v>349</v>
      </c>
      <c r="AI316" s="271" t="s">
        <v>349</v>
      </c>
      <c r="AJ316" s="271" t="s">
        <v>349</v>
      </c>
      <c r="AK316" s="271" t="s">
        <v>349</v>
      </c>
      <c r="AL316" s="271" t="s">
        <v>349</v>
      </c>
    </row>
    <row r="317" spans="1:38">
      <c r="A317" s="271">
        <v>806757</v>
      </c>
      <c r="B317" s="271" t="s">
        <v>2007</v>
      </c>
      <c r="C317" s="271" t="s">
        <v>350</v>
      </c>
      <c r="D317" s="271" t="s">
        <v>350</v>
      </c>
      <c r="E317" s="271" t="s">
        <v>350</v>
      </c>
      <c r="F317" s="271" t="s">
        <v>350</v>
      </c>
      <c r="G317" s="271" t="s">
        <v>350</v>
      </c>
      <c r="H317" s="271" t="s">
        <v>348</v>
      </c>
      <c r="I317" s="271" t="s">
        <v>350</v>
      </c>
      <c r="J317" s="271" t="s">
        <v>350</v>
      </c>
      <c r="K317" s="271" t="s">
        <v>350</v>
      </c>
      <c r="L317" s="271" t="s">
        <v>349</v>
      </c>
      <c r="M317" s="271" t="s">
        <v>350</v>
      </c>
      <c r="N317" s="271" t="s">
        <v>350</v>
      </c>
      <c r="O317" s="271" t="s">
        <v>349</v>
      </c>
      <c r="P317" s="271" t="s">
        <v>349</v>
      </c>
      <c r="Q317" s="271" t="s">
        <v>349</v>
      </c>
      <c r="R317" s="271" t="s">
        <v>349</v>
      </c>
      <c r="S317" s="271" t="s">
        <v>349</v>
      </c>
      <c r="T317" s="271" t="s">
        <v>349</v>
      </c>
      <c r="U317" s="271" t="s">
        <v>350</v>
      </c>
      <c r="V317" s="271" t="s">
        <v>350</v>
      </c>
      <c r="W317" s="271" t="s">
        <v>350</v>
      </c>
      <c r="X317" s="271" t="s">
        <v>350</v>
      </c>
      <c r="Y317" s="271" t="s">
        <v>350</v>
      </c>
      <c r="Z317" s="271" t="s">
        <v>350</v>
      </c>
      <c r="AA317" s="271" t="s">
        <v>349</v>
      </c>
      <c r="AB317" s="271" t="s">
        <v>350</v>
      </c>
      <c r="AC317" s="271" t="s">
        <v>350</v>
      </c>
      <c r="AD317" s="271" t="s">
        <v>349</v>
      </c>
      <c r="AE317" s="271" t="s">
        <v>349</v>
      </c>
      <c r="AF317" s="271" t="s">
        <v>350</v>
      </c>
      <c r="AG317" s="271" t="s">
        <v>349</v>
      </c>
      <c r="AH317" s="271" t="s">
        <v>349</v>
      </c>
      <c r="AI317" s="271" t="s">
        <v>349</v>
      </c>
      <c r="AJ317" s="271" t="s">
        <v>349</v>
      </c>
      <c r="AK317" s="271" t="s">
        <v>349</v>
      </c>
      <c r="AL317" s="271" t="s">
        <v>349</v>
      </c>
    </row>
    <row r="318" spans="1:38">
      <c r="A318" s="271">
        <v>806768</v>
      </c>
      <c r="B318" s="271" t="s">
        <v>2007</v>
      </c>
      <c r="C318" s="271" t="s">
        <v>348</v>
      </c>
      <c r="D318" s="271" t="s">
        <v>349</v>
      </c>
      <c r="E318" s="271" t="s">
        <v>348</v>
      </c>
      <c r="F318" s="271" t="s">
        <v>350</v>
      </c>
      <c r="G318" s="271" t="s">
        <v>350</v>
      </c>
      <c r="H318" s="271" t="s">
        <v>348</v>
      </c>
      <c r="I318" s="271" t="s">
        <v>348</v>
      </c>
      <c r="J318" s="271" t="s">
        <v>348</v>
      </c>
      <c r="K318" s="271" t="s">
        <v>350</v>
      </c>
      <c r="L318" s="271" t="s">
        <v>348</v>
      </c>
      <c r="M318" s="271" t="s">
        <v>350</v>
      </c>
      <c r="N318" s="271" t="s">
        <v>350</v>
      </c>
      <c r="O318" s="271" t="s">
        <v>349</v>
      </c>
      <c r="P318" s="271" t="s">
        <v>349</v>
      </c>
      <c r="Q318" s="271" t="s">
        <v>350</v>
      </c>
      <c r="R318" s="271" t="s">
        <v>348</v>
      </c>
      <c r="S318" s="271" t="s">
        <v>348</v>
      </c>
      <c r="T318" s="271" t="s">
        <v>350</v>
      </c>
      <c r="U318" s="271" t="s">
        <v>348</v>
      </c>
      <c r="V318" s="271" t="s">
        <v>350</v>
      </c>
      <c r="W318" s="271" t="s">
        <v>350</v>
      </c>
      <c r="X318" s="271" t="s">
        <v>350</v>
      </c>
      <c r="Y318" s="271" t="s">
        <v>348</v>
      </c>
      <c r="Z318" s="271" t="s">
        <v>350</v>
      </c>
      <c r="AA318" s="271" t="s">
        <v>350</v>
      </c>
      <c r="AB318" s="271" t="s">
        <v>350</v>
      </c>
      <c r="AC318" s="271" t="s">
        <v>350</v>
      </c>
      <c r="AD318" s="271" t="s">
        <v>350</v>
      </c>
      <c r="AE318" s="271" t="s">
        <v>350</v>
      </c>
      <c r="AF318" s="271" t="s">
        <v>350</v>
      </c>
      <c r="AG318" s="271" t="s">
        <v>349</v>
      </c>
      <c r="AH318" s="271" t="s">
        <v>349</v>
      </c>
      <c r="AI318" s="271" t="s">
        <v>349</v>
      </c>
      <c r="AJ318" s="271" t="s">
        <v>349</v>
      </c>
      <c r="AK318" s="271" t="s">
        <v>349</v>
      </c>
      <c r="AL318" s="271" t="s">
        <v>349</v>
      </c>
    </row>
    <row r="319" spans="1:38">
      <c r="A319" s="271">
        <v>806769</v>
      </c>
      <c r="B319" s="271" t="s">
        <v>2007</v>
      </c>
      <c r="C319" s="271" t="s">
        <v>348</v>
      </c>
      <c r="D319" s="271" t="s">
        <v>350</v>
      </c>
      <c r="E319" s="271" t="s">
        <v>350</v>
      </c>
      <c r="F319" s="271" t="s">
        <v>350</v>
      </c>
      <c r="G319" s="271" t="s">
        <v>350</v>
      </c>
      <c r="H319" s="271" t="s">
        <v>348</v>
      </c>
      <c r="I319" s="271" t="s">
        <v>350</v>
      </c>
      <c r="J319" s="271" t="s">
        <v>348</v>
      </c>
      <c r="K319" s="271" t="s">
        <v>350</v>
      </c>
      <c r="L319" s="271" t="s">
        <v>348</v>
      </c>
      <c r="M319" s="271" t="s">
        <v>348</v>
      </c>
      <c r="N319" s="271" t="s">
        <v>350</v>
      </c>
      <c r="O319" s="271" t="s">
        <v>349</v>
      </c>
      <c r="P319" s="271" t="s">
        <v>350</v>
      </c>
      <c r="Q319" s="271" t="s">
        <v>350</v>
      </c>
      <c r="R319" s="271" t="s">
        <v>348</v>
      </c>
      <c r="S319" s="271" t="s">
        <v>350</v>
      </c>
      <c r="T319" s="271" t="s">
        <v>348</v>
      </c>
      <c r="U319" s="271" t="s">
        <v>348</v>
      </c>
      <c r="V319" s="271" t="s">
        <v>350</v>
      </c>
      <c r="W319" s="271" t="s">
        <v>348</v>
      </c>
      <c r="X319" s="271" t="s">
        <v>350</v>
      </c>
      <c r="Y319" s="271" t="s">
        <v>350</v>
      </c>
      <c r="Z319" s="271" t="s">
        <v>350</v>
      </c>
      <c r="AA319" s="271" t="s">
        <v>350</v>
      </c>
      <c r="AB319" s="271" t="s">
        <v>350</v>
      </c>
      <c r="AC319" s="271" t="s">
        <v>349</v>
      </c>
      <c r="AD319" s="271" t="s">
        <v>349</v>
      </c>
      <c r="AE319" s="271" t="s">
        <v>350</v>
      </c>
      <c r="AF319" s="271" t="s">
        <v>350</v>
      </c>
      <c r="AG319" s="271" t="s">
        <v>349</v>
      </c>
      <c r="AH319" s="271" t="s">
        <v>349</v>
      </c>
      <c r="AI319" s="271" t="s">
        <v>349</v>
      </c>
      <c r="AJ319" s="271" t="s">
        <v>349</v>
      </c>
      <c r="AK319" s="271" t="s">
        <v>349</v>
      </c>
      <c r="AL319" s="271" t="s">
        <v>349</v>
      </c>
    </row>
    <row r="320" spans="1:38">
      <c r="A320" s="271">
        <v>806770</v>
      </c>
      <c r="B320" s="271" t="s">
        <v>2007</v>
      </c>
      <c r="C320" s="271" t="s">
        <v>348</v>
      </c>
      <c r="D320" s="271" t="s">
        <v>348</v>
      </c>
      <c r="E320" s="271" t="s">
        <v>350</v>
      </c>
      <c r="F320" s="271" t="s">
        <v>348</v>
      </c>
      <c r="G320" s="271" t="s">
        <v>350</v>
      </c>
      <c r="H320" s="271" t="s">
        <v>350</v>
      </c>
      <c r="I320" s="271" t="s">
        <v>348</v>
      </c>
      <c r="J320" s="271" t="s">
        <v>350</v>
      </c>
      <c r="K320" s="271" t="s">
        <v>350</v>
      </c>
      <c r="L320" s="271" t="s">
        <v>348</v>
      </c>
      <c r="M320" s="271" t="s">
        <v>350</v>
      </c>
      <c r="N320" s="271" t="s">
        <v>350</v>
      </c>
      <c r="O320" s="271" t="s">
        <v>349</v>
      </c>
      <c r="P320" s="271" t="s">
        <v>350</v>
      </c>
      <c r="Q320" s="271" t="s">
        <v>350</v>
      </c>
      <c r="R320" s="271" t="s">
        <v>349</v>
      </c>
      <c r="S320" s="271" t="s">
        <v>348</v>
      </c>
      <c r="T320" s="271" t="s">
        <v>348</v>
      </c>
      <c r="U320" s="271" t="s">
        <v>348</v>
      </c>
      <c r="V320" s="271" t="s">
        <v>349</v>
      </c>
      <c r="W320" s="271" t="s">
        <v>348</v>
      </c>
      <c r="X320" s="271" t="s">
        <v>350</v>
      </c>
      <c r="Y320" s="271" t="s">
        <v>350</v>
      </c>
      <c r="Z320" s="271" t="s">
        <v>350</v>
      </c>
      <c r="AA320" s="271" t="s">
        <v>350</v>
      </c>
      <c r="AB320" s="271" t="s">
        <v>350</v>
      </c>
      <c r="AC320" s="271" t="s">
        <v>350</v>
      </c>
      <c r="AD320" s="271" t="s">
        <v>350</v>
      </c>
      <c r="AE320" s="271" t="s">
        <v>349</v>
      </c>
      <c r="AF320" s="271" t="s">
        <v>350</v>
      </c>
      <c r="AG320" s="271" t="s">
        <v>349</v>
      </c>
      <c r="AH320" s="271" t="s">
        <v>349</v>
      </c>
      <c r="AI320" s="271" t="s">
        <v>349</v>
      </c>
      <c r="AJ320" s="271" t="s">
        <v>349</v>
      </c>
      <c r="AK320" s="271" t="s">
        <v>349</v>
      </c>
      <c r="AL320" s="271" t="s">
        <v>349</v>
      </c>
    </row>
    <row r="321" spans="1:38">
      <c r="A321" s="271">
        <v>806773</v>
      </c>
      <c r="B321" s="271" t="s">
        <v>2007</v>
      </c>
      <c r="C321" s="271" t="s">
        <v>348</v>
      </c>
      <c r="D321" s="271" t="s">
        <v>350</v>
      </c>
      <c r="E321" s="271" t="s">
        <v>350</v>
      </c>
      <c r="F321" s="271" t="s">
        <v>350</v>
      </c>
      <c r="G321" s="271" t="s">
        <v>350</v>
      </c>
      <c r="H321" s="271" t="s">
        <v>350</v>
      </c>
      <c r="I321" s="271" t="s">
        <v>348</v>
      </c>
      <c r="J321" s="271" t="s">
        <v>350</v>
      </c>
      <c r="K321" s="271" t="s">
        <v>350</v>
      </c>
      <c r="L321" s="271" t="s">
        <v>348</v>
      </c>
      <c r="M321" s="271" t="s">
        <v>348</v>
      </c>
      <c r="N321" s="271" t="s">
        <v>350</v>
      </c>
      <c r="O321" s="271" t="s">
        <v>350</v>
      </c>
      <c r="P321" s="271" t="s">
        <v>348</v>
      </c>
      <c r="Q321" s="271" t="s">
        <v>348</v>
      </c>
      <c r="R321" s="271" t="s">
        <v>348</v>
      </c>
      <c r="S321" s="271" t="s">
        <v>350</v>
      </c>
      <c r="T321" s="271" t="s">
        <v>350</v>
      </c>
      <c r="U321" s="271" t="s">
        <v>348</v>
      </c>
      <c r="V321" s="271" t="s">
        <v>348</v>
      </c>
      <c r="W321" s="271" t="s">
        <v>350</v>
      </c>
      <c r="X321" s="271" t="s">
        <v>348</v>
      </c>
      <c r="Y321" s="271" t="s">
        <v>348</v>
      </c>
      <c r="Z321" s="271" t="s">
        <v>350</v>
      </c>
      <c r="AA321" s="271" t="s">
        <v>350</v>
      </c>
      <c r="AB321" s="271" t="s">
        <v>350</v>
      </c>
      <c r="AC321" s="271" t="s">
        <v>350</v>
      </c>
      <c r="AD321" s="271" t="s">
        <v>350</v>
      </c>
      <c r="AE321" s="271" t="s">
        <v>350</v>
      </c>
      <c r="AF321" s="271" t="s">
        <v>350</v>
      </c>
      <c r="AG321" s="271" t="s">
        <v>349</v>
      </c>
      <c r="AH321" s="271" t="s">
        <v>349</v>
      </c>
      <c r="AI321" s="271" t="s">
        <v>349</v>
      </c>
      <c r="AJ321" s="271" t="s">
        <v>349</v>
      </c>
      <c r="AK321" s="271" t="s">
        <v>349</v>
      </c>
      <c r="AL321" s="271" t="s">
        <v>349</v>
      </c>
    </row>
    <row r="322" spans="1:38">
      <c r="A322" s="271">
        <v>806777</v>
      </c>
      <c r="B322" s="271" t="s">
        <v>2007</v>
      </c>
      <c r="C322" s="271" t="s">
        <v>350</v>
      </c>
      <c r="D322" s="271" t="s">
        <v>350</v>
      </c>
      <c r="E322" s="271" t="s">
        <v>350</v>
      </c>
      <c r="F322" s="271" t="s">
        <v>350</v>
      </c>
      <c r="G322" s="271" t="s">
        <v>350</v>
      </c>
      <c r="H322" s="271" t="s">
        <v>348</v>
      </c>
      <c r="I322" s="271" t="s">
        <v>350</v>
      </c>
      <c r="J322" s="271" t="s">
        <v>348</v>
      </c>
      <c r="K322" s="271" t="s">
        <v>348</v>
      </c>
      <c r="L322" s="271" t="s">
        <v>350</v>
      </c>
      <c r="M322" s="271" t="s">
        <v>350</v>
      </c>
      <c r="N322" s="271" t="s">
        <v>350</v>
      </c>
      <c r="O322" s="271" t="s">
        <v>350</v>
      </c>
      <c r="P322" s="271" t="s">
        <v>350</v>
      </c>
      <c r="Q322" s="271" t="s">
        <v>350</v>
      </c>
      <c r="R322" s="271" t="s">
        <v>348</v>
      </c>
      <c r="S322" s="271" t="s">
        <v>350</v>
      </c>
      <c r="T322" s="271" t="s">
        <v>350</v>
      </c>
      <c r="U322" s="271" t="s">
        <v>348</v>
      </c>
      <c r="V322" s="271" t="s">
        <v>348</v>
      </c>
      <c r="W322" s="271" t="s">
        <v>350</v>
      </c>
      <c r="X322" s="271" t="s">
        <v>350</v>
      </c>
      <c r="Y322" s="271" t="s">
        <v>348</v>
      </c>
      <c r="Z322" s="271" t="s">
        <v>350</v>
      </c>
      <c r="AA322" s="271" t="s">
        <v>350</v>
      </c>
      <c r="AB322" s="271" t="s">
        <v>350</v>
      </c>
      <c r="AC322" s="271" t="s">
        <v>350</v>
      </c>
      <c r="AD322" s="271" t="s">
        <v>350</v>
      </c>
      <c r="AE322" s="271" t="s">
        <v>350</v>
      </c>
      <c r="AF322" s="271" t="s">
        <v>350</v>
      </c>
      <c r="AG322" s="271" t="s">
        <v>349</v>
      </c>
      <c r="AH322" s="271" t="s">
        <v>349</v>
      </c>
      <c r="AI322" s="271" t="s">
        <v>349</v>
      </c>
      <c r="AJ322" s="271" t="s">
        <v>349</v>
      </c>
      <c r="AK322" s="271" t="s">
        <v>349</v>
      </c>
      <c r="AL322" s="271" t="s">
        <v>349</v>
      </c>
    </row>
    <row r="323" spans="1:38">
      <c r="A323" s="271">
        <v>806790</v>
      </c>
      <c r="B323" s="271" t="s">
        <v>2007</v>
      </c>
      <c r="C323" s="271" t="s">
        <v>348</v>
      </c>
      <c r="D323" s="271" t="s">
        <v>350</v>
      </c>
      <c r="E323" s="271" t="s">
        <v>348</v>
      </c>
      <c r="F323" s="271" t="s">
        <v>350</v>
      </c>
      <c r="G323" s="271" t="s">
        <v>350</v>
      </c>
      <c r="H323" s="271" t="s">
        <v>348</v>
      </c>
      <c r="I323" s="271" t="s">
        <v>350</v>
      </c>
      <c r="J323" s="271" t="s">
        <v>348</v>
      </c>
      <c r="K323" s="271" t="s">
        <v>348</v>
      </c>
      <c r="L323" s="271" t="s">
        <v>348</v>
      </c>
      <c r="M323" s="271" t="s">
        <v>350</v>
      </c>
      <c r="N323" s="271" t="s">
        <v>350</v>
      </c>
      <c r="O323" s="271" t="s">
        <v>349</v>
      </c>
      <c r="P323" s="271" t="s">
        <v>350</v>
      </c>
      <c r="Q323" s="271" t="s">
        <v>350</v>
      </c>
      <c r="R323" s="271" t="s">
        <v>350</v>
      </c>
      <c r="S323" s="271" t="s">
        <v>350</v>
      </c>
      <c r="T323" s="271" t="s">
        <v>348</v>
      </c>
      <c r="U323" s="271" t="s">
        <v>350</v>
      </c>
      <c r="V323" s="271" t="s">
        <v>348</v>
      </c>
      <c r="W323" s="271" t="s">
        <v>348</v>
      </c>
      <c r="X323" s="271" t="s">
        <v>350</v>
      </c>
      <c r="Y323" s="271" t="s">
        <v>348</v>
      </c>
      <c r="Z323" s="271" t="s">
        <v>350</v>
      </c>
      <c r="AA323" s="271" t="s">
        <v>350</v>
      </c>
      <c r="AB323" s="271" t="s">
        <v>350</v>
      </c>
      <c r="AC323" s="271" t="s">
        <v>350</v>
      </c>
      <c r="AD323" s="271" t="s">
        <v>349</v>
      </c>
      <c r="AE323" s="271" t="s">
        <v>350</v>
      </c>
      <c r="AF323" s="271" t="s">
        <v>350</v>
      </c>
      <c r="AG323" s="271" t="s">
        <v>349</v>
      </c>
      <c r="AH323" s="271" t="s">
        <v>349</v>
      </c>
      <c r="AI323" s="271" t="s">
        <v>349</v>
      </c>
      <c r="AJ323" s="271" t="s">
        <v>349</v>
      </c>
      <c r="AK323" s="271" t="s">
        <v>349</v>
      </c>
      <c r="AL323" s="271" t="s">
        <v>349</v>
      </c>
    </row>
    <row r="324" spans="1:38">
      <c r="A324" s="271">
        <v>806870</v>
      </c>
      <c r="B324" s="271" t="s">
        <v>2007</v>
      </c>
      <c r="C324" s="271" t="s">
        <v>350</v>
      </c>
      <c r="D324" s="271" t="s">
        <v>350</v>
      </c>
      <c r="E324" s="271" t="s">
        <v>350</v>
      </c>
      <c r="F324" s="271" t="s">
        <v>350</v>
      </c>
      <c r="G324" s="271" t="s">
        <v>350</v>
      </c>
      <c r="H324" s="271" t="s">
        <v>348</v>
      </c>
      <c r="I324" s="271" t="s">
        <v>348</v>
      </c>
      <c r="J324" s="271" t="s">
        <v>349</v>
      </c>
      <c r="K324" s="271" t="s">
        <v>349</v>
      </c>
      <c r="L324" s="271" t="s">
        <v>350</v>
      </c>
      <c r="M324" s="271" t="s">
        <v>349</v>
      </c>
      <c r="N324" s="271" t="s">
        <v>349</v>
      </c>
      <c r="O324" s="271" t="s">
        <v>349</v>
      </c>
      <c r="P324" s="271" t="s">
        <v>348</v>
      </c>
      <c r="Q324" s="271" t="s">
        <v>350</v>
      </c>
      <c r="R324" s="271" t="s">
        <v>350</v>
      </c>
      <c r="S324" s="271" t="s">
        <v>350</v>
      </c>
      <c r="T324" s="271" t="s">
        <v>350</v>
      </c>
      <c r="U324" s="271" t="s">
        <v>348</v>
      </c>
      <c r="V324" s="271" t="s">
        <v>350</v>
      </c>
      <c r="W324" s="271" t="s">
        <v>350</v>
      </c>
      <c r="X324" s="271" t="s">
        <v>350</v>
      </c>
      <c r="Y324" s="271" t="s">
        <v>348</v>
      </c>
      <c r="Z324" s="271" t="s">
        <v>348</v>
      </c>
      <c r="AA324" s="271" t="s">
        <v>349</v>
      </c>
      <c r="AB324" s="271" t="s">
        <v>349</v>
      </c>
      <c r="AC324" s="271" t="s">
        <v>349</v>
      </c>
      <c r="AD324" s="271" t="s">
        <v>349</v>
      </c>
      <c r="AE324" s="271" t="s">
        <v>349</v>
      </c>
      <c r="AF324" s="271" t="s">
        <v>349</v>
      </c>
      <c r="AG324" s="271" t="s">
        <v>349</v>
      </c>
      <c r="AH324" s="271" t="s">
        <v>349</v>
      </c>
      <c r="AI324" s="271" t="s">
        <v>349</v>
      </c>
      <c r="AJ324" s="271" t="s">
        <v>349</v>
      </c>
      <c r="AK324" s="271" t="s">
        <v>349</v>
      </c>
      <c r="AL324" s="271" t="s">
        <v>349</v>
      </c>
    </row>
    <row r="325" spans="1:38">
      <c r="A325" s="271">
        <v>806878</v>
      </c>
      <c r="B325" s="271" t="s">
        <v>2007</v>
      </c>
      <c r="C325" s="271" t="s">
        <v>348</v>
      </c>
      <c r="D325" s="271" t="s">
        <v>350</v>
      </c>
      <c r="E325" s="271" t="s">
        <v>348</v>
      </c>
      <c r="F325" s="271" t="s">
        <v>350</v>
      </c>
      <c r="G325" s="271" t="s">
        <v>350</v>
      </c>
      <c r="H325" s="271" t="s">
        <v>348</v>
      </c>
      <c r="I325" s="271" t="s">
        <v>348</v>
      </c>
      <c r="J325" s="271" t="s">
        <v>350</v>
      </c>
      <c r="K325" s="271" t="s">
        <v>350</v>
      </c>
      <c r="L325" s="271" t="s">
        <v>350</v>
      </c>
      <c r="M325" s="271" t="s">
        <v>350</v>
      </c>
      <c r="N325" s="271" t="s">
        <v>350</v>
      </c>
      <c r="O325" s="271" t="s">
        <v>350</v>
      </c>
      <c r="P325" s="271" t="s">
        <v>348</v>
      </c>
      <c r="Q325" s="271" t="s">
        <v>350</v>
      </c>
      <c r="R325" s="271" t="s">
        <v>350</v>
      </c>
      <c r="S325" s="271" t="s">
        <v>350</v>
      </c>
      <c r="T325" s="271" t="s">
        <v>350</v>
      </c>
      <c r="U325" s="271" t="s">
        <v>348</v>
      </c>
      <c r="V325" s="271" t="s">
        <v>350</v>
      </c>
      <c r="W325" s="271" t="s">
        <v>350</v>
      </c>
      <c r="X325" s="271" t="s">
        <v>350</v>
      </c>
      <c r="Y325" s="271" t="s">
        <v>350</v>
      </c>
      <c r="Z325" s="271" t="s">
        <v>348</v>
      </c>
      <c r="AA325" s="271" t="s">
        <v>350</v>
      </c>
      <c r="AB325" s="271" t="s">
        <v>350</v>
      </c>
      <c r="AC325" s="271" t="s">
        <v>350</v>
      </c>
      <c r="AD325" s="271" t="s">
        <v>350</v>
      </c>
      <c r="AE325" s="271" t="s">
        <v>350</v>
      </c>
      <c r="AF325" s="271" t="s">
        <v>350</v>
      </c>
      <c r="AG325" s="271" t="s">
        <v>349</v>
      </c>
      <c r="AH325" s="271" t="s">
        <v>349</v>
      </c>
      <c r="AI325" s="271" t="s">
        <v>349</v>
      </c>
      <c r="AJ325" s="271" t="s">
        <v>349</v>
      </c>
      <c r="AK325" s="271" t="s">
        <v>349</v>
      </c>
      <c r="AL325" s="271" t="s">
        <v>349</v>
      </c>
    </row>
    <row r="326" spans="1:38">
      <c r="A326" s="271">
        <v>806886</v>
      </c>
      <c r="B326" s="271" t="s">
        <v>2007</v>
      </c>
      <c r="C326" s="271" t="s">
        <v>348</v>
      </c>
      <c r="D326" s="271" t="s">
        <v>348</v>
      </c>
      <c r="E326" s="271" t="s">
        <v>348</v>
      </c>
      <c r="F326" s="271" t="s">
        <v>350</v>
      </c>
      <c r="G326" s="271" t="s">
        <v>350</v>
      </c>
      <c r="H326" s="271" t="s">
        <v>348</v>
      </c>
      <c r="I326" s="271" t="s">
        <v>350</v>
      </c>
      <c r="J326" s="271" t="s">
        <v>350</v>
      </c>
      <c r="K326" s="271" t="s">
        <v>350</v>
      </c>
      <c r="L326" s="271" t="s">
        <v>348</v>
      </c>
      <c r="M326" s="271" t="s">
        <v>350</v>
      </c>
      <c r="N326" s="271" t="s">
        <v>350</v>
      </c>
      <c r="O326" s="271" t="s">
        <v>350</v>
      </c>
      <c r="P326" s="271" t="s">
        <v>348</v>
      </c>
      <c r="Q326" s="271" t="s">
        <v>350</v>
      </c>
      <c r="R326" s="271" t="s">
        <v>350</v>
      </c>
      <c r="S326" s="271" t="s">
        <v>350</v>
      </c>
      <c r="T326" s="271" t="s">
        <v>348</v>
      </c>
      <c r="U326" s="271" t="s">
        <v>348</v>
      </c>
      <c r="V326" s="271" t="s">
        <v>350</v>
      </c>
      <c r="W326" s="271" t="s">
        <v>350</v>
      </c>
      <c r="X326" s="271" t="s">
        <v>350</v>
      </c>
      <c r="Y326" s="271" t="s">
        <v>350</v>
      </c>
      <c r="Z326" s="271" t="s">
        <v>348</v>
      </c>
      <c r="AA326" s="271" t="s">
        <v>350</v>
      </c>
      <c r="AB326" s="271" t="s">
        <v>350</v>
      </c>
      <c r="AC326" s="271" t="s">
        <v>350</v>
      </c>
      <c r="AD326" s="271" t="s">
        <v>350</v>
      </c>
      <c r="AE326" s="271" t="s">
        <v>350</v>
      </c>
      <c r="AF326" s="271" t="s">
        <v>350</v>
      </c>
      <c r="AG326" s="271" t="s">
        <v>349</v>
      </c>
      <c r="AH326" s="271" t="s">
        <v>349</v>
      </c>
      <c r="AI326" s="271" t="s">
        <v>349</v>
      </c>
      <c r="AJ326" s="271" t="s">
        <v>349</v>
      </c>
      <c r="AK326" s="271" t="s">
        <v>349</v>
      </c>
      <c r="AL326" s="271" t="s">
        <v>349</v>
      </c>
    </row>
    <row r="327" spans="1:38">
      <c r="A327" s="271">
        <v>806901</v>
      </c>
      <c r="B327" s="271" t="s">
        <v>2007</v>
      </c>
      <c r="C327" s="271" t="s">
        <v>348</v>
      </c>
      <c r="D327" s="271" t="s">
        <v>350</v>
      </c>
      <c r="E327" s="271" t="s">
        <v>350</v>
      </c>
      <c r="F327" s="271" t="s">
        <v>350</v>
      </c>
      <c r="G327" s="271" t="s">
        <v>350</v>
      </c>
      <c r="H327" s="271" t="s">
        <v>350</v>
      </c>
      <c r="I327" s="271" t="s">
        <v>348</v>
      </c>
      <c r="J327" s="271" t="s">
        <v>350</v>
      </c>
      <c r="K327" s="271" t="s">
        <v>350</v>
      </c>
      <c r="L327" s="271" t="s">
        <v>348</v>
      </c>
      <c r="M327" s="271" t="s">
        <v>350</v>
      </c>
      <c r="N327" s="271" t="s">
        <v>350</v>
      </c>
      <c r="O327" s="271" t="s">
        <v>350</v>
      </c>
      <c r="P327" s="271" t="s">
        <v>348</v>
      </c>
      <c r="Q327" s="271" t="s">
        <v>350</v>
      </c>
      <c r="R327" s="271" t="s">
        <v>350</v>
      </c>
      <c r="S327" s="271" t="s">
        <v>350</v>
      </c>
      <c r="T327" s="271" t="s">
        <v>348</v>
      </c>
      <c r="U327" s="271" t="s">
        <v>348</v>
      </c>
      <c r="V327" s="271" t="s">
        <v>350</v>
      </c>
      <c r="W327" s="271" t="s">
        <v>350</v>
      </c>
      <c r="X327" s="271" t="s">
        <v>350</v>
      </c>
      <c r="Y327" s="271" t="s">
        <v>350</v>
      </c>
      <c r="Z327" s="271" t="s">
        <v>350</v>
      </c>
      <c r="AA327" s="271" t="s">
        <v>350</v>
      </c>
      <c r="AB327" s="271" t="s">
        <v>350</v>
      </c>
      <c r="AC327" s="271" t="s">
        <v>348</v>
      </c>
      <c r="AD327" s="271" t="s">
        <v>350</v>
      </c>
      <c r="AE327" s="271" t="s">
        <v>350</v>
      </c>
      <c r="AF327" s="271" t="s">
        <v>350</v>
      </c>
      <c r="AG327" s="271" t="s">
        <v>349</v>
      </c>
      <c r="AH327" s="271" t="s">
        <v>349</v>
      </c>
      <c r="AI327" s="271" t="s">
        <v>349</v>
      </c>
      <c r="AJ327" s="271" t="s">
        <v>349</v>
      </c>
      <c r="AK327" s="271" t="s">
        <v>349</v>
      </c>
      <c r="AL327" s="271" t="s">
        <v>349</v>
      </c>
    </row>
    <row r="328" spans="1:38">
      <c r="A328" s="271">
        <v>806912</v>
      </c>
      <c r="B328" s="271" t="s">
        <v>2007</v>
      </c>
      <c r="C328" s="271" t="s">
        <v>350</v>
      </c>
      <c r="D328" s="271" t="s">
        <v>350</v>
      </c>
      <c r="E328" s="271" t="s">
        <v>350</v>
      </c>
      <c r="F328" s="271" t="s">
        <v>350</v>
      </c>
      <c r="G328" s="271" t="s">
        <v>350</v>
      </c>
      <c r="H328" s="271" t="s">
        <v>350</v>
      </c>
      <c r="I328" s="271" t="s">
        <v>350</v>
      </c>
      <c r="J328" s="271" t="s">
        <v>350</v>
      </c>
      <c r="K328" s="271" t="s">
        <v>348</v>
      </c>
      <c r="L328" s="271" t="s">
        <v>348</v>
      </c>
      <c r="M328" s="271" t="s">
        <v>348</v>
      </c>
      <c r="N328" s="271" t="s">
        <v>350</v>
      </c>
      <c r="O328" s="271" t="s">
        <v>350</v>
      </c>
      <c r="P328" s="271" t="s">
        <v>350</v>
      </c>
      <c r="Q328" s="271" t="s">
        <v>348</v>
      </c>
      <c r="R328" s="271" t="s">
        <v>350</v>
      </c>
      <c r="S328" s="271" t="s">
        <v>350</v>
      </c>
      <c r="T328" s="271" t="s">
        <v>350</v>
      </c>
      <c r="U328" s="271" t="s">
        <v>348</v>
      </c>
      <c r="V328" s="271" t="s">
        <v>350</v>
      </c>
      <c r="W328" s="271" t="s">
        <v>350</v>
      </c>
      <c r="X328" s="271" t="s">
        <v>350</v>
      </c>
      <c r="Y328" s="271" t="s">
        <v>348</v>
      </c>
      <c r="Z328" s="271" t="s">
        <v>350</v>
      </c>
      <c r="AA328" s="271" t="s">
        <v>349</v>
      </c>
      <c r="AB328" s="271" t="s">
        <v>349</v>
      </c>
      <c r="AC328" s="271" t="s">
        <v>349</v>
      </c>
      <c r="AD328" s="271" t="s">
        <v>349</v>
      </c>
      <c r="AE328" s="271" t="s">
        <v>349</v>
      </c>
      <c r="AF328" s="271" t="s">
        <v>349</v>
      </c>
      <c r="AG328" s="271" t="s">
        <v>349</v>
      </c>
      <c r="AH328" s="271" t="s">
        <v>349</v>
      </c>
      <c r="AI328" s="271" t="s">
        <v>349</v>
      </c>
      <c r="AJ328" s="271" t="s">
        <v>349</v>
      </c>
      <c r="AK328" s="271" t="s">
        <v>349</v>
      </c>
      <c r="AL328" s="271" t="s">
        <v>349</v>
      </c>
    </row>
    <row r="329" spans="1:38">
      <c r="A329" s="271">
        <v>806937</v>
      </c>
      <c r="B329" s="271" t="s">
        <v>2007</v>
      </c>
      <c r="C329" s="271" t="s">
        <v>348</v>
      </c>
      <c r="D329" s="271" t="s">
        <v>350</v>
      </c>
      <c r="E329" s="271" t="s">
        <v>350</v>
      </c>
      <c r="F329" s="271" t="s">
        <v>350</v>
      </c>
      <c r="G329" s="271" t="s">
        <v>350</v>
      </c>
      <c r="H329" s="271" t="s">
        <v>350</v>
      </c>
      <c r="I329" s="271" t="s">
        <v>350</v>
      </c>
      <c r="J329" s="271" t="s">
        <v>348</v>
      </c>
      <c r="K329" s="271" t="s">
        <v>350</v>
      </c>
      <c r="L329" s="271" t="s">
        <v>350</v>
      </c>
      <c r="M329" s="271" t="s">
        <v>350</v>
      </c>
      <c r="N329" s="271" t="s">
        <v>350</v>
      </c>
      <c r="O329" s="271" t="s">
        <v>350</v>
      </c>
      <c r="P329" s="271" t="s">
        <v>350</v>
      </c>
      <c r="Q329" s="271" t="s">
        <v>350</v>
      </c>
      <c r="R329" s="271" t="s">
        <v>350</v>
      </c>
      <c r="S329" s="271" t="s">
        <v>350</v>
      </c>
      <c r="T329" s="271" t="s">
        <v>350</v>
      </c>
      <c r="U329" s="271" t="s">
        <v>348</v>
      </c>
      <c r="V329" s="271" t="s">
        <v>350</v>
      </c>
      <c r="W329" s="271" t="s">
        <v>350</v>
      </c>
      <c r="X329" s="271" t="s">
        <v>350</v>
      </c>
      <c r="Y329" s="271" t="s">
        <v>350</v>
      </c>
      <c r="Z329" s="271" t="s">
        <v>350</v>
      </c>
      <c r="AA329" s="271" t="s">
        <v>350</v>
      </c>
      <c r="AB329" s="271" t="s">
        <v>350</v>
      </c>
      <c r="AC329" s="271" t="s">
        <v>350</v>
      </c>
      <c r="AD329" s="271" t="s">
        <v>350</v>
      </c>
      <c r="AE329" s="271" t="s">
        <v>350</v>
      </c>
      <c r="AF329" s="271" t="s">
        <v>350</v>
      </c>
      <c r="AG329" s="271" t="s">
        <v>349</v>
      </c>
      <c r="AH329" s="271" t="s">
        <v>349</v>
      </c>
      <c r="AI329" s="271" t="s">
        <v>349</v>
      </c>
      <c r="AJ329" s="271" t="s">
        <v>349</v>
      </c>
      <c r="AK329" s="271" t="s">
        <v>349</v>
      </c>
      <c r="AL329" s="271" t="s">
        <v>349</v>
      </c>
    </row>
    <row r="330" spans="1:38">
      <c r="A330" s="271">
        <v>806942</v>
      </c>
      <c r="B330" s="271" t="s">
        <v>2007</v>
      </c>
      <c r="C330" s="271" t="s">
        <v>348</v>
      </c>
      <c r="D330" s="271" t="s">
        <v>348</v>
      </c>
      <c r="E330" s="271" t="s">
        <v>350</v>
      </c>
      <c r="F330" s="271" t="s">
        <v>350</v>
      </c>
      <c r="G330" s="271" t="s">
        <v>350</v>
      </c>
      <c r="H330" s="271" t="s">
        <v>348</v>
      </c>
      <c r="I330" s="271" t="s">
        <v>350</v>
      </c>
      <c r="J330" s="271" t="s">
        <v>350</v>
      </c>
      <c r="K330" s="271" t="s">
        <v>348</v>
      </c>
      <c r="L330" s="271" t="s">
        <v>348</v>
      </c>
      <c r="M330" s="271" t="s">
        <v>348</v>
      </c>
      <c r="N330" s="271" t="s">
        <v>350</v>
      </c>
      <c r="O330" s="271" t="s">
        <v>349</v>
      </c>
      <c r="P330" s="271" t="s">
        <v>349</v>
      </c>
      <c r="Q330" s="271" t="s">
        <v>350</v>
      </c>
      <c r="R330" s="271" t="s">
        <v>348</v>
      </c>
      <c r="S330" s="271" t="s">
        <v>350</v>
      </c>
      <c r="T330" s="271" t="s">
        <v>348</v>
      </c>
      <c r="U330" s="271" t="s">
        <v>348</v>
      </c>
      <c r="V330" s="271" t="s">
        <v>348</v>
      </c>
      <c r="W330" s="271" t="s">
        <v>350</v>
      </c>
      <c r="X330" s="271" t="s">
        <v>350</v>
      </c>
      <c r="Y330" s="271" t="s">
        <v>348</v>
      </c>
      <c r="Z330" s="271" t="s">
        <v>350</v>
      </c>
      <c r="AA330" s="271" t="s">
        <v>350</v>
      </c>
      <c r="AB330" s="271" t="s">
        <v>350</v>
      </c>
      <c r="AC330" s="271" t="s">
        <v>350</v>
      </c>
      <c r="AD330" s="271" t="s">
        <v>350</v>
      </c>
      <c r="AE330" s="271" t="s">
        <v>350</v>
      </c>
      <c r="AF330" s="271" t="s">
        <v>350</v>
      </c>
      <c r="AG330" s="271" t="s">
        <v>349</v>
      </c>
      <c r="AH330" s="271" t="s">
        <v>349</v>
      </c>
      <c r="AI330" s="271" t="s">
        <v>349</v>
      </c>
      <c r="AJ330" s="271" t="s">
        <v>349</v>
      </c>
      <c r="AK330" s="271" t="s">
        <v>349</v>
      </c>
      <c r="AL330" s="271" t="s">
        <v>349</v>
      </c>
    </row>
    <row r="331" spans="1:38">
      <c r="A331" s="271">
        <v>806963</v>
      </c>
      <c r="B331" s="271" t="s">
        <v>2007</v>
      </c>
      <c r="C331" s="271" t="s">
        <v>350</v>
      </c>
      <c r="D331" s="271" t="s">
        <v>350</v>
      </c>
      <c r="E331" s="271" t="s">
        <v>350</v>
      </c>
      <c r="F331" s="271" t="s">
        <v>348</v>
      </c>
      <c r="G331" s="271" t="s">
        <v>350</v>
      </c>
      <c r="H331" s="271" t="s">
        <v>350</v>
      </c>
      <c r="I331" s="271" t="s">
        <v>350</v>
      </c>
      <c r="J331" s="271" t="s">
        <v>350</v>
      </c>
      <c r="K331" s="271" t="s">
        <v>350</v>
      </c>
      <c r="L331" s="271" t="s">
        <v>348</v>
      </c>
      <c r="M331" s="271" t="s">
        <v>350</v>
      </c>
      <c r="N331" s="271" t="s">
        <v>350</v>
      </c>
      <c r="O331" s="271" t="s">
        <v>350</v>
      </c>
      <c r="P331" s="271" t="s">
        <v>350</v>
      </c>
      <c r="Q331" s="271" t="s">
        <v>349</v>
      </c>
      <c r="R331" s="271" t="s">
        <v>350</v>
      </c>
      <c r="S331" s="271" t="s">
        <v>348</v>
      </c>
      <c r="T331" s="271" t="s">
        <v>348</v>
      </c>
      <c r="U331" s="271" t="s">
        <v>348</v>
      </c>
      <c r="V331" s="271" t="s">
        <v>350</v>
      </c>
      <c r="W331" s="271" t="s">
        <v>350</v>
      </c>
      <c r="X331" s="271" t="s">
        <v>350</v>
      </c>
      <c r="Y331" s="271" t="s">
        <v>350</v>
      </c>
      <c r="Z331" s="271" t="s">
        <v>349</v>
      </c>
      <c r="AA331" s="271" t="s">
        <v>350</v>
      </c>
      <c r="AB331" s="271" t="s">
        <v>349</v>
      </c>
      <c r="AC331" s="271" t="s">
        <v>349</v>
      </c>
      <c r="AD331" s="271" t="s">
        <v>349</v>
      </c>
      <c r="AE331" s="271" t="s">
        <v>350</v>
      </c>
      <c r="AF331" s="271" t="s">
        <v>350</v>
      </c>
      <c r="AG331" s="271" t="s">
        <v>349</v>
      </c>
      <c r="AH331" s="271" t="s">
        <v>349</v>
      </c>
      <c r="AI331" s="271" t="s">
        <v>349</v>
      </c>
      <c r="AJ331" s="271" t="s">
        <v>349</v>
      </c>
      <c r="AK331" s="271" t="s">
        <v>349</v>
      </c>
      <c r="AL331" s="271" t="s">
        <v>349</v>
      </c>
    </row>
    <row r="332" spans="1:38">
      <c r="A332" s="271">
        <v>806999</v>
      </c>
      <c r="B332" s="271" t="s">
        <v>2007</v>
      </c>
      <c r="C332" s="271" t="s">
        <v>349</v>
      </c>
      <c r="D332" s="271" t="s">
        <v>350</v>
      </c>
      <c r="E332" s="271" t="s">
        <v>350</v>
      </c>
      <c r="F332" s="271" t="s">
        <v>349</v>
      </c>
      <c r="G332" s="271" t="s">
        <v>349</v>
      </c>
      <c r="H332" s="271" t="s">
        <v>349</v>
      </c>
      <c r="I332" s="271" t="s">
        <v>350</v>
      </c>
      <c r="J332" s="271" t="s">
        <v>349</v>
      </c>
      <c r="K332" s="271" t="s">
        <v>350</v>
      </c>
      <c r="L332" s="271" t="s">
        <v>349</v>
      </c>
      <c r="M332" s="271" t="s">
        <v>349</v>
      </c>
      <c r="N332" s="271" t="s">
        <v>349</v>
      </c>
      <c r="O332" s="271" t="s">
        <v>349</v>
      </c>
      <c r="P332" s="271" t="s">
        <v>350</v>
      </c>
      <c r="Q332" s="271" t="s">
        <v>350</v>
      </c>
      <c r="R332" s="271" t="s">
        <v>348</v>
      </c>
      <c r="S332" s="271" t="s">
        <v>350</v>
      </c>
      <c r="T332" s="271" t="s">
        <v>350</v>
      </c>
      <c r="U332" s="271" t="s">
        <v>350</v>
      </c>
      <c r="V332" s="271" t="s">
        <v>350</v>
      </c>
      <c r="W332" s="271" t="s">
        <v>350</v>
      </c>
      <c r="X332" s="271" t="s">
        <v>350</v>
      </c>
      <c r="Y332" s="271" t="s">
        <v>348</v>
      </c>
      <c r="Z332" s="271" t="s">
        <v>349</v>
      </c>
      <c r="AA332" s="271" t="s">
        <v>350</v>
      </c>
      <c r="AB332" s="271" t="s">
        <v>349</v>
      </c>
      <c r="AC332" s="271" t="s">
        <v>349</v>
      </c>
      <c r="AD332" s="271" t="s">
        <v>349</v>
      </c>
      <c r="AE332" s="271" t="s">
        <v>349</v>
      </c>
      <c r="AF332" s="271" t="s">
        <v>349</v>
      </c>
      <c r="AG332" s="271" t="s">
        <v>349</v>
      </c>
      <c r="AH332" s="271" t="s">
        <v>349</v>
      </c>
      <c r="AI332" s="271" t="s">
        <v>349</v>
      </c>
      <c r="AJ332" s="271" t="s">
        <v>349</v>
      </c>
      <c r="AK332" s="271" t="s">
        <v>349</v>
      </c>
      <c r="AL332" s="271" t="s">
        <v>349</v>
      </c>
    </row>
    <row r="333" spans="1:38">
      <c r="A333" s="271">
        <v>807000</v>
      </c>
      <c r="B333" s="271" t="s">
        <v>2007</v>
      </c>
      <c r="C333" s="271" t="s">
        <v>348</v>
      </c>
      <c r="D333" s="271" t="s">
        <v>348</v>
      </c>
      <c r="E333" s="271" t="s">
        <v>348</v>
      </c>
      <c r="F333" s="271" t="s">
        <v>348</v>
      </c>
      <c r="G333" s="271" t="s">
        <v>350</v>
      </c>
      <c r="H333" s="271" t="s">
        <v>350</v>
      </c>
      <c r="I333" s="271" t="s">
        <v>350</v>
      </c>
      <c r="J333" s="271" t="s">
        <v>348</v>
      </c>
      <c r="K333" s="271" t="s">
        <v>350</v>
      </c>
      <c r="L333" s="271" t="s">
        <v>350</v>
      </c>
      <c r="M333" s="271" t="s">
        <v>350</v>
      </c>
      <c r="N333" s="271" t="s">
        <v>348</v>
      </c>
      <c r="O333" s="271" t="s">
        <v>350</v>
      </c>
      <c r="P333" s="271" t="s">
        <v>350</v>
      </c>
      <c r="Q333" s="271" t="s">
        <v>350</v>
      </c>
      <c r="R333" s="271" t="s">
        <v>350</v>
      </c>
      <c r="S333" s="271" t="s">
        <v>349</v>
      </c>
      <c r="T333" s="271" t="s">
        <v>350</v>
      </c>
      <c r="U333" s="271" t="s">
        <v>348</v>
      </c>
      <c r="V333" s="271" t="s">
        <v>350</v>
      </c>
      <c r="W333" s="271" t="s">
        <v>348</v>
      </c>
      <c r="X333" s="271" t="s">
        <v>350</v>
      </c>
      <c r="Y333" s="271" t="s">
        <v>350</v>
      </c>
      <c r="Z333" s="271" t="s">
        <v>350</v>
      </c>
      <c r="AA333" s="271" t="s">
        <v>350</v>
      </c>
      <c r="AB333" s="271" t="s">
        <v>350</v>
      </c>
      <c r="AC333" s="271" t="s">
        <v>349</v>
      </c>
      <c r="AD333" s="271" t="s">
        <v>349</v>
      </c>
      <c r="AE333" s="271" t="s">
        <v>349</v>
      </c>
      <c r="AF333" s="271" t="s">
        <v>350</v>
      </c>
      <c r="AG333" s="271" t="s">
        <v>349</v>
      </c>
      <c r="AH333" s="271" t="s">
        <v>349</v>
      </c>
      <c r="AI333" s="271" t="s">
        <v>349</v>
      </c>
      <c r="AJ333" s="271" t="s">
        <v>349</v>
      </c>
      <c r="AK333" s="271" t="s">
        <v>349</v>
      </c>
      <c r="AL333" s="271" t="s">
        <v>349</v>
      </c>
    </row>
    <row r="334" spans="1:38">
      <c r="A334" s="271">
        <v>807014</v>
      </c>
      <c r="B334" s="271" t="s">
        <v>2007</v>
      </c>
      <c r="C334" s="271" t="s">
        <v>348</v>
      </c>
      <c r="D334" s="271" t="s">
        <v>348</v>
      </c>
      <c r="E334" s="271" t="s">
        <v>349</v>
      </c>
      <c r="F334" s="271" t="s">
        <v>348</v>
      </c>
      <c r="G334" s="271" t="s">
        <v>348</v>
      </c>
      <c r="H334" s="271" t="s">
        <v>348</v>
      </c>
      <c r="I334" s="271" t="s">
        <v>348</v>
      </c>
      <c r="J334" s="271" t="s">
        <v>350</v>
      </c>
      <c r="K334" s="271" t="s">
        <v>350</v>
      </c>
      <c r="L334" s="271" t="s">
        <v>348</v>
      </c>
      <c r="M334" s="271" t="s">
        <v>350</v>
      </c>
      <c r="N334" s="271" t="s">
        <v>348</v>
      </c>
      <c r="O334" s="271" t="s">
        <v>349</v>
      </c>
      <c r="P334" s="271" t="s">
        <v>350</v>
      </c>
      <c r="Q334" s="271" t="s">
        <v>350</v>
      </c>
      <c r="R334" s="271" t="s">
        <v>350</v>
      </c>
      <c r="S334" s="271" t="s">
        <v>350</v>
      </c>
      <c r="T334" s="271" t="s">
        <v>348</v>
      </c>
      <c r="U334" s="271" t="s">
        <v>348</v>
      </c>
      <c r="V334" s="271" t="s">
        <v>348</v>
      </c>
      <c r="W334" s="271" t="s">
        <v>350</v>
      </c>
      <c r="X334" s="271" t="s">
        <v>350</v>
      </c>
      <c r="Y334" s="271" t="s">
        <v>350</v>
      </c>
      <c r="Z334" s="271" t="s">
        <v>350</v>
      </c>
      <c r="AA334" s="271" t="s">
        <v>350</v>
      </c>
      <c r="AB334" s="271" t="s">
        <v>350</v>
      </c>
      <c r="AC334" s="271" t="s">
        <v>350</v>
      </c>
      <c r="AD334" s="271" t="s">
        <v>350</v>
      </c>
      <c r="AE334" s="271" t="s">
        <v>350</v>
      </c>
      <c r="AF334" s="271" t="s">
        <v>350</v>
      </c>
      <c r="AG334" s="271" t="s">
        <v>349</v>
      </c>
      <c r="AH334" s="271" t="s">
        <v>349</v>
      </c>
      <c r="AI334" s="271" t="s">
        <v>349</v>
      </c>
      <c r="AJ334" s="271" t="s">
        <v>349</v>
      </c>
      <c r="AK334" s="271" t="s">
        <v>349</v>
      </c>
      <c r="AL334" s="271" t="s">
        <v>349</v>
      </c>
    </row>
    <row r="335" spans="1:38">
      <c r="A335" s="271">
        <v>807017</v>
      </c>
      <c r="B335" s="271" t="s">
        <v>2007</v>
      </c>
      <c r="C335" s="271" t="s">
        <v>349</v>
      </c>
      <c r="D335" s="271" t="s">
        <v>348</v>
      </c>
      <c r="E335" s="271" t="s">
        <v>349</v>
      </c>
      <c r="F335" s="271" t="s">
        <v>349</v>
      </c>
      <c r="G335" s="271" t="s">
        <v>349</v>
      </c>
      <c r="H335" s="271" t="s">
        <v>349</v>
      </c>
      <c r="I335" s="271" t="s">
        <v>349</v>
      </c>
      <c r="J335" s="271" t="s">
        <v>348</v>
      </c>
      <c r="K335" s="271" t="s">
        <v>350</v>
      </c>
      <c r="L335" s="271" t="s">
        <v>348</v>
      </c>
      <c r="M335" s="271" t="s">
        <v>349</v>
      </c>
      <c r="N335" s="271" t="s">
        <v>348</v>
      </c>
      <c r="O335" s="271" t="s">
        <v>349</v>
      </c>
      <c r="P335" s="271" t="s">
        <v>350</v>
      </c>
      <c r="Q335" s="271" t="s">
        <v>348</v>
      </c>
      <c r="R335" s="271" t="s">
        <v>350</v>
      </c>
      <c r="S335" s="271" t="s">
        <v>350</v>
      </c>
      <c r="T335" s="271" t="s">
        <v>350</v>
      </c>
      <c r="U335" s="271" t="s">
        <v>349</v>
      </c>
      <c r="V335" s="271" t="s">
        <v>348</v>
      </c>
      <c r="W335" s="271" t="s">
        <v>349</v>
      </c>
      <c r="X335" s="271" t="s">
        <v>350</v>
      </c>
      <c r="Y335" s="271" t="s">
        <v>350</v>
      </c>
      <c r="Z335" s="271" t="s">
        <v>348</v>
      </c>
      <c r="AA335" s="271" t="s">
        <v>350</v>
      </c>
      <c r="AB335" s="271" t="s">
        <v>350</v>
      </c>
      <c r="AC335" s="271" t="s">
        <v>348</v>
      </c>
      <c r="AD335" s="271" t="s">
        <v>349</v>
      </c>
      <c r="AE335" s="271" t="s">
        <v>349</v>
      </c>
      <c r="AF335" s="271" t="s">
        <v>350</v>
      </c>
      <c r="AG335" s="271" t="s">
        <v>349</v>
      </c>
      <c r="AH335" s="271" t="s">
        <v>349</v>
      </c>
      <c r="AI335" s="271" t="s">
        <v>350</v>
      </c>
      <c r="AJ335" s="271" t="s">
        <v>349</v>
      </c>
      <c r="AK335" s="271" t="s">
        <v>350</v>
      </c>
      <c r="AL335" s="271" t="s">
        <v>349</v>
      </c>
    </row>
    <row r="336" spans="1:38">
      <c r="A336" s="271">
        <v>807044</v>
      </c>
      <c r="B336" s="271" t="s">
        <v>2007</v>
      </c>
      <c r="C336" s="271" t="s">
        <v>350</v>
      </c>
      <c r="D336" s="271" t="s">
        <v>350</v>
      </c>
      <c r="E336" s="271" t="s">
        <v>350</v>
      </c>
      <c r="F336" s="271" t="s">
        <v>350</v>
      </c>
      <c r="G336" s="271" t="s">
        <v>350</v>
      </c>
      <c r="H336" s="271" t="s">
        <v>350</v>
      </c>
      <c r="I336" s="271" t="s">
        <v>350</v>
      </c>
      <c r="J336" s="271" t="s">
        <v>350</v>
      </c>
      <c r="K336" s="271" t="s">
        <v>350</v>
      </c>
      <c r="L336" s="271" t="s">
        <v>350</v>
      </c>
      <c r="M336" s="271" t="s">
        <v>350</v>
      </c>
      <c r="N336" s="271" t="s">
        <v>350</v>
      </c>
      <c r="O336" s="271" t="s">
        <v>349</v>
      </c>
      <c r="P336" s="271" t="s">
        <v>350</v>
      </c>
      <c r="Q336" s="271" t="s">
        <v>350</v>
      </c>
      <c r="R336" s="271" t="s">
        <v>350</v>
      </c>
      <c r="S336" s="271" t="s">
        <v>350</v>
      </c>
      <c r="T336" s="271" t="s">
        <v>350</v>
      </c>
      <c r="U336" s="271" t="s">
        <v>348</v>
      </c>
      <c r="V336" s="271" t="s">
        <v>350</v>
      </c>
      <c r="W336" s="271" t="s">
        <v>350</v>
      </c>
      <c r="X336" s="271" t="s">
        <v>350</v>
      </c>
      <c r="Y336" s="271" t="s">
        <v>350</v>
      </c>
      <c r="Z336" s="271" t="s">
        <v>350</v>
      </c>
      <c r="AA336" s="271" t="s">
        <v>350</v>
      </c>
      <c r="AB336" s="271" t="s">
        <v>350</v>
      </c>
      <c r="AC336" s="271" t="s">
        <v>350</v>
      </c>
      <c r="AD336" s="271" t="s">
        <v>349</v>
      </c>
      <c r="AE336" s="271" t="s">
        <v>350</v>
      </c>
      <c r="AF336" s="271" t="s">
        <v>350</v>
      </c>
      <c r="AG336" s="271" t="s">
        <v>349</v>
      </c>
      <c r="AH336" s="271" t="s">
        <v>349</v>
      </c>
      <c r="AI336" s="271" t="s">
        <v>349</v>
      </c>
      <c r="AJ336" s="271" t="s">
        <v>349</v>
      </c>
      <c r="AK336" s="271" t="s">
        <v>349</v>
      </c>
      <c r="AL336" s="271" t="s">
        <v>349</v>
      </c>
    </row>
    <row r="337" spans="1:38">
      <c r="A337" s="271">
        <v>807049</v>
      </c>
      <c r="B337" s="271" t="s">
        <v>2007</v>
      </c>
      <c r="C337" s="271" t="s">
        <v>349</v>
      </c>
      <c r="D337" s="271" t="s">
        <v>350</v>
      </c>
      <c r="E337" s="271" t="s">
        <v>349</v>
      </c>
      <c r="F337" s="271" t="s">
        <v>349</v>
      </c>
      <c r="G337" s="271" t="s">
        <v>349</v>
      </c>
      <c r="H337" s="271" t="s">
        <v>349</v>
      </c>
      <c r="I337" s="271" t="s">
        <v>349</v>
      </c>
      <c r="J337" s="271" t="s">
        <v>348</v>
      </c>
      <c r="K337" s="271" t="s">
        <v>348</v>
      </c>
      <c r="L337" s="271" t="s">
        <v>350</v>
      </c>
      <c r="M337" s="271" t="s">
        <v>350</v>
      </c>
      <c r="N337" s="271" t="s">
        <v>349</v>
      </c>
      <c r="O337" s="271" t="s">
        <v>350</v>
      </c>
      <c r="P337" s="271" t="s">
        <v>350</v>
      </c>
      <c r="Q337" s="271" t="s">
        <v>350</v>
      </c>
      <c r="R337" s="271" t="s">
        <v>350</v>
      </c>
      <c r="S337" s="271" t="s">
        <v>350</v>
      </c>
      <c r="T337" s="271" t="s">
        <v>348</v>
      </c>
      <c r="U337" s="271" t="s">
        <v>350</v>
      </c>
      <c r="V337" s="271" t="s">
        <v>348</v>
      </c>
      <c r="W337" s="271" t="s">
        <v>350</v>
      </c>
      <c r="X337" s="271" t="s">
        <v>350</v>
      </c>
      <c r="Y337" s="271" t="s">
        <v>348</v>
      </c>
      <c r="Z337" s="271" t="s">
        <v>348</v>
      </c>
      <c r="AA337" s="271" t="s">
        <v>348</v>
      </c>
      <c r="AB337" s="271" t="s">
        <v>350</v>
      </c>
      <c r="AC337" s="271" t="s">
        <v>350</v>
      </c>
      <c r="AD337" s="271" t="s">
        <v>350</v>
      </c>
      <c r="AE337" s="271" t="s">
        <v>350</v>
      </c>
      <c r="AF337" s="271" t="s">
        <v>350</v>
      </c>
      <c r="AG337" s="271" t="s">
        <v>349</v>
      </c>
      <c r="AH337" s="271" t="s">
        <v>349</v>
      </c>
      <c r="AI337" s="271" t="s">
        <v>349</v>
      </c>
      <c r="AJ337" s="271" t="s">
        <v>349</v>
      </c>
      <c r="AK337" s="271" t="s">
        <v>349</v>
      </c>
      <c r="AL337" s="271" t="s">
        <v>349</v>
      </c>
    </row>
    <row r="338" spans="1:38">
      <c r="A338" s="271">
        <v>807052</v>
      </c>
      <c r="B338" s="271" t="s">
        <v>2007</v>
      </c>
      <c r="C338" s="271" t="s">
        <v>350</v>
      </c>
      <c r="D338" s="271" t="s">
        <v>350</v>
      </c>
      <c r="E338" s="271" t="s">
        <v>350</v>
      </c>
      <c r="F338" s="271" t="s">
        <v>349</v>
      </c>
      <c r="G338" s="271" t="s">
        <v>350</v>
      </c>
      <c r="H338" s="271" t="s">
        <v>350</v>
      </c>
      <c r="I338" s="271" t="s">
        <v>350</v>
      </c>
      <c r="J338" s="271" t="s">
        <v>349</v>
      </c>
      <c r="K338" s="271" t="s">
        <v>350</v>
      </c>
      <c r="L338" s="271" t="s">
        <v>350</v>
      </c>
      <c r="M338" s="271" t="s">
        <v>349</v>
      </c>
      <c r="N338" s="271" t="s">
        <v>348</v>
      </c>
      <c r="O338" s="271" t="s">
        <v>349</v>
      </c>
      <c r="P338" s="271" t="s">
        <v>350</v>
      </c>
      <c r="Q338" s="271" t="s">
        <v>350</v>
      </c>
      <c r="R338" s="271" t="s">
        <v>348</v>
      </c>
      <c r="S338" s="271" t="s">
        <v>348</v>
      </c>
      <c r="T338" s="271" t="s">
        <v>350</v>
      </c>
      <c r="U338" s="271" t="s">
        <v>349</v>
      </c>
      <c r="V338" s="271" t="s">
        <v>350</v>
      </c>
      <c r="W338" s="271" t="s">
        <v>349</v>
      </c>
      <c r="X338" s="271" t="s">
        <v>350</v>
      </c>
      <c r="Y338" s="271" t="s">
        <v>350</v>
      </c>
      <c r="Z338" s="271" t="s">
        <v>349</v>
      </c>
      <c r="AA338" s="271" t="s">
        <v>350</v>
      </c>
      <c r="AB338" s="271" t="s">
        <v>350</v>
      </c>
      <c r="AC338" s="271" t="s">
        <v>349</v>
      </c>
      <c r="AD338" s="271" t="s">
        <v>349</v>
      </c>
      <c r="AE338" s="271" t="s">
        <v>349</v>
      </c>
      <c r="AF338" s="271" t="s">
        <v>350</v>
      </c>
      <c r="AG338" s="271" t="s">
        <v>349</v>
      </c>
      <c r="AH338" s="271" t="s">
        <v>349</v>
      </c>
      <c r="AI338" s="271" t="s">
        <v>349</v>
      </c>
      <c r="AJ338" s="271" t="s">
        <v>349</v>
      </c>
      <c r="AK338" s="271" t="s">
        <v>349</v>
      </c>
      <c r="AL338" s="271" t="s">
        <v>349</v>
      </c>
    </row>
    <row r="339" spans="1:38">
      <c r="A339" s="271">
        <v>807054</v>
      </c>
      <c r="B339" s="271" t="s">
        <v>2007</v>
      </c>
      <c r="C339" s="271" t="s">
        <v>348</v>
      </c>
      <c r="D339" s="271" t="s">
        <v>348</v>
      </c>
      <c r="E339" s="271" t="s">
        <v>350</v>
      </c>
      <c r="F339" s="271" t="s">
        <v>350</v>
      </c>
      <c r="G339" s="271" t="s">
        <v>350</v>
      </c>
      <c r="H339" s="271" t="s">
        <v>348</v>
      </c>
      <c r="I339" s="271" t="s">
        <v>348</v>
      </c>
      <c r="J339" s="271" t="s">
        <v>350</v>
      </c>
      <c r="K339" s="271" t="s">
        <v>350</v>
      </c>
      <c r="L339" s="271" t="s">
        <v>348</v>
      </c>
      <c r="M339" s="271" t="s">
        <v>350</v>
      </c>
      <c r="N339" s="271" t="s">
        <v>348</v>
      </c>
      <c r="O339" s="271" t="s">
        <v>350</v>
      </c>
      <c r="P339" s="271" t="s">
        <v>350</v>
      </c>
      <c r="Q339" s="271" t="s">
        <v>350</v>
      </c>
      <c r="R339" s="271" t="s">
        <v>348</v>
      </c>
      <c r="S339" s="271" t="s">
        <v>350</v>
      </c>
      <c r="T339" s="271" t="s">
        <v>350</v>
      </c>
      <c r="U339" s="271" t="s">
        <v>350</v>
      </c>
      <c r="V339" s="271" t="s">
        <v>348</v>
      </c>
      <c r="W339" s="271" t="s">
        <v>348</v>
      </c>
      <c r="X339" s="271" t="s">
        <v>350</v>
      </c>
      <c r="Y339" s="271" t="s">
        <v>350</v>
      </c>
      <c r="Z339" s="271" t="s">
        <v>350</v>
      </c>
      <c r="AA339" s="271" t="s">
        <v>350</v>
      </c>
      <c r="AB339" s="271" t="s">
        <v>350</v>
      </c>
      <c r="AC339" s="271" t="s">
        <v>350</v>
      </c>
      <c r="AD339" s="271" t="s">
        <v>349</v>
      </c>
      <c r="AE339" s="271" t="s">
        <v>350</v>
      </c>
      <c r="AF339" s="271" t="s">
        <v>349</v>
      </c>
      <c r="AG339" s="271" t="s">
        <v>349</v>
      </c>
      <c r="AH339" s="271" t="s">
        <v>349</v>
      </c>
      <c r="AI339" s="271" t="s">
        <v>349</v>
      </c>
      <c r="AJ339" s="271" t="s">
        <v>349</v>
      </c>
      <c r="AK339" s="271" t="s">
        <v>349</v>
      </c>
      <c r="AL339" s="271" t="s">
        <v>349</v>
      </c>
    </row>
    <row r="340" spans="1:38">
      <c r="A340" s="271">
        <v>807081</v>
      </c>
      <c r="B340" s="271" t="s">
        <v>2007</v>
      </c>
      <c r="C340" s="271" t="s">
        <v>348</v>
      </c>
      <c r="D340" s="271" t="s">
        <v>348</v>
      </c>
      <c r="E340" s="271" t="s">
        <v>350</v>
      </c>
      <c r="F340" s="271" t="s">
        <v>350</v>
      </c>
      <c r="G340" s="271" t="s">
        <v>350</v>
      </c>
      <c r="H340" s="271" t="s">
        <v>348</v>
      </c>
      <c r="I340" s="271" t="s">
        <v>350</v>
      </c>
      <c r="J340" s="271" t="s">
        <v>350</v>
      </c>
      <c r="K340" s="271" t="s">
        <v>348</v>
      </c>
      <c r="L340" s="271" t="s">
        <v>348</v>
      </c>
      <c r="M340" s="271" t="s">
        <v>348</v>
      </c>
      <c r="N340" s="271" t="s">
        <v>348</v>
      </c>
      <c r="O340" s="271" t="s">
        <v>349</v>
      </c>
      <c r="P340" s="271" t="s">
        <v>349</v>
      </c>
      <c r="Q340" s="271" t="s">
        <v>350</v>
      </c>
      <c r="R340" s="271" t="s">
        <v>348</v>
      </c>
      <c r="S340" s="271" t="s">
        <v>348</v>
      </c>
      <c r="T340" s="271" t="s">
        <v>350</v>
      </c>
      <c r="U340" s="271" t="s">
        <v>348</v>
      </c>
      <c r="V340" s="271" t="s">
        <v>350</v>
      </c>
      <c r="W340" s="271" t="s">
        <v>350</v>
      </c>
      <c r="X340" s="271" t="s">
        <v>350</v>
      </c>
      <c r="Y340" s="271" t="s">
        <v>350</v>
      </c>
      <c r="Z340" s="271" t="s">
        <v>350</v>
      </c>
      <c r="AA340" s="271" t="s">
        <v>350</v>
      </c>
      <c r="AB340" s="271" t="s">
        <v>350</v>
      </c>
      <c r="AC340" s="271" t="s">
        <v>350</v>
      </c>
      <c r="AD340" s="271" t="s">
        <v>350</v>
      </c>
      <c r="AE340" s="271" t="s">
        <v>350</v>
      </c>
      <c r="AF340" s="271" t="s">
        <v>350</v>
      </c>
      <c r="AG340" s="271" t="s">
        <v>349</v>
      </c>
      <c r="AH340" s="271" t="s">
        <v>349</v>
      </c>
      <c r="AI340" s="271" t="s">
        <v>349</v>
      </c>
      <c r="AJ340" s="271" t="s">
        <v>349</v>
      </c>
      <c r="AK340" s="271" t="s">
        <v>349</v>
      </c>
      <c r="AL340" s="271" t="s">
        <v>349</v>
      </c>
    </row>
    <row r="341" spans="1:38">
      <c r="A341" s="271">
        <v>807094</v>
      </c>
      <c r="B341" s="271" t="s">
        <v>2007</v>
      </c>
      <c r="C341" s="271" t="s">
        <v>350</v>
      </c>
      <c r="D341" s="271" t="s">
        <v>348</v>
      </c>
      <c r="E341" s="271" t="s">
        <v>350</v>
      </c>
      <c r="F341" s="271" t="s">
        <v>350</v>
      </c>
      <c r="G341" s="271" t="s">
        <v>348</v>
      </c>
      <c r="H341" s="271" t="s">
        <v>348</v>
      </c>
      <c r="I341" s="271" t="s">
        <v>350</v>
      </c>
      <c r="J341" s="271" t="s">
        <v>350</v>
      </c>
      <c r="K341" s="271" t="s">
        <v>349</v>
      </c>
      <c r="L341" s="271" t="s">
        <v>350</v>
      </c>
      <c r="M341" s="271" t="s">
        <v>350</v>
      </c>
      <c r="N341" s="271" t="s">
        <v>350</v>
      </c>
      <c r="O341" s="271" t="s">
        <v>349</v>
      </c>
      <c r="P341" s="271" t="s">
        <v>348</v>
      </c>
      <c r="Q341" s="271" t="s">
        <v>349</v>
      </c>
      <c r="R341" s="271" t="s">
        <v>350</v>
      </c>
      <c r="S341" s="271" t="s">
        <v>348</v>
      </c>
      <c r="T341" s="271" t="s">
        <v>349</v>
      </c>
      <c r="U341" s="271" t="s">
        <v>348</v>
      </c>
      <c r="V341" s="271" t="s">
        <v>350</v>
      </c>
      <c r="W341" s="271" t="s">
        <v>350</v>
      </c>
      <c r="X341" s="271" t="s">
        <v>350</v>
      </c>
      <c r="Y341" s="271" t="s">
        <v>350</v>
      </c>
      <c r="Z341" s="271" t="s">
        <v>350</v>
      </c>
      <c r="AA341" s="271" t="s">
        <v>350</v>
      </c>
      <c r="AB341" s="271" t="s">
        <v>350</v>
      </c>
      <c r="AC341" s="271" t="s">
        <v>349</v>
      </c>
      <c r="AD341" s="271" t="s">
        <v>349</v>
      </c>
      <c r="AE341" s="271" t="s">
        <v>349</v>
      </c>
      <c r="AF341" s="271" t="s">
        <v>350</v>
      </c>
      <c r="AG341" s="271" t="s">
        <v>350</v>
      </c>
      <c r="AH341" s="271" t="s">
        <v>349</v>
      </c>
      <c r="AI341" s="271" t="s">
        <v>350</v>
      </c>
      <c r="AJ341" s="271" t="s">
        <v>349</v>
      </c>
      <c r="AK341" s="271" t="s">
        <v>350</v>
      </c>
      <c r="AL341" s="271" t="s">
        <v>350</v>
      </c>
    </row>
    <row r="342" spans="1:38">
      <c r="A342" s="271">
        <v>807099</v>
      </c>
      <c r="B342" s="271" t="s">
        <v>2007</v>
      </c>
      <c r="C342" s="271" t="s">
        <v>350</v>
      </c>
      <c r="D342" s="271" t="s">
        <v>350</v>
      </c>
      <c r="E342" s="271" t="s">
        <v>350</v>
      </c>
      <c r="F342" s="271" t="s">
        <v>350</v>
      </c>
      <c r="G342" s="271" t="s">
        <v>350</v>
      </c>
      <c r="H342" s="271" t="s">
        <v>350</v>
      </c>
      <c r="I342" s="271" t="s">
        <v>350</v>
      </c>
      <c r="J342" s="271" t="s">
        <v>350</v>
      </c>
      <c r="K342" s="271" t="s">
        <v>350</v>
      </c>
      <c r="L342" s="271" t="s">
        <v>350</v>
      </c>
      <c r="M342" s="271" t="s">
        <v>350</v>
      </c>
      <c r="N342" s="271" t="s">
        <v>350</v>
      </c>
      <c r="O342" s="271" t="s">
        <v>349</v>
      </c>
      <c r="P342" s="271" t="s">
        <v>350</v>
      </c>
      <c r="Q342" s="271" t="s">
        <v>350</v>
      </c>
      <c r="R342" s="271" t="s">
        <v>350</v>
      </c>
      <c r="S342" s="271" t="s">
        <v>350</v>
      </c>
      <c r="T342" s="271" t="s">
        <v>350</v>
      </c>
      <c r="U342" s="271" t="s">
        <v>348</v>
      </c>
      <c r="V342" s="271" t="s">
        <v>350</v>
      </c>
      <c r="W342" s="271" t="s">
        <v>350</v>
      </c>
      <c r="X342" s="271" t="s">
        <v>350</v>
      </c>
      <c r="Y342" s="271" t="s">
        <v>350</v>
      </c>
      <c r="Z342" s="271" t="s">
        <v>350</v>
      </c>
      <c r="AA342" s="271" t="s">
        <v>350</v>
      </c>
      <c r="AB342" s="271" t="s">
        <v>350</v>
      </c>
      <c r="AC342" s="271" t="s">
        <v>350</v>
      </c>
      <c r="AD342" s="271" t="s">
        <v>350</v>
      </c>
      <c r="AE342" s="271" t="s">
        <v>350</v>
      </c>
      <c r="AF342" s="271" t="s">
        <v>350</v>
      </c>
      <c r="AG342" s="271" t="s">
        <v>350</v>
      </c>
      <c r="AH342" s="271" t="s">
        <v>350</v>
      </c>
      <c r="AI342" s="271" t="s">
        <v>350</v>
      </c>
      <c r="AJ342" s="271" t="s">
        <v>350</v>
      </c>
      <c r="AK342" s="271" t="s">
        <v>350</v>
      </c>
      <c r="AL342" s="271" t="s">
        <v>350</v>
      </c>
    </row>
    <row r="343" spans="1:38">
      <c r="A343" s="271">
        <v>807105</v>
      </c>
      <c r="B343" s="271" t="s">
        <v>2007</v>
      </c>
      <c r="C343" s="271" t="s">
        <v>350</v>
      </c>
      <c r="D343" s="271" t="s">
        <v>350</v>
      </c>
      <c r="E343" s="271" t="s">
        <v>350</v>
      </c>
      <c r="F343" s="271" t="s">
        <v>350</v>
      </c>
      <c r="G343" s="271" t="s">
        <v>350</v>
      </c>
      <c r="H343" s="271" t="s">
        <v>350</v>
      </c>
      <c r="I343" s="271" t="s">
        <v>350</v>
      </c>
      <c r="J343" s="271" t="s">
        <v>348</v>
      </c>
      <c r="K343" s="271" t="s">
        <v>350</v>
      </c>
      <c r="L343" s="271" t="s">
        <v>349</v>
      </c>
      <c r="M343" s="271" t="s">
        <v>350</v>
      </c>
      <c r="N343" s="271" t="s">
        <v>350</v>
      </c>
      <c r="O343" s="271" t="s">
        <v>350</v>
      </c>
      <c r="P343" s="271" t="s">
        <v>350</v>
      </c>
      <c r="Q343" s="271" t="s">
        <v>350</v>
      </c>
      <c r="R343" s="271" t="s">
        <v>348</v>
      </c>
      <c r="S343" s="271" t="s">
        <v>350</v>
      </c>
      <c r="T343" s="271" t="s">
        <v>349</v>
      </c>
      <c r="U343" s="271" t="s">
        <v>348</v>
      </c>
      <c r="V343" s="271" t="s">
        <v>350</v>
      </c>
      <c r="W343" s="271" t="s">
        <v>350</v>
      </c>
      <c r="X343" s="271" t="s">
        <v>350</v>
      </c>
      <c r="Y343" s="271" t="s">
        <v>350</v>
      </c>
      <c r="Z343" s="271" t="s">
        <v>350</v>
      </c>
      <c r="AA343" s="271" t="s">
        <v>350</v>
      </c>
      <c r="AB343" s="271" t="s">
        <v>350</v>
      </c>
      <c r="AC343" s="271" t="s">
        <v>350</v>
      </c>
      <c r="AD343" s="271" t="s">
        <v>350</v>
      </c>
      <c r="AE343" s="271" t="s">
        <v>350</v>
      </c>
      <c r="AF343" s="271" t="s">
        <v>350</v>
      </c>
      <c r="AG343" s="271" t="s">
        <v>349</v>
      </c>
      <c r="AH343" s="271" t="s">
        <v>349</v>
      </c>
      <c r="AI343" s="271" t="s">
        <v>349</v>
      </c>
      <c r="AJ343" s="271" t="s">
        <v>349</v>
      </c>
      <c r="AK343" s="271" t="s">
        <v>349</v>
      </c>
      <c r="AL343" s="271" t="s">
        <v>349</v>
      </c>
    </row>
    <row r="344" spans="1:38">
      <c r="A344" s="271">
        <v>807112</v>
      </c>
      <c r="B344" s="271" t="s">
        <v>2007</v>
      </c>
      <c r="C344" s="271" t="s">
        <v>350</v>
      </c>
      <c r="D344" s="271" t="s">
        <v>348</v>
      </c>
      <c r="E344" s="271" t="s">
        <v>348</v>
      </c>
      <c r="F344" s="271" t="s">
        <v>350</v>
      </c>
      <c r="G344" s="271" t="s">
        <v>350</v>
      </c>
      <c r="H344" s="271" t="s">
        <v>350</v>
      </c>
      <c r="I344" s="271" t="s">
        <v>350</v>
      </c>
      <c r="J344" s="271" t="s">
        <v>350</v>
      </c>
      <c r="K344" s="271" t="s">
        <v>350</v>
      </c>
      <c r="L344" s="271" t="s">
        <v>350</v>
      </c>
      <c r="M344" s="271" t="s">
        <v>350</v>
      </c>
      <c r="N344" s="271" t="s">
        <v>350</v>
      </c>
      <c r="O344" s="271" t="s">
        <v>349</v>
      </c>
      <c r="P344" s="271" t="s">
        <v>350</v>
      </c>
      <c r="Q344" s="271" t="s">
        <v>350</v>
      </c>
      <c r="R344" s="271" t="s">
        <v>350</v>
      </c>
      <c r="S344" s="271" t="s">
        <v>350</v>
      </c>
      <c r="T344" s="271" t="s">
        <v>350</v>
      </c>
      <c r="U344" s="271" t="s">
        <v>348</v>
      </c>
      <c r="V344" s="271" t="s">
        <v>350</v>
      </c>
      <c r="W344" s="271" t="s">
        <v>350</v>
      </c>
      <c r="X344" s="271" t="s">
        <v>350</v>
      </c>
      <c r="Y344" s="271" t="s">
        <v>350</v>
      </c>
      <c r="Z344" s="271" t="s">
        <v>350</v>
      </c>
      <c r="AA344" s="271" t="s">
        <v>350</v>
      </c>
      <c r="AB344" s="271" t="s">
        <v>350</v>
      </c>
      <c r="AC344" s="271" t="s">
        <v>349</v>
      </c>
      <c r="AD344" s="271" t="s">
        <v>349</v>
      </c>
      <c r="AE344" s="271" t="s">
        <v>349</v>
      </c>
      <c r="AF344" s="271" t="s">
        <v>349</v>
      </c>
      <c r="AG344" s="271" t="s">
        <v>350</v>
      </c>
      <c r="AH344" s="271" t="s">
        <v>350</v>
      </c>
      <c r="AI344" s="271" t="s">
        <v>350</v>
      </c>
      <c r="AJ344" s="271" t="s">
        <v>350</v>
      </c>
      <c r="AK344" s="271" t="s">
        <v>350</v>
      </c>
      <c r="AL344" s="271" t="s">
        <v>350</v>
      </c>
    </row>
    <row r="345" spans="1:38">
      <c r="A345" s="271">
        <v>807126</v>
      </c>
      <c r="B345" s="271" t="s">
        <v>2007</v>
      </c>
      <c r="C345" s="271" t="s">
        <v>350</v>
      </c>
      <c r="D345" s="271" t="s">
        <v>349</v>
      </c>
      <c r="E345" s="271" t="s">
        <v>350</v>
      </c>
      <c r="F345" s="271" t="s">
        <v>350</v>
      </c>
      <c r="G345" s="271" t="s">
        <v>350</v>
      </c>
      <c r="H345" s="271" t="s">
        <v>350</v>
      </c>
      <c r="I345" s="271" t="s">
        <v>350</v>
      </c>
      <c r="J345" s="271" t="s">
        <v>350</v>
      </c>
      <c r="K345" s="271" t="s">
        <v>350</v>
      </c>
      <c r="L345" s="271" t="s">
        <v>350</v>
      </c>
      <c r="M345" s="271" t="s">
        <v>348</v>
      </c>
      <c r="N345" s="271" t="s">
        <v>350</v>
      </c>
      <c r="O345" s="271" t="s">
        <v>349</v>
      </c>
      <c r="P345" s="271" t="s">
        <v>350</v>
      </c>
      <c r="Q345" s="271" t="s">
        <v>350</v>
      </c>
      <c r="R345" s="271" t="s">
        <v>350</v>
      </c>
      <c r="S345" s="271" t="s">
        <v>350</v>
      </c>
      <c r="T345" s="271" t="s">
        <v>350</v>
      </c>
      <c r="U345" s="271" t="s">
        <v>348</v>
      </c>
      <c r="V345" s="271" t="s">
        <v>349</v>
      </c>
      <c r="W345" s="271" t="s">
        <v>350</v>
      </c>
      <c r="X345" s="271" t="s">
        <v>350</v>
      </c>
      <c r="Y345" s="271" t="s">
        <v>350</v>
      </c>
      <c r="Z345" s="271" t="s">
        <v>350</v>
      </c>
      <c r="AA345" s="271" t="s">
        <v>350</v>
      </c>
      <c r="AB345" s="271" t="s">
        <v>350</v>
      </c>
      <c r="AC345" s="271" t="s">
        <v>350</v>
      </c>
      <c r="AD345" s="271" t="s">
        <v>349</v>
      </c>
      <c r="AE345" s="271" t="s">
        <v>350</v>
      </c>
      <c r="AF345" s="271" t="s">
        <v>350</v>
      </c>
      <c r="AG345" s="271" t="s">
        <v>349</v>
      </c>
      <c r="AH345" s="271" t="s">
        <v>349</v>
      </c>
      <c r="AI345" s="271" t="s">
        <v>349</v>
      </c>
      <c r="AJ345" s="271" t="s">
        <v>349</v>
      </c>
      <c r="AK345" s="271" t="s">
        <v>349</v>
      </c>
      <c r="AL345" s="271" t="s">
        <v>349</v>
      </c>
    </row>
    <row r="346" spans="1:38">
      <c r="A346" s="271">
        <v>807128</v>
      </c>
      <c r="B346" s="271" t="s">
        <v>2007</v>
      </c>
      <c r="C346" s="271" t="s">
        <v>350</v>
      </c>
      <c r="D346" s="271" t="s">
        <v>350</v>
      </c>
      <c r="E346" s="271" t="s">
        <v>350</v>
      </c>
      <c r="F346" s="271" t="s">
        <v>350</v>
      </c>
      <c r="G346" s="271" t="s">
        <v>350</v>
      </c>
      <c r="H346" s="271" t="s">
        <v>350</v>
      </c>
      <c r="I346" s="271" t="s">
        <v>348</v>
      </c>
      <c r="J346" s="271" t="s">
        <v>350</v>
      </c>
      <c r="K346" s="271" t="s">
        <v>350</v>
      </c>
      <c r="L346" s="271" t="s">
        <v>350</v>
      </c>
      <c r="M346" s="271" t="s">
        <v>350</v>
      </c>
      <c r="N346" s="271" t="s">
        <v>350</v>
      </c>
      <c r="O346" s="271" t="s">
        <v>350</v>
      </c>
      <c r="P346" s="271" t="s">
        <v>350</v>
      </c>
      <c r="Q346" s="271" t="s">
        <v>350</v>
      </c>
      <c r="R346" s="271" t="s">
        <v>350</v>
      </c>
      <c r="S346" s="271" t="s">
        <v>350</v>
      </c>
      <c r="T346" s="271" t="s">
        <v>350</v>
      </c>
      <c r="U346" s="271" t="s">
        <v>350</v>
      </c>
      <c r="V346" s="271" t="s">
        <v>350</v>
      </c>
      <c r="W346" s="271" t="s">
        <v>350</v>
      </c>
      <c r="X346" s="271" t="s">
        <v>350</v>
      </c>
      <c r="Y346" s="271" t="s">
        <v>350</v>
      </c>
      <c r="Z346" s="271" t="s">
        <v>350</v>
      </c>
      <c r="AA346" s="271" t="s">
        <v>349</v>
      </c>
      <c r="AB346" s="271" t="s">
        <v>349</v>
      </c>
      <c r="AC346" s="271" t="s">
        <v>349</v>
      </c>
      <c r="AD346" s="271" t="s">
        <v>349</v>
      </c>
      <c r="AE346" s="271" t="s">
        <v>349</v>
      </c>
      <c r="AF346" s="271" t="s">
        <v>349</v>
      </c>
      <c r="AG346" s="271" t="s">
        <v>349</v>
      </c>
      <c r="AH346" s="271" t="s">
        <v>349</v>
      </c>
      <c r="AI346" s="271" t="s">
        <v>349</v>
      </c>
      <c r="AJ346" s="271" t="s">
        <v>349</v>
      </c>
      <c r="AK346" s="271" t="s">
        <v>349</v>
      </c>
      <c r="AL346" s="271" t="s">
        <v>349</v>
      </c>
    </row>
    <row r="347" spans="1:38">
      <c r="A347" s="271">
        <v>807138</v>
      </c>
      <c r="B347" s="271" t="s">
        <v>2007</v>
      </c>
      <c r="C347" s="271" t="s">
        <v>350</v>
      </c>
      <c r="D347" s="271" t="s">
        <v>350</v>
      </c>
      <c r="E347" s="271" t="s">
        <v>350</v>
      </c>
      <c r="F347" s="271" t="s">
        <v>350</v>
      </c>
      <c r="G347" s="271" t="s">
        <v>350</v>
      </c>
      <c r="H347" s="271" t="s">
        <v>350</v>
      </c>
      <c r="I347" s="271" t="s">
        <v>350</v>
      </c>
      <c r="J347" s="271" t="s">
        <v>350</v>
      </c>
      <c r="K347" s="271" t="s">
        <v>349</v>
      </c>
      <c r="L347" s="271" t="s">
        <v>350</v>
      </c>
      <c r="M347" s="271" t="s">
        <v>348</v>
      </c>
      <c r="N347" s="271" t="s">
        <v>348</v>
      </c>
      <c r="O347" s="271" t="s">
        <v>349</v>
      </c>
      <c r="P347" s="271" t="s">
        <v>350</v>
      </c>
      <c r="Q347" s="271" t="s">
        <v>349</v>
      </c>
      <c r="R347" s="271" t="s">
        <v>350</v>
      </c>
      <c r="S347" s="271" t="s">
        <v>349</v>
      </c>
      <c r="T347" s="271" t="s">
        <v>350</v>
      </c>
      <c r="U347" s="271" t="s">
        <v>348</v>
      </c>
      <c r="V347" s="271" t="s">
        <v>350</v>
      </c>
      <c r="W347" s="271" t="s">
        <v>350</v>
      </c>
      <c r="X347" s="271" t="s">
        <v>350</v>
      </c>
      <c r="Y347" s="271" t="s">
        <v>350</v>
      </c>
      <c r="Z347" s="271" t="s">
        <v>350</v>
      </c>
      <c r="AA347" s="271" t="s">
        <v>350</v>
      </c>
      <c r="AB347" s="271" t="s">
        <v>350</v>
      </c>
      <c r="AC347" s="271" t="s">
        <v>348</v>
      </c>
      <c r="AD347" s="271" t="s">
        <v>350</v>
      </c>
      <c r="AE347" s="271" t="s">
        <v>350</v>
      </c>
      <c r="AF347" s="271" t="s">
        <v>350</v>
      </c>
      <c r="AG347" s="271" t="s">
        <v>350</v>
      </c>
      <c r="AH347" s="271" t="s">
        <v>350</v>
      </c>
      <c r="AI347" s="271" t="s">
        <v>350</v>
      </c>
      <c r="AJ347" s="271" t="s">
        <v>350</v>
      </c>
      <c r="AK347" s="271" t="s">
        <v>350</v>
      </c>
      <c r="AL347" s="271" t="s">
        <v>350</v>
      </c>
    </row>
    <row r="348" spans="1:38">
      <c r="A348" s="271">
        <v>807140</v>
      </c>
      <c r="B348" s="271" t="s">
        <v>2007</v>
      </c>
      <c r="C348" s="271" t="s">
        <v>350</v>
      </c>
      <c r="D348" s="271" t="s">
        <v>350</v>
      </c>
      <c r="E348" s="271" t="s">
        <v>350</v>
      </c>
      <c r="F348" s="271" t="s">
        <v>350</v>
      </c>
      <c r="G348" s="271" t="s">
        <v>350</v>
      </c>
      <c r="H348" s="271" t="s">
        <v>350</v>
      </c>
      <c r="I348" s="271" t="s">
        <v>348</v>
      </c>
      <c r="J348" s="271" t="s">
        <v>348</v>
      </c>
      <c r="K348" s="271" t="s">
        <v>350</v>
      </c>
      <c r="L348" s="271" t="s">
        <v>348</v>
      </c>
      <c r="M348" s="271" t="s">
        <v>348</v>
      </c>
      <c r="N348" s="271" t="s">
        <v>350</v>
      </c>
      <c r="O348" s="271" t="s">
        <v>350</v>
      </c>
      <c r="P348" s="271" t="s">
        <v>350</v>
      </c>
      <c r="Q348" s="271" t="s">
        <v>350</v>
      </c>
      <c r="R348" s="271" t="s">
        <v>348</v>
      </c>
      <c r="S348" s="271" t="s">
        <v>350</v>
      </c>
      <c r="T348" s="271" t="s">
        <v>348</v>
      </c>
      <c r="U348" s="271" t="s">
        <v>348</v>
      </c>
      <c r="V348" s="271" t="s">
        <v>350</v>
      </c>
      <c r="W348" s="271" t="s">
        <v>348</v>
      </c>
      <c r="X348" s="271" t="s">
        <v>350</v>
      </c>
      <c r="Y348" s="271" t="s">
        <v>350</v>
      </c>
      <c r="Z348" s="271" t="s">
        <v>350</v>
      </c>
      <c r="AA348" s="271" t="s">
        <v>349</v>
      </c>
      <c r="AB348" s="271" t="s">
        <v>349</v>
      </c>
      <c r="AC348" s="271" t="s">
        <v>349</v>
      </c>
      <c r="AD348" s="271" t="s">
        <v>349</v>
      </c>
      <c r="AE348" s="271" t="s">
        <v>349</v>
      </c>
      <c r="AF348" s="271" t="s">
        <v>349</v>
      </c>
      <c r="AG348" s="271" t="s">
        <v>349</v>
      </c>
      <c r="AH348" s="271" t="s">
        <v>349</v>
      </c>
      <c r="AI348" s="271" t="s">
        <v>349</v>
      </c>
      <c r="AJ348" s="271" t="s">
        <v>349</v>
      </c>
      <c r="AK348" s="271" t="s">
        <v>349</v>
      </c>
      <c r="AL348" s="271" t="s">
        <v>349</v>
      </c>
    </row>
    <row r="349" spans="1:38">
      <c r="A349" s="271">
        <v>807174</v>
      </c>
      <c r="B349" s="271" t="s">
        <v>2007</v>
      </c>
      <c r="C349" s="271" t="s">
        <v>348</v>
      </c>
      <c r="D349" s="271" t="s">
        <v>348</v>
      </c>
      <c r="E349" s="271" t="s">
        <v>350</v>
      </c>
      <c r="F349" s="271" t="s">
        <v>350</v>
      </c>
      <c r="G349" s="271" t="s">
        <v>350</v>
      </c>
      <c r="H349" s="271" t="s">
        <v>350</v>
      </c>
      <c r="I349" s="271" t="s">
        <v>348</v>
      </c>
      <c r="J349" s="271" t="s">
        <v>350</v>
      </c>
      <c r="K349" s="271" t="s">
        <v>350</v>
      </c>
      <c r="L349" s="271" t="s">
        <v>350</v>
      </c>
      <c r="M349" s="271" t="s">
        <v>350</v>
      </c>
      <c r="N349" s="271" t="s">
        <v>350</v>
      </c>
      <c r="O349" s="271" t="s">
        <v>349</v>
      </c>
      <c r="P349" s="271" t="s">
        <v>348</v>
      </c>
      <c r="Q349" s="271" t="s">
        <v>350</v>
      </c>
      <c r="R349" s="271" t="s">
        <v>350</v>
      </c>
      <c r="S349" s="271" t="s">
        <v>350</v>
      </c>
      <c r="T349" s="271" t="s">
        <v>350</v>
      </c>
      <c r="U349" s="271" t="s">
        <v>348</v>
      </c>
      <c r="V349" s="271" t="s">
        <v>350</v>
      </c>
      <c r="W349" s="271" t="s">
        <v>350</v>
      </c>
      <c r="X349" s="271" t="s">
        <v>350</v>
      </c>
      <c r="Y349" s="271" t="s">
        <v>350</v>
      </c>
      <c r="Z349" s="271" t="s">
        <v>350</v>
      </c>
      <c r="AA349" s="271" t="s">
        <v>350</v>
      </c>
      <c r="AB349" s="271" t="s">
        <v>350</v>
      </c>
      <c r="AC349" s="271" t="s">
        <v>350</v>
      </c>
      <c r="AD349" s="271" t="s">
        <v>350</v>
      </c>
      <c r="AE349" s="271" t="s">
        <v>350</v>
      </c>
      <c r="AF349" s="271" t="s">
        <v>350</v>
      </c>
      <c r="AG349" s="271" t="s">
        <v>349</v>
      </c>
      <c r="AH349" s="271" t="s">
        <v>349</v>
      </c>
      <c r="AI349" s="271" t="s">
        <v>349</v>
      </c>
      <c r="AJ349" s="271" t="s">
        <v>349</v>
      </c>
      <c r="AK349" s="271" t="s">
        <v>349</v>
      </c>
      <c r="AL349" s="271" t="s">
        <v>349</v>
      </c>
    </row>
    <row r="350" spans="1:38">
      <c r="A350" s="271">
        <v>807180</v>
      </c>
      <c r="B350" s="271" t="s">
        <v>2007</v>
      </c>
      <c r="C350" s="271" t="s">
        <v>350</v>
      </c>
      <c r="D350" s="271" t="s">
        <v>350</v>
      </c>
      <c r="E350" s="271" t="s">
        <v>350</v>
      </c>
      <c r="F350" s="271" t="s">
        <v>350</v>
      </c>
      <c r="G350" s="271" t="s">
        <v>350</v>
      </c>
      <c r="H350" s="271" t="s">
        <v>350</v>
      </c>
      <c r="I350" s="271" t="s">
        <v>350</v>
      </c>
      <c r="J350" s="271" t="s">
        <v>350</v>
      </c>
      <c r="K350" s="271" t="s">
        <v>350</v>
      </c>
      <c r="L350" s="271" t="s">
        <v>350</v>
      </c>
      <c r="M350" s="271" t="s">
        <v>350</v>
      </c>
      <c r="N350" s="271" t="s">
        <v>350</v>
      </c>
      <c r="O350" s="271" t="s">
        <v>349</v>
      </c>
      <c r="P350" s="271" t="s">
        <v>350</v>
      </c>
      <c r="Q350" s="271" t="s">
        <v>349</v>
      </c>
      <c r="R350" s="271" t="s">
        <v>350</v>
      </c>
      <c r="S350" s="271" t="s">
        <v>348</v>
      </c>
      <c r="T350" s="271" t="s">
        <v>350</v>
      </c>
      <c r="U350" s="271" t="s">
        <v>350</v>
      </c>
      <c r="V350" s="271" t="s">
        <v>350</v>
      </c>
      <c r="W350" s="271" t="s">
        <v>350</v>
      </c>
      <c r="X350" s="271" t="s">
        <v>350</v>
      </c>
      <c r="Y350" s="271" t="s">
        <v>350</v>
      </c>
      <c r="Z350" s="271" t="s">
        <v>350</v>
      </c>
      <c r="AA350" s="271" t="s">
        <v>349</v>
      </c>
      <c r="AB350" s="271" t="s">
        <v>350</v>
      </c>
      <c r="AC350" s="271" t="s">
        <v>349</v>
      </c>
      <c r="AD350" s="271" t="s">
        <v>350</v>
      </c>
      <c r="AE350" s="271" t="s">
        <v>350</v>
      </c>
      <c r="AF350" s="271" t="s">
        <v>350</v>
      </c>
      <c r="AG350" s="271" t="s">
        <v>349</v>
      </c>
      <c r="AH350" s="271" t="s">
        <v>349</v>
      </c>
      <c r="AI350" s="271" t="s">
        <v>349</v>
      </c>
      <c r="AJ350" s="271" t="s">
        <v>349</v>
      </c>
      <c r="AK350" s="271" t="s">
        <v>349</v>
      </c>
      <c r="AL350" s="271" t="s">
        <v>349</v>
      </c>
    </row>
    <row r="351" spans="1:38">
      <c r="A351" s="271">
        <v>807187</v>
      </c>
      <c r="B351" s="271" t="s">
        <v>2007</v>
      </c>
      <c r="C351" s="271" t="s">
        <v>350</v>
      </c>
      <c r="D351" s="271" t="s">
        <v>348</v>
      </c>
      <c r="E351" s="271" t="s">
        <v>350</v>
      </c>
      <c r="F351" s="271" t="s">
        <v>350</v>
      </c>
      <c r="G351" s="271" t="s">
        <v>350</v>
      </c>
      <c r="H351" s="271" t="s">
        <v>350</v>
      </c>
      <c r="I351" s="271" t="s">
        <v>348</v>
      </c>
      <c r="J351" s="271" t="s">
        <v>348</v>
      </c>
      <c r="K351" s="271" t="s">
        <v>350</v>
      </c>
      <c r="L351" s="271" t="s">
        <v>350</v>
      </c>
      <c r="M351" s="271" t="s">
        <v>350</v>
      </c>
      <c r="N351" s="271" t="s">
        <v>348</v>
      </c>
      <c r="O351" s="271" t="s">
        <v>349</v>
      </c>
      <c r="P351" s="271" t="s">
        <v>350</v>
      </c>
      <c r="Q351" s="271" t="s">
        <v>350</v>
      </c>
      <c r="R351" s="271" t="s">
        <v>350</v>
      </c>
      <c r="S351" s="271" t="s">
        <v>350</v>
      </c>
      <c r="T351" s="271" t="s">
        <v>350</v>
      </c>
      <c r="U351" s="271" t="s">
        <v>348</v>
      </c>
      <c r="V351" s="271" t="s">
        <v>350</v>
      </c>
      <c r="W351" s="271" t="s">
        <v>348</v>
      </c>
      <c r="X351" s="271" t="s">
        <v>350</v>
      </c>
      <c r="Y351" s="271" t="s">
        <v>350</v>
      </c>
      <c r="Z351" s="271" t="s">
        <v>348</v>
      </c>
      <c r="AA351" s="271" t="s">
        <v>350</v>
      </c>
      <c r="AB351" s="271" t="s">
        <v>350</v>
      </c>
      <c r="AC351" s="271" t="s">
        <v>350</v>
      </c>
      <c r="AD351" s="271" t="s">
        <v>350</v>
      </c>
      <c r="AE351" s="271" t="s">
        <v>350</v>
      </c>
      <c r="AF351" s="271" t="s">
        <v>350</v>
      </c>
      <c r="AG351" s="271" t="s">
        <v>349</v>
      </c>
      <c r="AH351" s="271" t="s">
        <v>349</v>
      </c>
      <c r="AI351" s="271" t="s">
        <v>349</v>
      </c>
      <c r="AJ351" s="271" t="s">
        <v>349</v>
      </c>
      <c r="AK351" s="271" t="s">
        <v>349</v>
      </c>
      <c r="AL351" s="271" t="s">
        <v>349</v>
      </c>
    </row>
    <row r="352" spans="1:38">
      <c r="A352" s="271">
        <v>807189</v>
      </c>
      <c r="B352" s="271" t="s">
        <v>2007</v>
      </c>
      <c r="C352" s="271" t="s">
        <v>350</v>
      </c>
      <c r="D352" s="271" t="s">
        <v>348</v>
      </c>
      <c r="E352" s="271" t="s">
        <v>350</v>
      </c>
      <c r="F352" s="271" t="s">
        <v>348</v>
      </c>
      <c r="G352" s="271" t="s">
        <v>350</v>
      </c>
      <c r="H352" s="271" t="s">
        <v>350</v>
      </c>
      <c r="I352" s="271" t="s">
        <v>348</v>
      </c>
      <c r="J352" s="271" t="s">
        <v>348</v>
      </c>
      <c r="K352" s="271" t="s">
        <v>348</v>
      </c>
      <c r="L352" s="271" t="s">
        <v>348</v>
      </c>
      <c r="M352" s="271" t="s">
        <v>348</v>
      </c>
      <c r="N352" s="271" t="s">
        <v>348</v>
      </c>
      <c r="O352" s="271" t="s">
        <v>349</v>
      </c>
      <c r="P352" s="271" t="s">
        <v>350</v>
      </c>
      <c r="Q352" s="271" t="s">
        <v>350</v>
      </c>
      <c r="R352" s="271" t="s">
        <v>348</v>
      </c>
      <c r="S352" s="271" t="s">
        <v>350</v>
      </c>
      <c r="T352" s="271" t="s">
        <v>350</v>
      </c>
      <c r="U352" s="271" t="s">
        <v>348</v>
      </c>
      <c r="V352" s="271" t="s">
        <v>350</v>
      </c>
      <c r="W352" s="271" t="s">
        <v>350</v>
      </c>
      <c r="X352" s="271" t="s">
        <v>350</v>
      </c>
      <c r="Y352" s="271" t="s">
        <v>350</v>
      </c>
      <c r="Z352" s="271" t="s">
        <v>350</v>
      </c>
      <c r="AA352" s="271" t="s">
        <v>350</v>
      </c>
      <c r="AB352" s="271" t="s">
        <v>350</v>
      </c>
      <c r="AC352" s="271" t="s">
        <v>349</v>
      </c>
      <c r="AD352" s="271" t="s">
        <v>349</v>
      </c>
      <c r="AE352" s="271" t="s">
        <v>349</v>
      </c>
      <c r="AF352" s="271" t="s">
        <v>350</v>
      </c>
      <c r="AG352" s="271" t="s">
        <v>349</v>
      </c>
      <c r="AH352" s="271" t="s">
        <v>349</v>
      </c>
      <c r="AI352" s="271" t="s">
        <v>349</v>
      </c>
      <c r="AJ352" s="271" t="s">
        <v>349</v>
      </c>
      <c r="AK352" s="271" t="s">
        <v>349</v>
      </c>
      <c r="AL352" s="271" t="s">
        <v>349</v>
      </c>
    </row>
    <row r="353" spans="1:38">
      <c r="A353" s="271">
        <v>807196</v>
      </c>
      <c r="B353" s="271" t="s">
        <v>2007</v>
      </c>
      <c r="C353" s="271" t="s">
        <v>350</v>
      </c>
      <c r="D353" s="271" t="s">
        <v>350</v>
      </c>
      <c r="E353" s="271" t="s">
        <v>350</v>
      </c>
      <c r="F353" s="271" t="s">
        <v>350</v>
      </c>
      <c r="G353" s="271" t="s">
        <v>350</v>
      </c>
      <c r="H353" s="271" t="s">
        <v>350</v>
      </c>
      <c r="I353" s="271" t="s">
        <v>350</v>
      </c>
      <c r="J353" s="271" t="s">
        <v>350</v>
      </c>
      <c r="K353" s="271" t="s">
        <v>348</v>
      </c>
      <c r="L353" s="271" t="s">
        <v>350</v>
      </c>
      <c r="M353" s="271" t="s">
        <v>348</v>
      </c>
      <c r="N353" s="271" t="s">
        <v>350</v>
      </c>
      <c r="O353" s="271" t="s">
        <v>350</v>
      </c>
      <c r="P353" s="271" t="s">
        <v>350</v>
      </c>
      <c r="Q353" s="271" t="s">
        <v>348</v>
      </c>
      <c r="R353" s="271" t="s">
        <v>349</v>
      </c>
      <c r="S353" s="271" t="s">
        <v>348</v>
      </c>
      <c r="T353" s="271" t="s">
        <v>350</v>
      </c>
      <c r="U353" s="271" t="s">
        <v>348</v>
      </c>
      <c r="V353" s="271" t="s">
        <v>350</v>
      </c>
      <c r="W353" s="271" t="s">
        <v>350</v>
      </c>
      <c r="X353" s="271" t="s">
        <v>350</v>
      </c>
      <c r="Y353" s="271" t="s">
        <v>350</v>
      </c>
      <c r="Z353" s="271" t="s">
        <v>350</v>
      </c>
      <c r="AA353" s="271" t="s">
        <v>350</v>
      </c>
      <c r="AB353" s="271" t="s">
        <v>350</v>
      </c>
      <c r="AC353" s="271" t="s">
        <v>350</v>
      </c>
      <c r="AD353" s="271" t="s">
        <v>350</v>
      </c>
      <c r="AE353" s="271" t="s">
        <v>350</v>
      </c>
      <c r="AF353" s="271" t="s">
        <v>350</v>
      </c>
      <c r="AG353" s="271" t="s">
        <v>349</v>
      </c>
      <c r="AH353" s="271" t="s">
        <v>349</v>
      </c>
      <c r="AI353" s="271" t="s">
        <v>349</v>
      </c>
      <c r="AJ353" s="271" t="s">
        <v>349</v>
      </c>
      <c r="AK353" s="271" t="s">
        <v>349</v>
      </c>
      <c r="AL353" s="271" t="s">
        <v>349</v>
      </c>
    </row>
    <row r="354" spans="1:38">
      <c r="A354" s="271">
        <v>807200</v>
      </c>
      <c r="B354" s="271" t="s">
        <v>2007</v>
      </c>
      <c r="C354" s="271" t="s">
        <v>348</v>
      </c>
      <c r="D354" s="271" t="s">
        <v>348</v>
      </c>
      <c r="E354" s="271" t="s">
        <v>348</v>
      </c>
      <c r="F354" s="271" t="s">
        <v>348</v>
      </c>
      <c r="G354" s="271" t="s">
        <v>350</v>
      </c>
      <c r="H354" s="271" t="s">
        <v>348</v>
      </c>
      <c r="I354" s="271" t="s">
        <v>348</v>
      </c>
      <c r="J354" s="271" t="s">
        <v>350</v>
      </c>
      <c r="K354" s="271" t="s">
        <v>350</v>
      </c>
      <c r="L354" s="271" t="s">
        <v>348</v>
      </c>
      <c r="M354" s="271" t="s">
        <v>350</v>
      </c>
      <c r="N354" s="271" t="s">
        <v>350</v>
      </c>
      <c r="O354" s="271" t="s">
        <v>349</v>
      </c>
      <c r="P354" s="271" t="s">
        <v>350</v>
      </c>
      <c r="Q354" s="271" t="s">
        <v>350</v>
      </c>
      <c r="R354" s="271" t="s">
        <v>348</v>
      </c>
      <c r="S354" s="271" t="s">
        <v>350</v>
      </c>
      <c r="T354" s="271" t="s">
        <v>350</v>
      </c>
      <c r="U354" s="271" t="s">
        <v>348</v>
      </c>
      <c r="V354" s="271" t="s">
        <v>350</v>
      </c>
      <c r="W354" s="271" t="s">
        <v>350</v>
      </c>
      <c r="X354" s="271" t="s">
        <v>350</v>
      </c>
      <c r="Y354" s="271" t="s">
        <v>348</v>
      </c>
      <c r="Z354" s="271" t="s">
        <v>350</v>
      </c>
      <c r="AA354" s="271" t="s">
        <v>350</v>
      </c>
      <c r="AB354" s="271" t="s">
        <v>350</v>
      </c>
      <c r="AC354" s="271" t="s">
        <v>349</v>
      </c>
      <c r="AD354" s="271" t="s">
        <v>349</v>
      </c>
      <c r="AE354" s="271" t="s">
        <v>349</v>
      </c>
      <c r="AF354" s="271" t="s">
        <v>350</v>
      </c>
      <c r="AG354" s="271" t="s">
        <v>349</v>
      </c>
      <c r="AH354" s="271" t="s">
        <v>349</v>
      </c>
      <c r="AI354" s="271" t="s">
        <v>349</v>
      </c>
      <c r="AJ354" s="271" t="s">
        <v>349</v>
      </c>
      <c r="AK354" s="271" t="s">
        <v>349</v>
      </c>
      <c r="AL354" s="271" t="s">
        <v>349</v>
      </c>
    </row>
    <row r="355" spans="1:38">
      <c r="A355" s="271">
        <v>807236</v>
      </c>
      <c r="B355" s="271" t="s">
        <v>2007</v>
      </c>
      <c r="C355" s="271" t="s">
        <v>348</v>
      </c>
      <c r="D355" s="271" t="s">
        <v>348</v>
      </c>
      <c r="E355" s="271" t="s">
        <v>350</v>
      </c>
      <c r="F355" s="271" t="s">
        <v>348</v>
      </c>
      <c r="G355" s="271" t="s">
        <v>350</v>
      </c>
      <c r="H355" s="271" t="s">
        <v>348</v>
      </c>
      <c r="I355" s="271" t="s">
        <v>350</v>
      </c>
      <c r="J355" s="271" t="s">
        <v>348</v>
      </c>
      <c r="K355" s="271" t="s">
        <v>350</v>
      </c>
      <c r="L355" s="271" t="s">
        <v>350</v>
      </c>
      <c r="M355" s="271" t="s">
        <v>348</v>
      </c>
      <c r="N355" s="271" t="s">
        <v>348</v>
      </c>
      <c r="O355" s="271" t="s">
        <v>350</v>
      </c>
      <c r="P355" s="271" t="s">
        <v>350</v>
      </c>
      <c r="Q355" s="271" t="s">
        <v>350</v>
      </c>
      <c r="R355" s="271" t="s">
        <v>350</v>
      </c>
      <c r="S355" s="271" t="s">
        <v>349</v>
      </c>
      <c r="T355" s="271" t="s">
        <v>350</v>
      </c>
      <c r="U355" s="271" t="s">
        <v>350</v>
      </c>
      <c r="V355" s="271" t="s">
        <v>348</v>
      </c>
      <c r="W355" s="271" t="s">
        <v>350</v>
      </c>
      <c r="X355" s="271" t="s">
        <v>350</v>
      </c>
      <c r="Y355" s="271" t="s">
        <v>348</v>
      </c>
      <c r="Z355" s="271" t="s">
        <v>348</v>
      </c>
      <c r="AA355" s="271" t="s">
        <v>350</v>
      </c>
      <c r="AB355" s="271" t="s">
        <v>350</v>
      </c>
      <c r="AC355" s="271" t="s">
        <v>350</v>
      </c>
      <c r="AD355" s="271" t="s">
        <v>350</v>
      </c>
      <c r="AE355" s="271" t="s">
        <v>350</v>
      </c>
      <c r="AF355" s="271" t="s">
        <v>350</v>
      </c>
      <c r="AG355" s="271" t="s">
        <v>349</v>
      </c>
      <c r="AH355" s="271" t="s">
        <v>349</v>
      </c>
      <c r="AI355" s="271" t="s">
        <v>349</v>
      </c>
      <c r="AJ355" s="271" t="s">
        <v>349</v>
      </c>
      <c r="AK355" s="271" t="s">
        <v>349</v>
      </c>
      <c r="AL355" s="271" t="s">
        <v>349</v>
      </c>
    </row>
    <row r="356" spans="1:38">
      <c r="A356" s="271">
        <v>807238</v>
      </c>
      <c r="B356" s="271" t="s">
        <v>2007</v>
      </c>
      <c r="C356" s="271" t="s">
        <v>348</v>
      </c>
      <c r="D356" s="271" t="s">
        <v>350</v>
      </c>
      <c r="E356" s="271" t="s">
        <v>350</v>
      </c>
      <c r="F356" s="271" t="s">
        <v>348</v>
      </c>
      <c r="G356" s="271" t="s">
        <v>350</v>
      </c>
      <c r="H356" s="271" t="s">
        <v>348</v>
      </c>
      <c r="I356" s="271" t="s">
        <v>348</v>
      </c>
      <c r="J356" s="271" t="s">
        <v>350</v>
      </c>
      <c r="K356" s="271" t="s">
        <v>350</v>
      </c>
      <c r="L356" s="271" t="s">
        <v>350</v>
      </c>
      <c r="M356" s="271" t="s">
        <v>350</v>
      </c>
      <c r="N356" s="271" t="s">
        <v>348</v>
      </c>
      <c r="O356" s="271" t="s">
        <v>350</v>
      </c>
      <c r="P356" s="271" t="s">
        <v>348</v>
      </c>
      <c r="Q356" s="271" t="s">
        <v>350</v>
      </c>
      <c r="R356" s="271" t="s">
        <v>348</v>
      </c>
      <c r="S356" s="271" t="s">
        <v>350</v>
      </c>
      <c r="T356" s="271" t="s">
        <v>348</v>
      </c>
      <c r="U356" s="271" t="s">
        <v>348</v>
      </c>
      <c r="V356" s="271" t="s">
        <v>350</v>
      </c>
      <c r="W356" s="271" t="s">
        <v>350</v>
      </c>
      <c r="X356" s="271" t="s">
        <v>350</v>
      </c>
      <c r="Y356" s="271" t="s">
        <v>348</v>
      </c>
      <c r="Z356" s="271" t="s">
        <v>350</v>
      </c>
      <c r="AA356" s="271" t="s">
        <v>350</v>
      </c>
      <c r="AB356" s="271" t="s">
        <v>350</v>
      </c>
      <c r="AC356" s="271" t="s">
        <v>350</v>
      </c>
      <c r="AD356" s="271" t="s">
        <v>350</v>
      </c>
      <c r="AE356" s="271" t="s">
        <v>350</v>
      </c>
      <c r="AF356" s="271" t="s">
        <v>350</v>
      </c>
      <c r="AG356" s="271" t="s">
        <v>349</v>
      </c>
      <c r="AH356" s="271" t="s">
        <v>349</v>
      </c>
      <c r="AI356" s="271" t="s">
        <v>349</v>
      </c>
      <c r="AJ356" s="271" t="s">
        <v>349</v>
      </c>
      <c r="AK356" s="271" t="s">
        <v>349</v>
      </c>
      <c r="AL356" s="271" t="s">
        <v>349</v>
      </c>
    </row>
    <row r="357" spans="1:38">
      <c r="A357" s="271">
        <v>807241</v>
      </c>
      <c r="B357" s="271" t="s">
        <v>2007</v>
      </c>
      <c r="C357" s="271" t="s">
        <v>348</v>
      </c>
      <c r="D357" s="271" t="s">
        <v>349</v>
      </c>
      <c r="E357" s="271" t="s">
        <v>348</v>
      </c>
      <c r="F357" s="271" t="s">
        <v>350</v>
      </c>
      <c r="G357" s="271" t="s">
        <v>350</v>
      </c>
      <c r="H357" s="271" t="s">
        <v>348</v>
      </c>
      <c r="I357" s="271" t="s">
        <v>350</v>
      </c>
      <c r="J357" s="271" t="s">
        <v>350</v>
      </c>
      <c r="K357" s="271" t="s">
        <v>348</v>
      </c>
      <c r="L357" s="271" t="s">
        <v>348</v>
      </c>
      <c r="M357" s="271" t="s">
        <v>348</v>
      </c>
      <c r="N357" s="271" t="s">
        <v>348</v>
      </c>
      <c r="O357" s="271" t="s">
        <v>349</v>
      </c>
      <c r="P357" s="271" t="s">
        <v>350</v>
      </c>
      <c r="Q357" s="271" t="s">
        <v>350</v>
      </c>
      <c r="R357" s="271" t="s">
        <v>350</v>
      </c>
      <c r="S357" s="271" t="s">
        <v>350</v>
      </c>
      <c r="T357" s="271" t="s">
        <v>350</v>
      </c>
      <c r="U357" s="271" t="s">
        <v>348</v>
      </c>
      <c r="V357" s="271" t="s">
        <v>350</v>
      </c>
      <c r="W357" s="271" t="s">
        <v>350</v>
      </c>
      <c r="X357" s="271" t="s">
        <v>350</v>
      </c>
      <c r="Y357" s="271" t="s">
        <v>348</v>
      </c>
      <c r="Z357" s="271" t="s">
        <v>350</v>
      </c>
      <c r="AA357" s="271" t="s">
        <v>350</v>
      </c>
      <c r="AB357" s="271" t="s">
        <v>350</v>
      </c>
      <c r="AC357" s="271" t="s">
        <v>350</v>
      </c>
      <c r="AD357" s="271" t="s">
        <v>350</v>
      </c>
      <c r="AE357" s="271" t="s">
        <v>350</v>
      </c>
      <c r="AF357" s="271" t="s">
        <v>350</v>
      </c>
      <c r="AG357" s="271" t="s">
        <v>349</v>
      </c>
      <c r="AH357" s="271" t="s">
        <v>349</v>
      </c>
      <c r="AI357" s="271" t="s">
        <v>349</v>
      </c>
      <c r="AJ357" s="271" t="s">
        <v>349</v>
      </c>
      <c r="AK357" s="271" t="s">
        <v>349</v>
      </c>
      <c r="AL357" s="271" t="s">
        <v>349</v>
      </c>
    </row>
    <row r="358" spans="1:38">
      <c r="A358" s="271">
        <v>807286</v>
      </c>
      <c r="B358" s="271" t="s">
        <v>2007</v>
      </c>
      <c r="C358" s="271" t="s">
        <v>350</v>
      </c>
      <c r="D358" s="271" t="s">
        <v>348</v>
      </c>
      <c r="E358" s="271" t="s">
        <v>348</v>
      </c>
      <c r="F358" s="271" t="s">
        <v>348</v>
      </c>
      <c r="G358" s="271" t="s">
        <v>348</v>
      </c>
      <c r="H358" s="271" t="s">
        <v>348</v>
      </c>
      <c r="I358" s="271" t="s">
        <v>350</v>
      </c>
      <c r="J358" s="271" t="s">
        <v>350</v>
      </c>
      <c r="K358" s="271" t="s">
        <v>350</v>
      </c>
      <c r="L358" s="271" t="s">
        <v>350</v>
      </c>
      <c r="M358" s="271" t="s">
        <v>350</v>
      </c>
      <c r="N358" s="271" t="s">
        <v>350</v>
      </c>
      <c r="O358" s="271" t="s">
        <v>350</v>
      </c>
      <c r="P358" s="271" t="s">
        <v>350</v>
      </c>
      <c r="Q358" s="271" t="s">
        <v>350</v>
      </c>
      <c r="R358" s="271" t="s">
        <v>350</v>
      </c>
      <c r="S358" s="271" t="s">
        <v>350</v>
      </c>
      <c r="T358" s="271" t="s">
        <v>350</v>
      </c>
      <c r="U358" s="271" t="s">
        <v>350</v>
      </c>
      <c r="V358" s="271" t="s">
        <v>350</v>
      </c>
      <c r="W358" s="271" t="s">
        <v>350</v>
      </c>
      <c r="X358" s="271" t="s">
        <v>350</v>
      </c>
      <c r="Y358" s="271" t="s">
        <v>350</v>
      </c>
      <c r="Z358" s="271" t="s">
        <v>350</v>
      </c>
      <c r="AA358" s="271" t="s">
        <v>349</v>
      </c>
      <c r="AB358" s="271" t="s">
        <v>349</v>
      </c>
      <c r="AC358" s="271" t="s">
        <v>349</v>
      </c>
      <c r="AD358" s="271" t="s">
        <v>349</v>
      </c>
      <c r="AE358" s="271" t="s">
        <v>349</v>
      </c>
      <c r="AF358" s="271" t="s">
        <v>349</v>
      </c>
      <c r="AG358" s="271" t="s">
        <v>349</v>
      </c>
      <c r="AH358" s="271" t="s">
        <v>349</v>
      </c>
      <c r="AI358" s="271" t="s">
        <v>349</v>
      </c>
      <c r="AJ358" s="271" t="s">
        <v>349</v>
      </c>
      <c r="AK358" s="271" t="s">
        <v>349</v>
      </c>
      <c r="AL358" s="271" t="s">
        <v>349</v>
      </c>
    </row>
    <row r="359" spans="1:38">
      <c r="A359" s="271">
        <v>807288</v>
      </c>
      <c r="B359" s="271" t="s">
        <v>2007</v>
      </c>
      <c r="C359" s="271" t="s">
        <v>348</v>
      </c>
      <c r="D359" s="271" t="s">
        <v>348</v>
      </c>
      <c r="E359" s="271" t="s">
        <v>349</v>
      </c>
      <c r="F359" s="271" t="s">
        <v>350</v>
      </c>
      <c r="G359" s="271" t="s">
        <v>350</v>
      </c>
      <c r="H359" s="271" t="s">
        <v>348</v>
      </c>
      <c r="I359" s="271" t="s">
        <v>348</v>
      </c>
      <c r="J359" s="271" t="s">
        <v>350</v>
      </c>
      <c r="K359" s="271" t="s">
        <v>350</v>
      </c>
      <c r="L359" s="271" t="s">
        <v>348</v>
      </c>
      <c r="M359" s="271" t="s">
        <v>348</v>
      </c>
      <c r="N359" s="271" t="s">
        <v>350</v>
      </c>
      <c r="O359" s="271" t="s">
        <v>350</v>
      </c>
      <c r="P359" s="271" t="s">
        <v>350</v>
      </c>
      <c r="Q359" s="271" t="s">
        <v>350</v>
      </c>
      <c r="R359" s="271" t="s">
        <v>348</v>
      </c>
      <c r="S359" s="271" t="s">
        <v>350</v>
      </c>
      <c r="T359" s="271" t="s">
        <v>350</v>
      </c>
      <c r="U359" s="271" t="s">
        <v>348</v>
      </c>
      <c r="V359" s="271" t="s">
        <v>350</v>
      </c>
      <c r="W359" s="271" t="s">
        <v>350</v>
      </c>
      <c r="X359" s="271" t="s">
        <v>350</v>
      </c>
      <c r="Y359" s="271" t="s">
        <v>348</v>
      </c>
      <c r="Z359" s="271" t="s">
        <v>350</v>
      </c>
      <c r="AA359" s="271" t="s">
        <v>350</v>
      </c>
      <c r="AB359" s="271" t="s">
        <v>350</v>
      </c>
      <c r="AC359" s="271" t="s">
        <v>350</v>
      </c>
      <c r="AD359" s="271" t="s">
        <v>350</v>
      </c>
      <c r="AE359" s="271" t="s">
        <v>350</v>
      </c>
      <c r="AF359" s="271" t="s">
        <v>350</v>
      </c>
      <c r="AG359" s="271" t="s">
        <v>349</v>
      </c>
      <c r="AH359" s="271" t="s">
        <v>349</v>
      </c>
      <c r="AI359" s="271" t="s">
        <v>349</v>
      </c>
      <c r="AJ359" s="271" t="s">
        <v>349</v>
      </c>
      <c r="AK359" s="271" t="s">
        <v>349</v>
      </c>
      <c r="AL359" s="271" t="s">
        <v>349</v>
      </c>
    </row>
    <row r="360" spans="1:38">
      <c r="A360" s="271">
        <v>807299</v>
      </c>
      <c r="B360" s="271" t="s">
        <v>2007</v>
      </c>
      <c r="C360" s="271" t="s">
        <v>348</v>
      </c>
      <c r="D360" s="271" t="s">
        <v>348</v>
      </c>
      <c r="E360" s="271" t="s">
        <v>348</v>
      </c>
      <c r="F360" s="271" t="s">
        <v>348</v>
      </c>
      <c r="G360" s="271" t="s">
        <v>350</v>
      </c>
      <c r="H360" s="271" t="s">
        <v>350</v>
      </c>
      <c r="I360" s="271" t="s">
        <v>350</v>
      </c>
      <c r="J360" s="271" t="s">
        <v>350</v>
      </c>
      <c r="K360" s="271" t="s">
        <v>350</v>
      </c>
      <c r="L360" s="271" t="s">
        <v>350</v>
      </c>
      <c r="M360" s="271" t="s">
        <v>350</v>
      </c>
      <c r="N360" s="271" t="s">
        <v>350</v>
      </c>
      <c r="O360" s="271" t="s">
        <v>350</v>
      </c>
      <c r="P360" s="271" t="s">
        <v>348</v>
      </c>
      <c r="Q360" s="271" t="s">
        <v>350</v>
      </c>
      <c r="R360" s="271" t="s">
        <v>348</v>
      </c>
      <c r="S360" s="271" t="s">
        <v>350</v>
      </c>
      <c r="T360" s="271" t="s">
        <v>350</v>
      </c>
      <c r="U360" s="271" t="s">
        <v>348</v>
      </c>
      <c r="V360" s="271" t="s">
        <v>350</v>
      </c>
      <c r="W360" s="271" t="s">
        <v>350</v>
      </c>
      <c r="X360" s="271" t="s">
        <v>350</v>
      </c>
      <c r="Y360" s="271" t="s">
        <v>348</v>
      </c>
      <c r="Z360" s="271" t="s">
        <v>350</v>
      </c>
      <c r="AA360" s="271" t="s">
        <v>349</v>
      </c>
      <c r="AB360" s="271" t="s">
        <v>349</v>
      </c>
      <c r="AC360" s="271" t="s">
        <v>349</v>
      </c>
      <c r="AD360" s="271" t="s">
        <v>349</v>
      </c>
      <c r="AE360" s="271" t="s">
        <v>349</v>
      </c>
      <c r="AF360" s="271" t="s">
        <v>349</v>
      </c>
      <c r="AG360" s="271" t="s">
        <v>349</v>
      </c>
      <c r="AH360" s="271" t="s">
        <v>349</v>
      </c>
      <c r="AI360" s="271" t="s">
        <v>349</v>
      </c>
      <c r="AJ360" s="271" t="s">
        <v>349</v>
      </c>
      <c r="AK360" s="271" t="s">
        <v>349</v>
      </c>
      <c r="AL360" s="271" t="s">
        <v>349</v>
      </c>
    </row>
    <row r="361" spans="1:38">
      <c r="A361" s="271">
        <v>807305</v>
      </c>
      <c r="B361" s="271" t="s">
        <v>2007</v>
      </c>
      <c r="C361" s="271" t="s">
        <v>348</v>
      </c>
      <c r="D361" s="271" t="s">
        <v>348</v>
      </c>
      <c r="E361" s="271" t="s">
        <v>350</v>
      </c>
      <c r="F361" s="271" t="s">
        <v>349</v>
      </c>
      <c r="G361" s="271" t="s">
        <v>349</v>
      </c>
      <c r="H361" s="271" t="s">
        <v>348</v>
      </c>
      <c r="I361" s="271" t="s">
        <v>350</v>
      </c>
      <c r="J361" s="271" t="s">
        <v>349</v>
      </c>
      <c r="K361" s="271" t="s">
        <v>350</v>
      </c>
      <c r="L361" s="271" t="s">
        <v>350</v>
      </c>
      <c r="M361" s="271" t="s">
        <v>349</v>
      </c>
      <c r="N361" s="271" t="s">
        <v>350</v>
      </c>
      <c r="O361" s="271" t="s">
        <v>350</v>
      </c>
      <c r="P361" s="271" t="s">
        <v>350</v>
      </c>
      <c r="Q361" s="271" t="s">
        <v>350</v>
      </c>
      <c r="R361" s="271" t="s">
        <v>350</v>
      </c>
      <c r="S361" s="271" t="s">
        <v>350</v>
      </c>
      <c r="T361" s="271" t="s">
        <v>350</v>
      </c>
      <c r="U361" s="271" t="s">
        <v>348</v>
      </c>
      <c r="V361" s="271" t="s">
        <v>350</v>
      </c>
      <c r="W361" s="271" t="s">
        <v>350</v>
      </c>
      <c r="X361" s="271" t="s">
        <v>350</v>
      </c>
      <c r="Y361" s="271" t="s">
        <v>349</v>
      </c>
      <c r="Z361" s="271" t="s">
        <v>350</v>
      </c>
      <c r="AA361" s="271" t="s">
        <v>350</v>
      </c>
      <c r="AB361" s="271" t="s">
        <v>350</v>
      </c>
      <c r="AC361" s="271" t="s">
        <v>350</v>
      </c>
      <c r="AD361" s="271" t="s">
        <v>350</v>
      </c>
      <c r="AE361" s="271" t="s">
        <v>350</v>
      </c>
      <c r="AF361" s="271" t="s">
        <v>350</v>
      </c>
      <c r="AG361" s="271" t="s">
        <v>349</v>
      </c>
      <c r="AH361" s="271" t="s">
        <v>349</v>
      </c>
      <c r="AI361" s="271" t="s">
        <v>349</v>
      </c>
      <c r="AJ361" s="271" t="s">
        <v>349</v>
      </c>
      <c r="AK361" s="271" t="s">
        <v>349</v>
      </c>
      <c r="AL361" s="271" t="s">
        <v>349</v>
      </c>
    </row>
    <row r="362" spans="1:38">
      <c r="A362" s="271">
        <v>807315</v>
      </c>
      <c r="B362" s="271" t="s">
        <v>2007</v>
      </c>
      <c r="C362" s="271" t="s">
        <v>348</v>
      </c>
      <c r="D362" s="271" t="s">
        <v>350</v>
      </c>
      <c r="E362" s="271" t="s">
        <v>350</v>
      </c>
      <c r="F362" s="271" t="s">
        <v>350</v>
      </c>
      <c r="G362" s="271" t="s">
        <v>350</v>
      </c>
      <c r="H362" s="271" t="s">
        <v>350</v>
      </c>
      <c r="I362" s="271" t="s">
        <v>350</v>
      </c>
      <c r="J362" s="271" t="s">
        <v>350</v>
      </c>
      <c r="K362" s="271" t="s">
        <v>350</v>
      </c>
      <c r="L362" s="271" t="s">
        <v>350</v>
      </c>
      <c r="M362" s="271" t="s">
        <v>350</v>
      </c>
      <c r="N362" s="271" t="s">
        <v>350</v>
      </c>
      <c r="O362" s="271" t="s">
        <v>349</v>
      </c>
      <c r="P362" s="271" t="s">
        <v>350</v>
      </c>
      <c r="Q362" s="271" t="s">
        <v>350</v>
      </c>
      <c r="R362" s="271" t="s">
        <v>350</v>
      </c>
      <c r="S362" s="271" t="s">
        <v>350</v>
      </c>
      <c r="T362" s="271" t="s">
        <v>350</v>
      </c>
      <c r="U362" s="271" t="s">
        <v>348</v>
      </c>
      <c r="V362" s="271" t="s">
        <v>350</v>
      </c>
      <c r="W362" s="271" t="s">
        <v>350</v>
      </c>
      <c r="X362" s="271" t="s">
        <v>348</v>
      </c>
      <c r="Y362" s="271" t="s">
        <v>348</v>
      </c>
      <c r="Z362" s="271" t="s">
        <v>350</v>
      </c>
      <c r="AA362" s="271" t="s">
        <v>349</v>
      </c>
      <c r="AB362" s="271" t="s">
        <v>349</v>
      </c>
      <c r="AC362" s="271" t="s">
        <v>349</v>
      </c>
      <c r="AD362" s="271" t="s">
        <v>349</v>
      </c>
      <c r="AE362" s="271" t="s">
        <v>349</v>
      </c>
      <c r="AF362" s="271" t="s">
        <v>349</v>
      </c>
      <c r="AG362" s="271" t="s">
        <v>349</v>
      </c>
      <c r="AH362" s="271" t="s">
        <v>349</v>
      </c>
      <c r="AI362" s="271" t="s">
        <v>349</v>
      </c>
      <c r="AJ362" s="271" t="s">
        <v>349</v>
      </c>
      <c r="AK362" s="271" t="s">
        <v>349</v>
      </c>
      <c r="AL362" s="271" t="s">
        <v>349</v>
      </c>
    </row>
    <row r="363" spans="1:38">
      <c r="A363" s="271">
        <v>807360</v>
      </c>
      <c r="B363" s="271" t="s">
        <v>2007</v>
      </c>
      <c r="C363" s="271" t="s">
        <v>350</v>
      </c>
      <c r="D363" s="271" t="s">
        <v>348</v>
      </c>
      <c r="E363" s="271" t="s">
        <v>350</v>
      </c>
      <c r="F363" s="271" t="s">
        <v>350</v>
      </c>
      <c r="G363" s="271" t="s">
        <v>350</v>
      </c>
      <c r="H363" s="271" t="s">
        <v>348</v>
      </c>
      <c r="I363" s="271" t="s">
        <v>348</v>
      </c>
      <c r="J363" s="271" t="s">
        <v>350</v>
      </c>
      <c r="K363" s="271" t="s">
        <v>350</v>
      </c>
      <c r="L363" s="271" t="s">
        <v>350</v>
      </c>
      <c r="M363" s="271" t="s">
        <v>348</v>
      </c>
      <c r="N363" s="271" t="s">
        <v>350</v>
      </c>
      <c r="O363" s="271" t="s">
        <v>350</v>
      </c>
      <c r="P363" s="271" t="s">
        <v>348</v>
      </c>
      <c r="Q363" s="271" t="s">
        <v>350</v>
      </c>
      <c r="R363" s="271" t="s">
        <v>348</v>
      </c>
      <c r="S363" s="271" t="s">
        <v>350</v>
      </c>
      <c r="T363" s="271" t="s">
        <v>350</v>
      </c>
      <c r="U363" s="271" t="s">
        <v>348</v>
      </c>
      <c r="V363" s="271" t="s">
        <v>350</v>
      </c>
      <c r="W363" s="271" t="s">
        <v>350</v>
      </c>
      <c r="X363" s="271" t="s">
        <v>350</v>
      </c>
      <c r="Y363" s="271" t="s">
        <v>348</v>
      </c>
      <c r="Z363" s="271" t="s">
        <v>348</v>
      </c>
      <c r="AA363" s="271" t="s">
        <v>350</v>
      </c>
      <c r="AB363" s="271" t="s">
        <v>350</v>
      </c>
      <c r="AC363" s="271" t="s">
        <v>350</v>
      </c>
      <c r="AD363" s="271" t="s">
        <v>350</v>
      </c>
      <c r="AE363" s="271" t="s">
        <v>350</v>
      </c>
      <c r="AF363" s="271" t="s">
        <v>350</v>
      </c>
      <c r="AG363" s="271" t="s">
        <v>349</v>
      </c>
      <c r="AH363" s="271" t="s">
        <v>349</v>
      </c>
      <c r="AI363" s="271" t="s">
        <v>349</v>
      </c>
      <c r="AJ363" s="271" t="s">
        <v>349</v>
      </c>
      <c r="AK363" s="271" t="s">
        <v>349</v>
      </c>
      <c r="AL363" s="271" t="s">
        <v>349</v>
      </c>
    </row>
    <row r="364" spans="1:38">
      <c r="A364" s="271">
        <v>807376</v>
      </c>
      <c r="B364" s="271" t="s">
        <v>2007</v>
      </c>
      <c r="C364" s="271" t="s">
        <v>348</v>
      </c>
      <c r="D364" s="271" t="s">
        <v>350</v>
      </c>
      <c r="E364" s="271" t="s">
        <v>350</v>
      </c>
      <c r="F364" s="271" t="s">
        <v>350</v>
      </c>
      <c r="G364" s="271" t="s">
        <v>350</v>
      </c>
      <c r="H364" s="271" t="s">
        <v>348</v>
      </c>
      <c r="I364" s="271" t="s">
        <v>348</v>
      </c>
      <c r="J364" s="271" t="s">
        <v>348</v>
      </c>
      <c r="K364" s="271" t="s">
        <v>350</v>
      </c>
      <c r="L364" s="271" t="s">
        <v>348</v>
      </c>
      <c r="M364" s="271" t="s">
        <v>348</v>
      </c>
      <c r="N364" s="271" t="s">
        <v>350</v>
      </c>
      <c r="O364" s="271" t="s">
        <v>349</v>
      </c>
      <c r="P364" s="271" t="s">
        <v>348</v>
      </c>
      <c r="Q364" s="271" t="s">
        <v>350</v>
      </c>
      <c r="R364" s="271" t="s">
        <v>350</v>
      </c>
      <c r="S364" s="271" t="s">
        <v>350</v>
      </c>
      <c r="T364" s="271" t="s">
        <v>350</v>
      </c>
      <c r="U364" s="271" t="s">
        <v>348</v>
      </c>
      <c r="V364" s="271" t="s">
        <v>350</v>
      </c>
      <c r="W364" s="271" t="s">
        <v>350</v>
      </c>
      <c r="X364" s="271" t="s">
        <v>350</v>
      </c>
      <c r="Y364" s="271" t="s">
        <v>350</v>
      </c>
      <c r="Z364" s="271" t="s">
        <v>350</v>
      </c>
      <c r="AA364" s="271" t="s">
        <v>350</v>
      </c>
      <c r="AB364" s="271" t="s">
        <v>350</v>
      </c>
      <c r="AC364" s="271" t="s">
        <v>350</v>
      </c>
      <c r="AD364" s="271" t="s">
        <v>350</v>
      </c>
      <c r="AE364" s="271" t="s">
        <v>350</v>
      </c>
      <c r="AF364" s="271" t="s">
        <v>350</v>
      </c>
      <c r="AG364" s="271" t="s">
        <v>350</v>
      </c>
      <c r="AH364" s="271" t="s">
        <v>349</v>
      </c>
      <c r="AI364" s="271" t="s">
        <v>350</v>
      </c>
      <c r="AJ364" s="271" t="s">
        <v>349</v>
      </c>
      <c r="AK364" s="271" t="s">
        <v>349</v>
      </c>
      <c r="AL364" s="271" t="s">
        <v>349</v>
      </c>
    </row>
    <row r="365" spans="1:38">
      <c r="A365" s="271">
        <v>807402</v>
      </c>
      <c r="B365" s="271" t="s">
        <v>2007</v>
      </c>
      <c r="C365" s="271" t="s">
        <v>349</v>
      </c>
      <c r="D365" s="271" t="s">
        <v>350</v>
      </c>
      <c r="E365" s="271" t="s">
        <v>349</v>
      </c>
      <c r="F365" s="271" t="s">
        <v>349</v>
      </c>
      <c r="G365" s="271" t="s">
        <v>349</v>
      </c>
      <c r="H365" s="271" t="s">
        <v>349</v>
      </c>
      <c r="I365" s="271" t="s">
        <v>349</v>
      </c>
      <c r="J365" s="271" t="s">
        <v>348</v>
      </c>
      <c r="K365" s="271" t="s">
        <v>350</v>
      </c>
      <c r="L365" s="271" t="s">
        <v>350</v>
      </c>
      <c r="M365" s="271" t="s">
        <v>349</v>
      </c>
      <c r="N365" s="271" t="s">
        <v>350</v>
      </c>
      <c r="O365" s="271" t="s">
        <v>349</v>
      </c>
      <c r="P365" s="271" t="s">
        <v>350</v>
      </c>
      <c r="Q365" s="271" t="s">
        <v>350</v>
      </c>
      <c r="R365" s="271" t="s">
        <v>350</v>
      </c>
      <c r="S365" s="271" t="s">
        <v>350</v>
      </c>
      <c r="T365" s="271" t="s">
        <v>349</v>
      </c>
      <c r="U365" s="271" t="s">
        <v>350</v>
      </c>
      <c r="V365" s="271" t="s">
        <v>350</v>
      </c>
      <c r="W365" s="271" t="s">
        <v>350</v>
      </c>
      <c r="X365" s="271" t="s">
        <v>350</v>
      </c>
      <c r="Y365" s="271" t="s">
        <v>350</v>
      </c>
      <c r="Z365" s="271" t="s">
        <v>350</v>
      </c>
      <c r="AA365" s="271" t="s">
        <v>350</v>
      </c>
      <c r="AB365" s="271" t="s">
        <v>350</v>
      </c>
      <c r="AC365" s="271" t="s">
        <v>349</v>
      </c>
      <c r="AD365" s="271" t="s">
        <v>349</v>
      </c>
      <c r="AE365" s="271" t="s">
        <v>349</v>
      </c>
      <c r="AF365" s="271" t="s">
        <v>350</v>
      </c>
      <c r="AG365" s="271" t="s">
        <v>350</v>
      </c>
      <c r="AH365" s="271" t="s">
        <v>349</v>
      </c>
      <c r="AI365" s="271" t="s">
        <v>350</v>
      </c>
      <c r="AJ365" s="271" t="s">
        <v>349</v>
      </c>
      <c r="AK365" s="271" t="s">
        <v>349</v>
      </c>
      <c r="AL365" s="271" t="s">
        <v>349</v>
      </c>
    </row>
    <row r="366" spans="1:38">
      <c r="A366" s="271">
        <v>807411</v>
      </c>
      <c r="B366" s="271" t="s">
        <v>2007</v>
      </c>
      <c r="C366" s="271" t="s">
        <v>350</v>
      </c>
      <c r="D366" s="271" t="s">
        <v>349</v>
      </c>
      <c r="E366" s="271" t="s">
        <v>348</v>
      </c>
      <c r="F366" s="271" t="s">
        <v>350</v>
      </c>
      <c r="G366" s="271" t="s">
        <v>350</v>
      </c>
      <c r="H366" s="271" t="s">
        <v>350</v>
      </c>
      <c r="I366" s="271" t="s">
        <v>350</v>
      </c>
      <c r="J366" s="271" t="s">
        <v>349</v>
      </c>
      <c r="K366" s="271" t="s">
        <v>350</v>
      </c>
      <c r="L366" s="271" t="s">
        <v>349</v>
      </c>
      <c r="M366" s="271" t="s">
        <v>349</v>
      </c>
      <c r="N366" s="271" t="s">
        <v>350</v>
      </c>
      <c r="O366" s="271" t="s">
        <v>349</v>
      </c>
      <c r="P366" s="271" t="s">
        <v>349</v>
      </c>
      <c r="Q366" s="271" t="s">
        <v>348</v>
      </c>
      <c r="R366" s="271" t="s">
        <v>349</v>
      </c>
      <c r="S366" s="271" t="s">
        <v>348</v>
      </c>
      <c r="T366" s="271" t="s">
        <v>350</v>
      </c>
      <c r="U366" s="271" t="s">
        <v>349</v>
      </c>
      <c r="V366" s="271" t="s">
        <v>350</v>
      </c>
      <c r="W366" s="271" t="s">
        <v>350</v>
      </c>
      <c r="X366" s="271" t="s">
        <v>350</v>
      </c>
      <c r="Y366" s="271" t="s">
        <v>349</v>
      </c>
      <c r="Z366" s="271" t="s">
        <v>349</v>
      </c>
      <c r="AA366" s="271" t="s">
        <v>350</v>
      </c>
      <c r="AB366" s="271" t="s">
        <v>350</v>
      </c>
      <c r="AC366" s="271" t="s">
        <v>349</v>
      </c>
      <c r="AD366" s="271" t="s">
        <v>349</v>
      </c>
      <c r="AE366" s="271" t="s">
        <v>349</v>
      </c>
      <c r="AF366" s="271" t="s">
        <v>349</v>
      </c>
      <c r="AG366" s="271" t="s">
        <v>349</v>
      </c>
      <c r="AH366" s="271" t="s">
        <v>349</v>
      </c>
      <c r="AI366" s="271" t="s">
        <v>349</v>
      </c>
      <c r="AJ366" s="271" t="s">
        <v>349</v>
      </c>
      <c r="AK366" s="271" t="s">
        <v>349</v>
      </c>
      <c r="AL366" s="271" t="s">
        <v>349</v>
      </c>
    </row>
    <row r="367" spans="1:38">
      <c r="A367" s="271">
        <v>807412</v>
      </c>
      <c r="B367" s="271" t="s">
        <v>2007</v>
      </c>
      <c r="C367" s="271" t="s">
        <v>350</v>
      </c>
      <c r="D367" s="271" t="s">
        <v>350</v>
      </c>
      <c r="E367" s="271" t="s">
        <v>350</v>
      </c>
      <c r="F367" s="271" t="s">
        <v>350</v>
      </c>
      <c r="G367" s="271" t="s">
        <v>350</v>
      </c>
      <c r="H367" s="271" t="s">
        <v>348</v>
      </c>
      <c r="I367" s="271" t="s">
        <v>350</v>
      </c>
      <c r="J367" s="271" t="s">
        <v>350</v>
      </c>
      <c r="K367" s="271" t="s">
        <v>350</v>
      </c>
      <c r="L367" s="271" t="s">
        <v>350</v>
      </c>
      <c r="M367" s="271" t="s">
        <v>350</v>
      </c>
      <c r="N367" s="271" t="s">
        <v>350</v>
      </c>
      <c r="O367" s="271" t="s">
        <v>349</v>
      </c>
      <c r="P367" s="271" t="s">
        <v>350</v>
      </c>
      <c r="Q367" s="271" t="s">
        <v>350</v>
      </c>
      <c r="R367" s="271" t="s">
        <v>350</v>
      </c>
      <c r="S367" s="271" t="s">
        <v>350</v>
      </c>
      <c r="T367" s="271" t="s">
        <v>350</v>
      </c>
      <c r="U367" s="271" t="s">
        <v>348</v>
      </c>
      <c r="V367" s="271" t="s">
        <v>348</v>
      </c>
      <c r="W367" s="271" t="s">
        <v>350</v>
      </c>
      <c r="X367" s="271" t="s">
        <v>350</v>
      </c>
      <c r="Y367" s="271" t="s">
        <v>350</v>
      </c>
      <c r="Z367" s="271" t="s">
        <v>350</v>
      </c>
      <c r="AA367" s="271" t="s">
        <v>350</v>
      </c>
      <c r="AB367" s="271" t="s">
        <v>350</v>
      </c>
      <c r="AC367" s="271" t="s">
        <v>349</v>
      </c>
      <c r="AD367" s="271" t="s">
        <v>350</v>
      </c>
      <c r="AE367" s="271" t="s">
        <v>350</v>
      </c>
      <c r="AF367" s="271" t="s">
        <v>349</v>
      </c>
      <c r="AG367" s="271" t="s">
        <v>349</v>
      </c>
      <c r="AH367" s="271" t="s">
        <v>349</v>
      </c>
      <c r="AI367" s="271" t="s">
        <v>349</v>
      </c>
      <c r="AJ367" s="271" t="s">
        <v>349</v>
      </c>
      <c r="AK367" s="271" t="s">
        <v>349</v>
      </c>
      <c r="AL367" s="271" t="s">
        <v>349</v>
      </c>
    </row>
    <row r="368" spans="1:38">
      <c r="A368" s="271">
        <v>807439</v>
      </c>
      <c r="B368" s="271" t="s">
        <v>2007</v>
      </c>
      <c r="C368" s="271" t="s">
        <v>350</v>
      </c>
      <c r="D368" s="271" t="s">
        <v>348</v>
      </c>
      <c r="E368" s="271" t="s">
        <v>349</v>
      </c>
      <c r="F368" s="271" t="s">
        <v>350</v>
      </c>
      <c r="G368" s="271" t="s">
        <v>350</v>
      </c>
      <c r="H368" s="271" t="s">
        <v>348</v>
      </c>
      <c r="I368" s="271" t="s">
        <v>350</v>
      </c>
      <c r="J368" s="271" t="s">
        <v>349</v>
      </c>
      <c r="K368" s="271" t="s">
        <v>350</v>
      </c>
      <c r="L368" s="271" t="s">
        <v>350</v>
      </c>
      <c r="M368" s="271" t="s">
        <v>350</v>
      </c>
      <c r="N368" s="271" t="s">
        <v>350</v>
      </c>
      <c r="O368" s="271" t="s">
        <v>349</v>
      </c>
      <c r="P368" s="271" t="s">
        <v>350</v>
      </c>
      <c r="Q368" s="271" t="s">
        <v>348</v>
      </c>
      <c r="R368" s="271" t="s">
        <v>349</v>
      </c>
      <c r="S368" s="271" t="s">
        <v>350</v>
      </c>
      <c r="T368" s="271" t="s">
        <v>350</v>
      </c>
      <c r="U368" s="271" t="s">
        <v>348</v>
      </c>
      <c r="V368" s="271" t="s">
        <v>350</v>
      </c>
      <c r="W368" s="271" t="s">
        <v>350</v>
      </c>
      <c r="X368" s="271" t="s">
        <v>350</v>
      </c>
      <c r="Y368" s="271" t="s">
        <v>349</v>
      </c>
      <c r="Z368" s="271" t="s">
        <v>350</v>
      </c>
      <c r="AA368" s="271" t="s">
        <v>350</v>
      </c>
      <c r="AB368" s="271" t="s">
        <v>350</v>
      </c>
      <c r="AC368" s="271" t="s">
        <v>349</v>
      </c>
      <c r="AD368" s="271" t="s">
        <v>350</v>
      </c>
      <c r="AE368" s="271" t="s">
        <v>349</v>
      </c>
      <c r="AF368" s="271" t="s">
        <v>350</v>
      </c>
      <c r="AG368" s="271" t="s">
        <v>349</v>
      </c>
      <c r="AH368" s="271" t="s">
        <v>349</v>
      </c>
      <c r="AI368" s="271" t="s">
        <v>349</v>
      </c>
      <c r="AJ368" s="271" t="s">
        <v>349</v>
      </c>
      <c r="AK368" s="271" t="s">
        <v>349</v>
      </c>
      <c r="AL368" s="271" t="s">
        <v>349</v>
      </c>
    </row>
    <row r="369" spans="1:38">
      <c r="A369" s="271">
        <v>807440</v>
      </c>
      <c r="B369" s="271" t="s">
        <v>2007</v>
      </c>
      <c r="C369" s="271" t="s">
        <v>348</v>
      </c>
      <c r="D369" s="271" t="s">
        <v>350</v>
      </c>
      <c r="E369" s="271" t="s">
        <v>350</v>
      </c>
      <c r="F369" s="271" t="s">
        <v>350</v>
      </c>
      <c r="G369" s="271" t="s">
        <v>350</v>
      </c>
      <c r="H369" s="271" t="s">
        <v>348</v>
      </c>
      <c r="I369" s="271" t="s">
        <v>350</v>
      </c>
      <c r="J369" s="271" t="s">
        <v>350</v>
      </c>
      <c r="K369" s="271" t="s">
        <v>350</v>
      </c>
      <c r="L369" s="271" t="s">
        <v>348</v>
      </c>
      <c r="M369" s="271" t="s">
        <v>350</v>
      </c>
      <c r="N369" s="271" t="s">
        <v>350</v>
      </c>
      <c r="O369" s="271" t="s">
        <v>350</v>
      </c>
      <c r="P369" s="271" t="s">
        <v>349</v>
      </c>
      <c r="Q369" s="271" t="s">
        <v>350</v>
      </c>
      <c r="R369" s="271" t="s">
        <v>350</v>
      </c>
      <c r="S369" s="271" t="s">
        <v>350</v>
      </c>
      <c r="T369" s="271" t="s">
        <v>350</v>
      </c>
      <c r="U369" s="271" t="s">
        <v>348</v>
      </c>
      <c r="V369" s="271" t="s">
        <v>350</v>
      </c>
      <c r="W369" s="271" t="s">
        <v>350</v>
      </c>
      <c r="X369" s="271" t="s">
        <v>350</v>
      </c>
      <c r="Y369" s="271" t="s">
        <v>350</v>
      </c>
      <c r="Z369" s="271" t="s">
        <v>350</v>
      </c>
      <c r="AA369" s="271" t="s">
        <v>350</v>
      </c>
      <c r="AB369" s="271" t="s">
        <v>350</v>
      </c>
      <c r="AC369" s="271" t="s">
        <v>350</v>
      </c>
      <c r="AD369" s="271" t="s">
        <v>350</v>
      </c>
      <c r="AE369" s="271" t="s">
        <v>350</v>
      </c>
      <c r="AF369" s="271" t="s">
        <v>350</v>
      </c>
      <c r="AG369" s="271" t="s">
        <v>350</v>
      </c>
      <c r="AH369" s="271" t="s">
        <v>350</v>
      </c>
      <c r="AI369" s="271" t="s">
        <v>350</v>
      </c>
      <c r="AJ369" s="271" t="s">
        <v>350</v>
      </c>
      <c r="AK369" s="271" t="s">
        <v>349</v>
      </c>
      <c r="AL369" s="271" t="s">
        <v>350</v>
      </c>
    </row>
    <row r="370" spans="1:38">
      <c r="A370" s="271">
        <v>807486</v>
      </c>
      <c r="B370" s="271" t="s">
        <v>2007</v>
      </c>
      <c r="C370" s="271" t="s">
        <v>350</v>
      </c>
      <c r="D370" s="271" t="s">
        <v>350</v>
      </c>
      <c r="E370" s="271" t="s">
        <v>350</v>
      </c>
      <c r="F370" s="271" t="s">
        <v>348</v>
      </c>
      <c r="G370" s="271" t="s">
        <v>350</v>
      </c>
      <c r="H370" s="271" t="s">
        <v>350</v>
      </c>
      <c r="I370" s="271" t="s">
        <v>350</v>
      </c>
      <c r="J370" s="271" t="s">
        <v>350</v>
      </c>
      <c r="K370" s="271" t="s">
        <v>350</v>
      </c>
      <c r="L370" s="271" t="s">
        <v>348</v>
      </c>
      <c r="M370" s="271" t="s">
        <v>350</v>
      </c>
      <c r="N370" s="271" t="s">
        <v>348</v>
      </c>
      <c r="O370" s="271" t="s">
        <v>349</v>
      </c>
      <c r="P370" s="271" t="s">
        <v>350</v>
      </c>
      <c r="Q370" s="271" t="s">
        <v>348</v>
      </c>
      <c r="R370" s="271" t="s">
        <v>350</v>
      </c>
      <c r="S370" s="271" t="s">
        <v>349</v>
      </c>
      <c r="T370" s="271" t="s">
        <v>350</v>
      </c>
      <c r="U370" s="271" t="s">
        <v>348</v>
      </c>
      <c r="V370" s="271" t="s">
        <v>350</v>
      </c>
      <c r="W370" s="271" t="s">
        <v>350</v>
      </c>
      <c r="X370" s="271" t="s">
        <v>350</v>
      </c>
      <c r="Y370" s="271" t="s">
        <v>348</v>
      </c>
      <c r="Z370" s="271" t="s">
        <v>349</v>
      </c>
      <c r="AA370" s="271" t="s">
        <v>350</v>
      </c>
      <c r="AB370" s="271" t="s">
        <v>350</v>
      </c>
      <c r="AC370" s="271" t="s">
        <v>350</v>
      </c>
      <c r="AD370" s="271" t="s">
        <v>350</v>
      </c>
      <c r="AE370" s="271" t="s">
        <v>350</v>
      </c>
      <c r="AF370" s="271" t="s">
        <v>350</v>
      </c>
      <c r="AG370" s="271" t="s">
        <v>350</v>
      </c>
      <c r="AH370" s="271" t="s">
        <v>349</v>
      </c>
      <c r="AI370" s="271" t="s">
        <v>350</v>
      </c>
      <c r="AJ370" s="271" t="s">
        <v>350</v>
      </c>
      <c r="AK370" s="271" t="s">
        <v>349</v>
      </c>
      <c r="AL370" s="271" t="s">
        <v>350</v>
      </c>
    </row>
    <row r="371" spans="1:38">
      <c r="A371" s="271">
        <v>807495</v>
      </c>
      <c r="B371" s="271" t="s">
        <v>2007</v>
      </c>
      <c r="C371" s="271" t="s">
        <v>348</v>
      </c>
      <c r="D371" s="271" t="s">
        <v>348</v>
      </c>
      <c r="E371" s="271" t="s">
        <v>348</v>
      </c>
      <c r="F371" s="271" t="s">
        <v>348</v>
      </c>
      <c r="G371" s="271" t="s">
        <v>350</v>
      </c>
      <c r="H371" s="271" t="s">
        <v>349</v>
      </c>
      <c r="I371" s="271" t="s">
        <v>348</v>
      </c>
      <c r="J371" s="271" t="s">
        <v>348</v>
      </c>
      <c r="K371" s="271" t="s">
        <v>350</v>
      </c>
      <c r="L371" s="271" t="s">
        <v>348</v>
      </c>
      <c r="M371" s="271" t="s">
        <v>350</v>
      </c>
      <c r="N371" s="271" t="s">
        <v>350</v>
      </c>
      <c r="O371" s="271" t="s">
        <v>350</v>
      </c>
      <c r="P371" s="271" t="s">
        <v>350</v>
      </c>
      <c r="Q371" s="271" t="s">
        <v>350</v>
      </c>
      <c r="R371" s="271" t="s">
        <v>350</v>
      </c>
      <c r="S371" s="271" t="s">
        <v>350</v>
      </c>
      <c r="T371" s="271" t="s">
        <v>350</v>
      </c>
      <c r="U371" s="271" t="s">
        <v>350</v>
      </c>
      <c r="V371" s="271" t="s">
        <v>350</v>
      </c>
      <c r="W371" s="271" t="s">
        <v>348</v>
      </c>
      <c r="X371" s="271" t="s">
        <v>350</v>
      </c>
      <c r="Y371" s="271" t="s">
        <v>350</v>
      </c>
      <c r="Z371" s="271" t="s">
        <v>350</v>
      </c>
      <c r="AA371" s="271" t="s">
        <v>350</v>
      </c>
      <c r="AB371" s="271" t="s">
        <v>350</v>
      </c>
      <c r="AC371" s="271" t="s">
        <v>349</v>
      </c>
      <c r="AD371" s="271" t="s">
        <v>350</v>
      </c>
      <c r="AE371" s="271" t="s">
        <v>349</v>
      </c>
      <c r="AF371" s="271" t="s">
        <v>350</v>
      </c>
      <c r="AG371" s="271" t="s">
        <v>349</v>
      </c>
      <c r="AH371" s="271" t="s">
        <v>349</v>
      </c>
      <c r="AI371" s="271" t="s">
        <v>349</v>
      </c>
      <c r="AJ371" s="271" t="s">
        <v>349</v>
      </c>
      <c r="AK371" s="271" t="s">
        <v>349</v>
      </c>
      <c r="AL371" s="271" t="s">
        <v>349</v>
      </c>
    </row>
    <row r="372" spans="1:38">
      <c r="A372" s="271">
        <v>807516</v>
      </c>
      <c r="B372" s="271" t="s">
        <v>2007</v>
      </c>
      <c r="C372" s="271" t="s">
        <v>350</v>
      </c>
      <c r="D372" s="271" t="s">
        <v>348</v>
      </c>
      <c r="E372" s="271" t="s">
        <v>349</v>
      </c>
      <c r="F372" s="271" t="s">
        <v>348</v>
      </c>
      <c r="G372" s="271" t="s">
        <v>350</v>
      </c>
      <c r="H372" s="271" t="s">
        <v>350</v>
      </c>
      <c r="I372" s="271" t="s">
        <v>348</v>
      </c>
      <c r="J372" s="271" t="s">
        <v>348</v>
      </c>
      <c r="K372" s="271" t="s">
        <v>350</v>
      </c>
      <c r="L372" s="271" t="s">
        <v>350</v>
      </c>
      <c r="M372" s="271" t="s">
        <v>350</v>
      </c>
      <c r="N372" s="271" t="s">
        <v>348</v>
      </c>
      <c r="O372" s="271" t="s">
        <v>349</v>
      </c>
      <c r="P372" s="271" t="s">
        <v>350</v>
      </c>
      <c r="Q372" s="271" t="s">
        <v>350</v>
      </c>
      <c r="R372" s="271" t="s">
        <v>348</v>
      </c>
      <c r="S372" s="271" t="s">
        <v>348</v>
      </c>
      <c r="T372" s="271" t="s">
        <v>350</v>
      </c>
      <c r="U372" s="271" t="s">
        <v>348</v>
      </c>
      <c r="V372" s="271" t="s">
        <v>350</v>
      </c>
      <c r="W372" s="271" t="s">
        <v>350</v>
      </c>
      <c r="X372" s="271" t="s">
        <v>350</v>
      </c>
      <c r="Y372" s="271" t="s">
        <v>350</v>
      </c>
      <c r="Z372" s="271" t="s">
        <v>350</v>
      </c>
      <c r="AA372" s="271" t="s">
        <v>350</v>
      </c>
      <c r="AB372" s="271" t="s">
        <v>350</v>
      </c>
      <c r="AC372" s="271" t="s">
        <v>349</v>
      </c>
      <c r="AD372" s="271" t="s">
        <v>350</v>
      </c>
      <c r="AE372" s="271" t="s">
        <v>350</v>
      </c>
      <c r="AF372" s="271" t="s">
        <v>350</v>
      </c>
      <c r="AG372" s="271" t="s">
        <v>349</v>
      </c>
      <c r="AH372" s="271" t="s">
        <v>349</v>
      </c>
      <c r="AI372" s="271" t="s">
        <v>349</v>
      </c>
      <c r="AJ372" s="271" t="s">
        <v>349</v>
      </c>
      <c r="AK372" s="271" t="s">
        <v>349</v>
      </c>
      <c r="AL372" s="271" t="s">
        <v>349</v>
      </c>
    </row>
    <row r="373" spans="1:38">
      <c r="A373" s="271">
        <v>807533</v>
      </c>
      <c r="B373" s="271" t="s">
        <v>2007</v>
      </c>
      <c r="C373" s="271" t="s">
        <v>350</v>
      </c>
      <c r="D373" s="271" t="s">
        <v>350</v>
      </c>
      <c r="E373" s="271" t="s">
        <v>348</v>
      </c>
      <c r="F373" s="271" t="s">
        <v>350</v>
      </c>
      <c r="G373" s="271" t="s">
        <v>350</v>
      </c>
      <c r="H373" s="271" t="s">
        <v>350</v>
      </c>
      <c r="I373" s="271" t="s">
        <v>350</v>
      </c>
      <c r="J373" s="271" t="s">
        <v>348</v>
      </c>
      <c r="K373" s="271" t="s">
        <v>350</v>
      </c>
      <c r="L373" s="271" t="s">
        <v>350</v>
      </c>
      <c r="M373" s="271" t="s">
        <v>350</v>
      </c>
      <c r="N373" s="271" t="s">
        <v>350</v>
      </c>
      <c r="O373" s="271" t="s">
        <v>349</v>
      </c>
      <c r="P373" s="271" t="s">
        <v>350</v>
      </c>
      <c r="Q373" s="271" t="s">
        <v>348</v>
      </c>
      <c r="R373" s="271" t="s">
        <v>350</v>
      </c>
      <c r="S373" s="271" t="s">
        <v>350</v>
      </c>
      <c r="T373" s="271" t="s">
        <v>350</v>
      </c>
      <c r="U373" s="271" t="s">
        <v>348</v>
      </c>
      <c r="V373" s="271" t="s">
        <v>350</v>
      </c>
      <c r="W373" s="271" t="s">
        <v>350</v>
      </c>
      <c r="X373" s="271" t="s">
        <v>350</v>
      </c>
      <c r="Y373" s="271" t="s">
        <v>348</v>
      </c>
      <c r="Z373" s="271" t="s">
        <v>350</v>
      </c>
      <c r="AA373" s="271" t="s">
        <v>350</v>
      </c>
      <c r="AB373" s="271" t="s">
        <v>350</v>
      </c>
      <c r="AC373" s="271" t="s">
        <v>350</v>
      </c>
      <c r="AD373" s="271" t="s">
        <v>350</v>
      </c>
      <c r="AE373" s="271" t="s">
        <v>350</v>
      </c>
      <c r="AF373" s="271" t="s">
        <v>350</v>
      </c>
      <c r="AG373" s="271" t="s">
        <v>349</v>
      </c>
      <c r="AH373" s="271" t="s">
        <v>349</v>
      </c>
      <c r="AI373" s="271" t="s">
        <v>349</v>
      </c>
      <c r="AJ373" s="271" t="s">
        <v>349</v>
      </c>
      <c r="AK373" s="271" t="s">
        <v>349</v>
      </c>
      <c r="AL373" s="271" t="s">
        <v>349</v>
      </c>
    </row>
    <row r="374" spans="1:38">
      <c r="A374" s="271">
        <v>807538</v>
      </c>
      <c r="B374" s="271" t="s">
        <v>2007</v>
      </c>
      <c r="C374" s="271" t="s">
        <v>350</v>
      </c>
      <c r="D374" s="271" t="s">
        <v>348</v>
      </c>
      <c r="E374" s="271" t="s">
        <v>348</v>
      </c>
      <c r="F374" s="271" t="s">
        <v>348</v>
      </c>
      <c r="G374" s="271" t="s">
        <v>348</v>
      </c>
      <c r="H374" s="271" t="s">
        <v>348</v>
      </c>
      <c r="I374" s="271" t="s">
        <v>348</v>
      </c>
      <c r="J374" s="271" t="s">
        <v>350</v>
      </c>
      <c r="K374" s="271" t="s">
        <v>348</v>
      </c>
      <c r="L374" s="271" t="s">
        <v>350</v>
      </c>
      <c r="M374" s="271" t="s">
        <v>350</v>
      </c>
      <c r="N374" s="271" t="s">
        <v>350</v>
      </c>
      <c r="O374" s="271" t="s">
        <v>350</v>
      </c>
      <c r="P374" s="271" t="s">
        <v>350</v>
      </c>
      <c r="Q374" s="271" t="s">
        <v>350</v>
      </c>
      <c r="R374" s="271" t="s">
        <v>348</v>
      </c>
      <c r="S374" s="271" t="s">
        <v>350</v>
      </c>
      <c r="T374" s="271" t="s">
        <v>350</v>
      </c>
      <c r="U374" s="271" t="s">
        <v>348</v>
      </c>
      <c r="V374" s="271" t="s">
        <v>350</v>
      </c>
      <c r="W374" s="271" t="s">
        <v>350</v>
      </c>
      <c r="X374" s="271" t="s">
        <v>350</v>
      </c>
      <c r="Y374" s="271" t="s">
        <v>350</v>
      </c>
      <c r="Z374" s="271" t="s">
        <v>350</v>
      </c>
      <c r="AA374" s="271" t="s">
        <v>349</v>
      </c>
      <c r="AB374" s="271" t="s">
        <v>349</v>
      </c>
      <c r="AC374" s="271" t="s">
        <v>349</v>
      </c>
      <c r="AD374" s="271" t="s">
        <v>349</v>
      </c>
      <c r="AE374" s="271" t="s">
        <v>349</v>
      </c>
      <c r="AF374" s="271" t="s">
        <v>349</v>
      </c>
      <c r="AG374" s="271" t="s">
        <v>349</v>
      </c>
      <c r="AH374" s="271" t="s">
        <v>349</v>
      </c>
      <c r="AI374" s="271" t="s">
        <v>349</v>
      </c>
      <c r="AJ374" s="271" t="s">
        <v>349</v>
      </c>
      <c r="AK374" s="271" t="s">
        <v>349</v>
      </c>
      <c r="AL374" s="271" t="s">
        <v>349</v>
      </c>
    </row>
    <row r="375" spans="1:38">
      <c r="A375" s="271">
        <v>807561</v>
      </c>
      <c r="B375" s="271" t="s">
        <v>2007</v>
      </c>
      <c r="C375" s="271" t="s">
        <v>350</v>
      </c>
      <c r="D375" s="271" t="s">
        <v>348</v>
      </c>
      <c r="E375" s="271" t="s">
        <v>350</v>
      </c>
      <c r="F375" s="271" t="s">
        <v>350</v>
      </c>
      <c r="G375" s="271" t="s">
        <v>350</v>
      </c>
      <c r="H375" s="271" t="s">
        <v>350</v>
      </c>
      <c r="I375" s="271" t="s">
        <v>350</v>
      </c>
      <c r="J375" s="271" t="s">
        <v>350</v>
      </c>
      <c r="K375" s="271" t="s">
        <v>350</v>
      </c>
      <c r="L375" s="271" t="s">
        <v>348</v>
      </c>
      <c r="M375" s="271" t="s">
        <v>350</v>
      </c>
      <c r="N375" s="271" t="s">
        <v>350</v>
      </c>
      <c r="O375" s="271" t="s">
        <v>349</v>
      </c>
      <c r="P375" s="271" t="s">
        <v>350</v>
      </c>
      <c r="Q375" s="271" t="s">
        <v>350</v>
      </c>
      <c r="R375" s="271" t="s">
        <v>350</v>
      </c>
      <c r="S375" s="271" t="s">
        <v>350</v>
      </c>
      <c r="T375" s="271" t="s">
        <v>350</v>
      </c>
      <c r="U375" s="271" t="s">
        <v>348</v>
      </c>
      <c r="V375" s="271" t="s">
        <v>350</v>
      </c>
      <c r="W375" s="271" t="s">
        <v>350</v>
      </c>
      <c r="X375" s="271" t="s">
        <v>350</v>
      </c>
      <c r="Y375" s="271" t="s">
        <v>350</v>
      </c>
      <c r="Z375" s="271" t="s">
        <v>348</v>
      </c>
      <c r="AA375" s="271" t="s">
        <v>348</v>
      </c>
      <c r="AB375" s="271" t="s">
        <v>350</v>
      </c>
      <c r="AC375" s="271" t="s">
        <v>350</v>
      </c>
      <c r="AD375" s="271" t="s">
        <v>350</v>
      </c>
      <c r="AE375" s="271" t="s">
        <v>348</v>
      </c>
      <c r="AF375" s="271" t="s">
        <v>350</v>
      </c>
      <c r="AG375" s="271" t="s">
        <v>350</v>
      </c>
      <c r="AH375" s="271" t="s">
        <v>350</v>
      </c>
      <c r="AI375" s="271" t="s">
        <v>350</v>
      </c>
      <c r="AJ375" s="271" t="s">
        <v>350</v>
      </c>
      <c r="AK375" s="271" t="s">
        <v>349</v>
      </c>
      <c r="AL375" s="271" t="s">
        <v>350</v>
      </c>
    </row>
    <row r="376" spans="1:38">
      <c r="A376" s="271">
        <v>807562</v>
      </c>
      <c r="B376" s="271" t="s">
        <v>2007</v>
      </c>
      <c r="C376" s="271" t="s">
        <v>349</v>
      </c>
      <c r="D376" s="271" t="s">
        <v>348</v>
      </c>
      <c r="E376" s="271" t="s">
        <v>350</v>
      </c>
      <c r="F376" s="271" t="s">
        <v>349</v>
      </c>
      <c r="G376" s="271" t="s">
        <v>349</v>
      </c>
      <c r="H376" s="271" t="s">
        <v>349</v>
      </c>
      <c r="I376" s="271" t="s">
        <v>350</v>
      </c>
      <c r="J376" s="271" t="s">
        <v>348</v>
      </c>
      <c r="K376" s="271" t="s">
        <v>349</v>
      </c>
      <c r="L376" s="271" t="s">
        <v>350</v>
      </c>
      <c r="M376" s="271" t="s">
        <v>349</v>
      </c>
      <c r="N376" s="271" t="s">
        <v>349</v>
      </c>
      <c r="O376" s="271" t="s">
        <v>349</v>
      </c>
      <c r="P376" s="271" t="s">
        <v>350</v>
      </c>
      <c r="Q376" s="271" t="s">
        <v>350</v>
      </c>
      <c r="R376" s="271" t="s">
        <v>350</v>
      </c>
      <c r="S376" s="271" t="s">
        <v>350</v>
      </c>
      <c r="T376" s="271" t="s">
        <v>350</v>
      </c>
      <c r="U376" s="271" t="s">
        <v>350</v>
      </c>
      <c r="V376" s="271" t="s">
        <v>349</v>
      </c>
      <c r="W376" s="271" t="s">
        <v>350</v>
      </c>
      <c r="X376" s="271" t="s">
        <v>350</v>
      </c>
      <c r="Y376" s="271" t="s">
        <v>350</v>
      </c>
      <c r="Z376" s="271" t="s">
        <v>350</v>
      </c>
      <c r="AA376" s="271" t="s">
        <v>349</v>
      </c>
      <c r="AB376" s="271" t="s">
        <v>348</v>
      </c>
      <c r="AC376" s="271" t="s">
        <v>350</v>
      </c>
      <c r="AD376" s="271" t="s">
        <v>349</v>
      </c>
      <c r="AE376" s="271" t="s">
        <v>348</v>
      </c>
      <c r="AF376" s="271" t="s">
        <v>350</v>
      </c>
      <c r="AG376" s="271" t="s">
        <v>349</v>
      </c>
      <c r="AH376" s="271" t="s">
        <v>349</v>
      </c>
      <c r="AI376" s="271" t="s">
        <v>350</v>
      </c>
      <c r="AJ376" s="271" t="s">
        <v>350</v>
      </c>
      <c r="AK376" s="271" t="s">
        <v>349</v>
      </c>
      <c r="AL376" s="271" t="s">
        <v>350</v>
      </c>
    </row>
    <row r="377" spans="1:38">
      <c r="A377" s="271">
        <v>807563</v>
      </c>
      <c r="B377" s="271" t="s">
        <v>2007</v>
      </c>
      <c r="C377" s="271" t="s">
        <v>349</v>
      </c>
      <c r="D377" s="271" t="s">
        <v>350</v>
      </c>
      <c r="E377" s="271" t="s">
        <v>350</v>
      </c>
      <c r="F377" s="271" t="s">
        <v>349</v>
      </c>
      <c r="G377" s="271" t="s">
        <v>349</v>
      </c>
      <c r="H377" s="271" t="s">
        <v>349</v>
      </c>
      <c r="I377" s="271" t="s">
        <v>350</v>
      </c>
      <c r="J377" s="271" t="s">
        <v>350</v>
      </c>
      <c r="K377" s="271" t="s">
        <v>349</v>
      </c>
      <c r="L377" s="271" t="s">
        <v>350</v>
      </c>
      <c r="M377" s="271" t="s">
        <v>349</v>
      </c>
      <c r="N377" s="271" t="s">
        <v>349</v>
      </c>
      <c r="O377" s="271" t="s">
        <v>349</v>
      </c>
      <c r="P377" s="271" t="s">
        <v>350</v>
      </c>
      <c r="Q377" s="271" t="s">
        <v>350</v>
      </c>
      <c r="R377" s="271" t="s">
        <v>348</v>
      </c>
      <c r="S377" s="271" t="s">
        <v>349</v>
      </c>
      <c r="T377" s="271" t="s">
        <v>348</v>
      </c>
      <c r="U377" s="271" t="s">
        <v>350</v>
      </c>
      <c r="V377" s="271" t="s">
        <v>350</v>
      </c>
      <c r="W377" s="271" t="s">
        <v>350</v>
      </c>
      <c r="X377" s="271" t="s">
        <v>349</v>
      </c>
      <c r="Y377" s="271" t="s">
        <v>350</v>
      </c>
      <c r="Z377" s="271" t="s">
        <v>350</v>
      </c>
      <c r="AA377" s="271" t="s">
        <v>349</v>
      </c>
      <c r="AB377" s="271" t="s">
        <v>350</v>
      </c>
      <c r="AC377" s="271" t="s">
        <v>350</v>
      </c>
      <c r="AD377" s="271" t="s">
        <v>349</v>
      </c>
      <c r="AE377" s="271" t="s">
        <v>349</v>
      </c>
      <c r="AF377" s="271" t="s">
        <v>350</v>
      </c>
      <c r="AG377" s="271" t="s">
        <v>349</v>
      </c>
      <c r="AH377" s="271" t="s">
        <v>349</v>
      </c>
      <c r="AI377" s="271" t="s">
        <v>349</v>
      </c>
      <c r="AJ377" s="271" t="s">
        <v>349</v>
      </c>
      <c r="AK377" s="271" t="s">
        <v>349</v>
      </c>
      <c r="AL377" s="271" t="s">
        <v>349</v>
      </c>
    </row>
    <row r="378" spans="1:38">
      <c r="A378" s="271">
        <v>807604</v>
      </c>
      <c r="B378" s="271" t="s">
        <v>2007</v>
      </c>
      <c r="C378" s="271" t="s">
        <v>348</v>
      </c>
      <c r="D378" s="271" t="s">
        <v>348</v>
      </c>
      <c r="E378" s="271" t="s">
        <v>348</v>
      </c>
      <c r="F378" s="271" t="s">
        <v>350</v>
      </c>
      <c r="G378" s="271" t="s">
        <v>350</v>
      </c>
      <c r="H378" s="271" t="s">
        <v>348</v>
      </c>
      <c r="I378" s="271" t="s">
        <v>348</v>
      </c>
      <c r="J378" s="271" t="s">
        <v>348</v>
      </c>
      <c r="K378" s="271" t="s">
        <v>348</v>
      </c>
      <c r="L378" s="271" t="s">
        <v>348</v>
      </c>
      <c r="M378" s="271" t="s">
        <v>350</v>
      </c>
      <c r="N378" s="271" t="s">
        <v>348</v>
      </c>
      <c r="O378" s="271" t="s">
        <v>350</v>
      </c>
      <c r="P378" s="271" t="s">
        <v>350</v>
      </c>
      <c r="Q378" s="271" t="s">
        <v>350</v>
      </c>
      <c r="R378" s="271" t="s">
        <v>348</v>
      </c>
      <c r="S378" s="271" t="s">
        <v>350</v>
      </c>
      <c r="T378" s="271" t="s">
        <v>350</v>
      </c>
      <c r="U378" s="271" t="s">
        <v>348</v>
      </c>
      <c r="V378" s="271" t="s">
        <v>350</v>
      </c>
      <c r="W378" s="271" t="s">
        <v>350</v>
      </c>
      <c r="X378" s="271" t="s">
        <v>350</v>
      </c>
      <c r="Y378" s="271" t="s">
        <v>348</v>
      </c>
      <c r="Z378" s="271" t="s">
        <v>350</v>
      </c>
      <c r="AA378" s="271" t="s">
        <v>350</v>
      </c>
      <c r="AB378" s="271" t="s">
        <v>348</v>
      </c>
      <c r="AC378" s="271" t="s">
        <v>350</v>
      </c>
      <c r="AD378" s="271" t="s">
        <v>350</v>
      </c>
      <c r="AE378" s="271" t="s">
        <v>350</v>
      </c>
      <c r="AF378" s="271" t="s">
        <v>350</v>
      </c>
      <c r="AG378" s="271" t="s">
        <v>350</v>
      </c>
      <c r="AH378" s="271" t="s">
        <v>350</v>
      </c>
      <c r="AI378" s="271" t="s">
        <v>350</v>
      </c>
      <c r="AJ378" s="271" t="s">
        <v>350</v>
      </c>
      <c r="AK378" s="271" t="s">
        <v>349</v>
      </c>
      <c r="AL378" s="271" t="s">
        <v>350</v>
      </c>
    </row>
    <row r="379" spans="1:38">
      <c r="A379" s="271">
        <v>807617</v>
      </c>
      <c r="B379" s="271" t="s">
        <v>2007</v>
      </c>
      <c r="C379" s="271" t="s">
        <v>350</v>
      </c>
      <c r="D379" s="271" t="s">
        <v>350</v>
      </c>
      <c r="E379" s="271" t="s">
        <v>348</v>
      </c>
      <c r="F379" s="271" t="s">
        <v>350</v>
      </c>
      <c r="G379" s="271" t="s">
        <v>350</v>
      </c>
      <c r="H379" s="271" t="s">
        <v>348</v>
      </c>
      <c r="I379" s="271" t="s">
        <v>348</v>
      </c>
      <c r="J379" s="271" t="s">
        <v>348</v>
      </c>
      <c r="K379" s="271" t="s">
        <v>348</v>
      </c>
      <c r="L379" s="271" t="s">
        <v>348</v>
      </c>
      <c r="M379" s="271" t="s">
        <v>350</v>
      </c>
      <c r="N379" s="271" t="s">
        <v>350</v>
      </c>
      <c r="O379" s="271" t="s">
        <v>350</v>
      </c>
      <c r="P379" s="271" t="s">
        <v>350</v>
      </c>
      <c r="Q379" s="271" t="s">
        <v>350</v>
      </c>
      <c r="R379" s="271" t="s">
        <v>348</v>
      </c>
      <c r="S379" s="271" t="s">
        <v>350</v>
      </c>
      <c r="T379" s="271" t="s">
        <v>350</v>
      </c>
      <c r="U379" s="271" t="s">
        <v>348</v>
      </c>
      <c r="V379" s="271" t="s">
        <v>350</v>
      </c>
      <c r="W379" s="271" t="s">
        <v>350</v>
      </c>
      <c r="X379" s="271" t="s">
        <v>350</v>
      </c>
      <c r="Y379" s="271" t="s">
        <v>348</v>
      </c>
      <c r="Z379" s="271" t="s">
        <v>350</v>
      </c>
      <c r="AA379" s="271" t="s">
        <v>350</v>
      </c>
      <c r="AB379" s="271" t="s">
        <v>350</v>
      </c>
      <c r="AC379" s="271" t="s">
        <v>350</v>
      </c>
      <c r="AD379" s="271" t="s">
        <v>350</v>
      </c>
      <c r="AE379" s="271" t="s">
        <v>350</v>
      </c>
      <c r="AF379" s="271" t="s">
        <v>350</v>
      </c>
      <c r="AG379" s="271" t="s">
        <v>350</v>
      </c>
      <c r="AH379" s="271" t="s">
        <v>349</v>
      </c>
      <c r="AI379" s="271" t="s">
        <v>350</v>
      </c>
      <c r="AJ379" s="271" t="s">
        <v>350</v>
      </c>
      <c r="AK379" s="271" t="s">
        <v>349</v>
      </c>
      <c r="AL379" s="271" t="s">
        <v>350</v>
      </c>
    </row>
    <row r="380" spans="1:38">
      <c r="A380" s="271">
        <v>807625</v>
      </c>
      <c r="B380" s="271" t="s">
        <v>2007</v>
      </c>
      <c r="C380" s="271" t="s">
        <v>348</v>
      </c>
      <c r="D380" s="271" t="s">
        <v>348</v>
      </c>
      <c r="E380" s="271" t="s">
        <v>350</v>
      </c>
      <c r="F380" s="271" t="s">
        <v>350</v>
      </c>
      <c r="G380" s="271" t="s">
        <v>350</v>
      </c>
      <c r="H380" s="271" t="s">
        <v>348</v>
      </c>
      <c r="I380" s="271" t="s">
        <v>350</v>
      </c>
      <c r="J380" s="271" t="s">
        <v>350</v>
      </c>
      <c r="K380" s="271" t="s">
        <v>350</v>
      </c>
      <c r="L380" s="271" t="s">
        <v>350</v>
      </c>
      <c r="M380" s="271" t="s">
        <v>350</v>
      </c>
      <c r="N380" s="271" t="s">
        <v>348</v>
      </c>
      <c r="O380" s="271" t="s">
        <v>350</v>
      </c>
      <c r="P380" s="271" t="s">
        <v>350</v>
      </c>
      <c r="Q380" s="271" t="s">
        <v>349</v>
      </c>
      <c r="R380" s="271" t="s">
        <v>350</v>
      </c>
      <c r="S380" s="271" t="s">
        <v>350</v>
      </c>
      <c r="T380" s="271" t="s">
        <v>350</v>
      </c>
      <c r="U380" s="271" t="s">
        <v>348</v>
      </c>
      <c r="V380" s="271" t="s">
        <v>350</v>
      </c>
      <c r="W380" s="271" t="s">
        <v>350</v>
      </c>
      <c r="X380" s="271" t="s">
        <v>350</v>
      </c>
      <c r="Y380" s="271" t="s">
        <v>350</v>
      </c>
      <c r="Z380" s="271" t="s">
        <v>348</v>
      </c>
      <c r="AA380" s="271" t="s">
        <v>348</v>
      </c>
      <c r="AB380" s="271" t="s">
        <v>350</v>
      </c>
      <c r="AC380" s="271" t="s">
        <v>348</v>
      </c>
      <c r="AD380" s="271" t="s">
        <v>350</v>
      </c>
      <c r="AE380" s="271" t="s">
        <v>350</v>
      </c>
      <c r="AF380" s="271" t="s">
        <v>350</v>
      </c>
      <c r="AG380" s="271" t="s">
        <v>350</v>
      </c>
      <c r="AH380" s="271" t="s">
        <v>349</v>
      </c>
      <c r="AI380" s="271" t="s">
        <v>350</v>
      </c>
      <c r="AJ380" s="271" t="s">
        <v>350</v>
      </c>
      <c r="AK380" s="271" t="s">
        <v>349</v>
      </c>
      <c r="AL380" s="271" t="s">
        <v>350</v>
      </c>
    </row>
    <row r="381" spans="1:38">
      <c r="A381" s="271">
        <v>807689</v>
      </c>
      <c r="B381" s="271" t="s">
        <v>2007</v>
      </c>
      <c r="C381" s="271" t="s">
        <v>349</v>
      </c>
      <c r="D381" s="271" t="s">
        <v>349</v>
      </c>
      <c r="E381" s="271" t="s">
        <v>349</v>
      </c>
      <c r="F381" s="271" t="s">
        <v>348</v>
      </c>
      <c r="G381" s="271" t="s">
        <v>350</v>
      </c>
      <c r="H381" s="271" t="s">
        <v>350</v>
      </c>
      <c r="I381" s="271" t="s">
        <v>348</v>
      </c>
      <c r="J381" s="271" t="s">
        <v>348</v>
      </c>
      <c r="K381" s="271" t="s">
        <v>350</v>
      </c>
      <c r="L381" s="271" t="s">
        <v>350</v>
      </c>
      <c r="M381" s="271" t="s">
        <v>350</v>
      </c>
      <c r="N381" s="271" t="s">
        <v>348</v>
      </c>
      <c r="O381" s="271" t="s">
        <v>349</v>
      </c>
      <c r="P381" s="271" t="s">
        <v>349</v>
      </c>
      <c r="Q381" s="271" t="s">
        <v>350</v>
      </c>
      <c r="R381" s="271" t="s">
        <v>348</v>
      </c>
      <c r="S381" s="271" t="s">
        <v>350</v>
      </c>
      <c r="T381" s="271" t="s">
        <v>350</v>
      </c>
      <c r="U381" s="271" t="s">
        <v>348</v>
      </c>
      <c r="V381" s="271" t="s">
        <v>350</v>
      </c>
      <c r="W381" s="271" t="s">
        <v>350</v>
      </c>
      <c r="X381" s="271" t="s">
        <v>348</v>
      </c>
      <c r="Y381" s="271" t="s">
        <v>348</v>
      </c>
      <c r="Z381" s="271" t="s">
        <v>350</v>
      </c>
      <c r="AA381" s="271" t="s">
        <v>349</v>
      </c>
      <c r="AB381" s="271" t="s">
        <v>350</v>
      </c>
      <c r="AC381" s="271" t="s">
        <v>350</v>
      </c>
      <c r="AD381" s="271" t="s">
        <v>350</v>
      </c>
      <c r="AE381" s="271" t="s">
        <v>350</v>
      </c>
      <c r="AF381" s="271" t="s">
        <v>349</v>
      </c>
      <c r="AG381" s="271" t="s">
        <v>349</v>
      </c>
      <c r="AH381" s="271" t="s">
        <v>349</v>
      </c>
      <c r="AI381" s="271" t="s">
        <v>349</v>
      </c>
      <c r="AJ381" s="271" t="s">
        <v>349</v>
      </c>
      <c r="AK381" s="271" t="s">
        <v>349</v>
      </c>
      <c r="AL381" s="271" t="s">
        <v>349</v>
      </c>
    </row>
    <row r="382" spans="1:38">
      <c r="A382" s="271">
        <v>807713</v>
      </c>
      <c r="B382" s="271" t="s">
        <v>2007</v>
      </c>
      <c r="C382" s="271" t="s">
        <v>350</v>
      </c>
      <c r="D382" s="271" t="s">
        <v>348</v>
      </c>
      <c r="E382" s="271" t="s">
        <v>349</v>
      </c>
      <c r="F382" s="271" t="s">
        <v>349</v>
      </c>
      <c r="G382" s="271" t="s">
        <v>349</v>
      </c>
      <c r="H382" s="271" t="s">
        <v>349</v>
      </c>
      <c r="I382" s="271" t="s">
        <v>350</v>
      </c>
      <c r="J382" s="271" t="s">
        <v>348</v>
      </c>
      <c r="K382" s="271" t="s">
        <v>348</v>
      </c>
      <c r="L382" s="271" t="s">
        <v>350</v>
      </c>
      <c r="M382" s="271" t="s">
        <v>350</v>
      </c>
      <c r="N382" s="271" t="s">
        <v>350</v>
      </c>
      <c r="O382" s="271" t="s">
        <v>349</v>
      </c>
      <c r="P382" s="271" t="s">
        <v>350</v>
      </c>
      <c r="Q382" s="271" t="s">
        <v>350</v>
      </c>
      <c r="R382" s="271" t="s">
        <v>348</v>
      </c>
      <c r="S382" s="271" t="s">
        <v>350</v>
      </c>
      <c r="T382" s="271" t="s">
        <v>350</v>
      </c>
      <c r="U382" s="271" t="s">
        <v>348</v>
      </c>
      <c r="V382" s="271" t="s">
        <v>350</v>
      </c>
      <c r="W382" s="271" t="s">
        <v>350</v>
      </c>
      <c r="X382" s="271" t="s">
        <v>350</v>
      </c>
      <c r="Y382" s="271" t="s">
        <v>348</v>
      </c>
      <c r="Z382" s="271" t="s">
        <v>350</v>
      </c>
      <c r="AA382" s="271" t="s">
        <v>350</v>
      </c>
      <c r="AB382" s="271" t="s">
        <v>350</v>
      </c>
      <c r="AC382" s="271" t="s">
        <v>348</v>
      </c>
      <c r="AD382" s="271" t="s">
        <v>350</v>
      </c>
      <c r="AE382" s="271" t="s">
        <v>350</v>
      </c>
      <c r="AF382" s="271" t="s">
        <v>350</v>
      </c>
      <c r="AG382" s="271" t="s">
        <v>350</v>
      </c>
      <c r="AH382" s="271" t="s">
        <v>350</v>
      </c>
      <c r="AI382" s="271" t="s">
        <v>350</v>
      </c>
      <c r="AJ382" s="271" t="s">
        <v>350</v>
      </c>
      <c r="AK382" s="271" t="s">
        <v>350</v>
      </c>
      <c r="AL382" s="271" t="s">
        <v>350</v>
      </c>
    </row>
    <row r="383" spans="1:38">
      <c r="A383" s="271">
        <v>807717</v>
      </c>
      <c r="B383" s="271" t="s">
        <v>2007</v>
      </c>
      <c r="C383" s="271" t="s">
        <v>348</v>
      </c>
      <c r="D383" s="271" t="s">
        <v>348</v>
      </c>
      <c r="E383" s="271" t="s">
        <v>349</v>
      </c>
      <c r="F383" s="271" t="s">
        <v>350</v>
      </c>
      <c r="G383" s="271" t="s">
        <v>349</v>
      </c>
      <c r="H383" s="271" t="s">
        <v>350</v>
      </c>
      <c r="I383" s="271" t="s">
        <v>350</v>
      </c>
      <c r="J383" s="271" t="s">
        <v>350</v>
      </c>
      <c r="K383" s="271" t="s">
        <v>348</v>
      </c>
      <c r="L383" s="271" t="s">
        <v>348</v>
      </c>
      <c r="M383" s="271" t="s">
        <v>350</v>
      </c>
      <c r="N383" s="271" t="s">
        <v>350</v>
      </c>
      <c r="O383" s="271" t="s">
        <v>348</v>
      </c>
      <c r="P383" s="271" t="s">
        <v>350</v>
      </c>
      <c r="Q383" s="271" t="s">
        <v>349</v>
      </c>
      <c r="R383" s="271" t="s">
        <v>350</v>
      </c>
      <c r="S383" s="271" t="s">
        <v>348</v>
      </c>
      <c r="T383" s="271" t="s">
        <v>349</v>
      </c>
      <c r="U383" s="271" t="s">
        <v>348</v>
      </c>
      <c r="V383" s="271" t="s">
        <v>350</v>
      </c>
      <c r="W383" s="271" t="s">
        <v>350</v>
      </c>
      <c r="X383" s="271" t="s">
        <v>350</v>
      </c>
      <c r="Y383" s="271" t="s">
        <v>348</v>
      </c>
      <c r="Z383" s="271" t="s">
        <v>350</v>
      </c>
      <c r="AA383" s="271" t="s">
        <v>349</v>
      </c>
      <c r="AB383" s="271" t="s">
        <v>350</v>
      </c>
      <c r="AC383" s="271" t="s">
        <v>349</v>
      </c>
      <c r="AD383" s="271" t="s">
        <v>349</v>
      </c>
      <c r="AE383" s="271" t="s">
        <v>349</v>
      </c>
      <c r="AF383" s="271" t="s">
        <v>349</v>
      </c>
      <c r="AG383" s="271" t="s">
        <v>349</v>
      </c>
      <c r="AH383" s="271" t="s">
        <v>349</v>
      </c>
      <c r="AI383" s="271" t="s">
        <v>349</v>
      </c>
      <c r="AJ383" s="271" t="s">
        <v>349</v>
      </c>
      <c r="AK383" s="271" t="s">
        <v>349</v>
      </c>
      <c r="AL383" s="271" t="s">
        <v>349</v>
      </c>
    </row>
    <row r="384" spans="1:38">
      <c r="A384" s="271">
        <v>807730</v>
      </c>
      <c r="B384" s="271" t="s">
        <v>2007</v>
      </c>
      <c r="C384" s="271" t="s">
        <v>350</v>
      </c>
      <c r="D384" s="271" t="s">
        <v>350</v>
      </c>
      <c r="E384" s="271" t="s">
        <v>350</v>
      </c>
      <c r="F384" s="271" t="s">
        <v>350</v>
      </c>
      <c r="G384" s="271" t="s">
        <v>349</v>
      </c>
      <c r="H384" s="271" t="s">
        <v>350</v>
      </c>
      <c r="I384" s="271" t="s">
        <v>349</v>
      </c>
      <c r="J384" s="271" t="s">
        <v>348</v>
      </c>
      <c r="K384" s="271" t="s">
        <v>350</v>
      </c>
      <c r="L384" s="271" t="s">
        <v>348</v>
      </c>
      <c r="M384" s="271" t="s">
        <v>349</v>
      </c>
      <c r="N384" s="271" t="s">
        <v>349</v>
      </c>
      <c r="O384" s="271" t="s">
        <v>349</v>
      </c>
      <c r="P384" s="271" t="s">
        <v>350</v>
      </c>
      <c r="Q384" s="271" t="s">
        <v>350</v>
      </c>
      <c r="R384" s="271" t="s">
        <v>350</v>
      </c>
      <c r="S384" s="271" t="s">
        <v>350</v>
      </c>
      <c r="T384" s="271" t="s">
        <v>349</v>
      </c>
      <c r="U384" s="271" t="s">
        <v>350</v>
      </c>
      <c r="V384" s="271" t="s">
        <v>350</v>
      </c>
      <c r="W384" s="271" t="s">
        <v>350</v>
      </c>
      <c r="X384" s="271" t="s">
        <v>350</v>
      </c>
      <c r="Y384" s="271" t="s">
        <v>350</v>
      </c>
      <c r="Z384" s="271" t="s">
        <v>350</v>
      </c>
      <c r="AA384" s="271" t="s">
        <v>350</v>
      </c>
      <c r="AB384" s="271" t="s">
        <v>350</v>
      </c>
      <c r="AC384" s="271" t="s">
        <v>350</v>
      </c>
      <c r="AD384" s="271" t="s">
        <v>349</v>
      </c>
      <c r="AE384" s="271" t="s">
        <v>350</v>
      </c>
      <c r="AF384" s="271" t="s">
        <v>350</v>
      </c>
      <c r="AG384" s="271" t="s">
        <v>349</v>
      </c>
      <c r="AH384" s="271" t="s">
        <v>349</v>
      </c>
      <c r="AI384" s="271" t="s">
        <v>349</v>
      </c>
      <c r="AJ384" s="271" t="s">
        <v>349</v>
      </c>
      <c r="AK384" s="271" t="s">
        <v>349</v>
      </c>
      <c r="AL384" s="271" t="s">
        <v>349</v>
      </c>
    </row>
    <row r="385" spans="1:38">
      <c r="A385" s="271">
        <v>807749</v>
      </c>
      <c r="B385" s="271" t="s">
        <v>2007</v>
      </c>
      <c r="C385" s="271" t="s">
        <v>350</v>
      </c>
      <c r="D385" s="271" t="s">
        <v>350</v>
      </c>
      <c r="E385" s="271" t="s">
        <v>350</v>
      </c>
      <c r="F385" s="271" t="s">
        <v>350</v>
      </c>
      <c r="G385" s="271" t="s">
        <v>350</v>
      </c>
      <c r="H385" s="271" t="s">
        <v>348</v>
      </c>
      <c r="I385" s="271" t="s">
        <v>348</v>
      </c>
      <c r="J385" s="271" t="s">
        <v>350</v>
      </c>
      <c r="K385" s="271" t="s">
        <v>350</v>
      </c>
      <c r="L385" s="271" t="s">
        <v>350</v>
      </c>
      <c r="M385" s="271" t="s">
        <v>350</v>
      </c>
      <c r="N385" s="271" t="s">
        <v>348</v>
      </c>
      <c r="O385" s="271" t="s">
        <v>349</v>
      </c>
      <c r="P385" s="271" t="s">
        <v>350</v>
      </c>
      <c r="Q385" s="271" t="s">
        <v>350</v>
      </c>
      <c r="R385" s="271" t="s">
        <v>350</v>
      </c>
      <c r="S385" s="271" t="s">
        <v>350</v>
      </c>
      <c r="T385" s="271" t="s">
        <v>350</v>
      </c>
      <c r="U385" s="271" t="s">
        <v>348</v>
      </c>
      <c r="V385" s="271" t="s">
        <v>348</v>
      </c>
      <c r="W385" s="271" t="s">
        <v>350</v>
      </c>
      <c r="X385" s="271" t="s">
        <v>350</v>
      </c>
      <c r="Y385" s="271" t="s">
        <v>349</v>
      </c>
      <c r="Z385" s="271" t="s">
        <v>350</v>
      </c>
      <c r="AA385" s="271" t="s">
        <v>350</v>
      </c>
      <c r="AB385" s="271" t="s">
        <v>350</v>
      </c>
      <c r="AC385" s="271" t="s">
        <v>350</v>
      </c>
      <c r="AD385" s="271" t="s">
        <v>349</v>
      </c>
      <c r="AE385" s="271" t="s">
        <v>349</v>
      </c>
      <c r="AF385" s="271" t="s">
        <v>350</v>
      </c>
      <c r="AG385" s="271" t="s">
        <v>349</v>
      </c>
      <c r="AH385" s="271" t="s">
        <v>350</v>
      </c>
      <c r="AI385" s="271" t="s">
        <v>350</v>
      </c>
      <c r="AJ385" s="271" t="s">
        <v>349</v>
      </c>
      <c r="AK385" s="271" t="s">
        <v>349</v>
      </c>
      <c r="AL385" s="271" t="s">
        <v>350</v>
      </c>
    </row>
    <row r="386" spans="1:38">
      <c r="A386" s="271">
        <v>807757</v>
      </c>
      <c r="B386" s="271" t="s">
        <v>2007</v>
      </c>
      <c r="C386" s="271" t="s">
        <v>348</v>
      </c>
      <c r="D386" s="271" t="s">
        <v>350</v>
      </c>
      <c r="E386" s="271" t="s">
        <v>348</v>
      </c>
      <c r="F386" s="271" t="s">
        <v>350</v>
      </c>
      <c r="G386" s="271" t="s">
        <v>348</v>
      </c>
      <c r="H386" s="271" t="s">
        <v>348</v>
      </c>
      <c r="I386" s="271" t="s">
        <v>350</v>
      </c>
      <c r="J386" s="271" t="s">
        <v>350</v>
      </c>
      <c r="K386" s="271" t="s">
        <v>350</v>
      </c>
      <c r="L386" s="271" t="s">
        <v>350</v>
      </c>
      <c r="M386" s="271" t="s">
        <v>350</v>
      </c>
      <c r="N386" s="271" t="s">
        <v>350</v>
      </c>
      <c r="O386" s="271" t="s">
        <v>349</v>
      </c>
      <c r="P386" s="271" t="s">
        <v>350</v>
      </c>
      <c r="Q386" s="271" t="s">
        <v>350</v>
      </c>
      <c r="R386" s="271" t="s">
        <v>348</v>
      </c>
      <c r="S386" s="271" t="s">
        <v>349</v>
      </c>
      <c r="T386" s="271" t="s">
        <v>350</v>
      </c>
      <c r="U386" s="271" t="s">
        <v>348</v>
      </c>
      <c r="V386" s="271" t="s">
        <v>350</v>
      </c>
      <c r="W386" s="271" t="s">
        <v>350</v>
      </c>
      <c r="X386" s="271" t="s">
        <v>350</v>
      </c>
      <c r="Y386" s="271" t="s">
        <v>350</v>
      </c>
      <c r="Z386" s="271" t="s">
        <v>350</v>
      </c>
      <c r="AA386" s="271" t="s">
        <v>350</v>
      </c>
      <c r="AB386" s="271" t="s">
        <v>350</v>
      </c>
      <c r="AC386" s="271" t="s">
        <v>350</v>
      </c>
      <c r="AD386" s="271" t="s">
        <v>349</v>
      </c>
      <c r="AE386" s="271" t="s">
        <v>350</v>
      </c>
      <c r="AF386" s="271" t="s">
        <v>350</v>
      </c>
      <c r="AG386" s="271" t="s">
        <v>349</v>
      </c>
      <c r="AH386" s="271" t="s">
        <v>349</v>
      </c>
      <c r="AI386" s="271" t="s">
        <v>349</v>
      </c>
      <c r="AJ386" s="271" t="s">
        <v>349</v>
      </c>
      <c r="AK386" s="271" t="s">
        <v>349</v>
      </c>
      <c r="AL386" s="271" t="s">
        <v>349</v>
      </c>
    </row>
    <row r="387" spans="1:38">
      <c r="A387" s="271">
        <v>807760</v>
      </c>
      <c r="B387" s="271" t="s">
        <v>2007</v>
      </c>
      <c r="C387" s="271" t="s">
        <v>350</v>
      </c>
      <c r="D387" s="271" t="s">
        <v>349</v>
      </c>
      <c r="E387" s="271" t="s">
        <v>349</v>
      </c>
      <c r="F387" s="271" t="s">
        <v>350</v>
      </c>
      <c r="G387" s="271" t="s">
        <v>350</v>
      </c>
      <c r="H387" s="271" t="s">
        <v>349</v>
      </c>
      <c r="I387" s="271" t="s">
        <v>349</v>
      </c>
      <c r="J387" s="271" t="s">
        <v>350</v>
      </c>
      <c r="K387" s="271" t="s">
        <v>350</v>
      </c>
      <c r="L387" s="271" t="s">
        <v>348</v>
      </c>
      <c r="M387" s="271" t="s">
        <v>349</v>
      </c>
      <c r="N387" s="271" t="s">
        <v>348</v>
      </c>
      <c r="O387" s="271" t="s">
        <v>350</v>
      </c>
      <c r="P387" s="271" t="s">
        <v>348</v>
      </c>
      <c r="Q387" s="271" t="s">
        <v>348</v>
      </c>
      <c r="R387" s="271" t="s">
        <v>348</v>
      </c>
      <c r="S387" s="271" t="s">
        <v>350</v>
      </c>
      <c r="T387" s="271" t="s">
        <v>348</v>
      </c>
      <c r="U387" s="271" t="s">
        <v>349</v>
      </c>
      <c r="V387" s="271" t="s">
        <v>350</v>
      </c>
      <c r="W387" s="271" t="s">
        <v>348</v>
      </c>
      <c r="X387" s="271" t="s">
        <v>350</v>
      </c>
      <c r="Y387" s="271" t="s">
        <v>350</v>
      </c>
      <c r="Z387" s="271" t="s">
        <v>348</v>
      </c>
      <c r="AA387" s="271" t="s">
        <v>350</v>
      </c>
      <c r="AB387" s="271" t="s">
        <v>350</v>
      </c>
      <c r="AC387" s="271" t="s">
        <v>348</v>
      </c>
      <c r="AD387" s="271" t="s">
        <v>350</v>
      </c>
      <c r="AE387" s="271" t="s">
        <v>348</v>
      </c>
      <c r="AF387" s="271" t="s">
        <v>350</v>
      </c>
      <c r="AG387" s="271" t="s">
        <v>350</v>
      </c>
      <c r="AH387" s="271" t="s">
        <v>349</v>
      </c>
      <c r="AI387" s="271" t="s">
        <v>350</v>
      </c>
      <c r="AJ387" s="271" t="s">
        <v>350</v>
      </c>
      <c r="AK387" s="271" t="s">
        <v>349</v>
      </c>
      <c r="AL387" s="271" t="s">
        <v>350</v>
      </c>
    </row>
    <row r="388" spans="1:38">
      <c r="A388" s="271">
        <v>807762</v>
      </c>
      <c r="B388" s="271" t="s">
        <v>2007</v>
      </c>
      <c r="C388" s="271" t="s">
        <v>350</v>
      </c>
      <c r="D388" s="271" t="s">
        <v>350</v>
      </c>
      <c r="E388" s="271" t="s">
        <v>350</v>
      </c>
      <c r="F388" s="271" t="s">
        <v>350</v>
      </c>
      <c r="G388" s="271" t="s">
        <v>349</v>
      </c>
      <c r="H388" s="271" t="s">
        <v>349</v>
      </c>
      <c r="I388" s="271" t="s">
        <v>350</v>
      </c>
      <c r="J388" s="271" t="s">
        <v>350</v>
      </c>
      <c r="K388" s="271" t="s">
        <v>348</v>
      </c>
      <c r="L388" s="271" t="s">
        <v>348</v>
      </c>
      <c r="M388" s="271" t="s">
        <v>350</v>
      </c>
      <c r="N388" s="271" t="s">
        <v>348</v>
      </c>
      <c r="O388" s="271" t="s">
        <v>349</v>
      </c>
      <c r="P388" s="271" t="s">
        <v>348</v>
      </c>
      <c r="Q388" s="271" t="s">
        <v>349</v>
      </c>
      <c r="R388" s="271" t="s">
        <v>350</v>
      </c>
      <c r="S388" s="271" t="s">
        <v>350</v>
      </c>
      <c r="T388" s="271" t="s">
        <v>350</v>
      </c>
      <c r="U388" s="271" t="s">
        <v>348</v>
      </c>
      <c r="V388" s="271" t="s">
        <v>350</v>
      </c>
      <c r="W388" s="271" t="s">
        <v>350</v>
      </c>
      <c r="X388" s="271" t="s">
        <v>350</v>
      </c>
      <c r="Y388" s="271" t="s">
        <v>349</v>
      </c>
      <c r="Z388" s="271" t="s">
        <v>349</v>
      </c>
      <c r="AA388" s="271" t="s">
        <v>350</v>
      </c>
      <c r="AB388" s="271" t="s">
        <v>350</v>
      </c>
      <c r="AC388" s="271" t="s">
        <v>349</v>
      </c>
      <c r="AD388" s="271" t="s">
        <v>349</v>
      </c>
      <c r="AE388" s="271" t="s">
        <v>349</v>
      </c>
      <c r="AF388" s="271" t="s">
        <v>349</v>
      </c>
      <c r="AG388" s="271" t="s">
        <v>350</v>
      </c>
      <c r="AH388" s="271" t="s">
        <v>349</v>
      </c>
      <c r="AI388" s="271" t="s">
        <v>350</v>
      </c>
      <c r="AJ388" s="271" t="s">
        <v>349</v>
      </c>
      <c r="AK388" s="271" t="s">
        <v>349</v>
      </c>
      <c r="AL388" s="271" t="s">
        <v>350</v>
      </c>
    </row>
    <row r="389" spans="1:38">
      <c r="A389" s="271">
        <v>807793</v>
      </c>
      <c r="B389" s="271" t="s">
        <v>2007</v>
      </c>
      <c r="C389" s="271" t="s">
        <v>350</v>
      </c>
      <c r="D389" s="271" t="s">
        <v>349</v>
      </c>
      <c r="E389" s="271" t="s">
        <v>349</v>
      </c>
      <c r="F389" s="271" t="s">
        <v>350</v>
      </c>
      <c r="G389" s="271" t="s">
        <v>350</v>
      </c>
      <c r="H389" s="271" t="s">
        <v>350</v>
      </c>
      <c r="I389" s="271" t="s">
        <v>350</v>
      </c>
      <c r="J389" s="271" t="s">
        <v>350</v>
      </c>
      <c r="K389" s="271" t="s">
        <v>349</v>
      </c>
      <c r="L389" s="271" t="s">
        <v>348</v>
      </c>
      <c r="M389" s="271" t="s">
        <v>350</v>
      </c>
      <c r="N389" s="271" t="s">
        <v>350</v>
      </c>
      <c r="O389" s="271" t="s">
        <v>350</v>
      </c>
      <c r="P389" s="271" t="s">
        <v>350</v>
      </c>
      <c r="Q389" s="271" t="s">
        <v>350</v>
      </c>
      <c r="R389" s="271" t="s">
        <v>348</v>
      </c>
      <c r="S389" s="271" t="s">
        <v>350</v>
      </c>
      <c r="T389" s="271" t="s">
        <v>349</v>
      </c>
      <c r="U389" s="271" t="s">
        <v>348</v>
      </c>
      <c r="V389" s="271" t="s">
        <v>350</v>
      </c>
      <c r="W389" s="271" t="s">
        <v>350</v>
      </c>
      <c r="X389" s="271" t="s">
        <v>350</v>
      </c>
      <c r="Y389" s="271" t="s">
        <v>350</v>
      </c>
      <c r="Z389" s="271" t="s">
        <v>349</v>
      </c>
      <c r="AA389" s="271" t="s">
        <v>350</v>
      </c>
      <c r="AB389" s="271" t="s">
        <v>349</v>
      </c>
      <c r="AC389" s="271" t="s">
        <v>350</v>
      </c>
      <c r="AD389" s="271" t="s">
        <v>349</v>
      </c>
      <c r="AE389" s="271" t="s">
        <v>349</v>
      </c>
      <c r="AF389" s="271" t="s">
        <v>350</v>
      </c>
      <c r="AG389" s="271" t="s">
        <v>349</v>
      </c>
      <c r="AH389" s="271" t="s">
        <v>349</v>
      </c>
      <c r="AI389" s="271" t="s">
        <v>349</v>
      </c>
      <c r="AJ389" s="271" t="s">
        <v>349</v>
      </c>
      <c r="AK389" s="271" t="s">
        <v>349</v>
      </c>
      <c r="AL389" s="271" t="s">
        <v>349</v>
      </c>
    </row>
    <row r="390" spans="1:38">
      <c r="A390" s="271">
        <v>807816</v>
      </c>
      <c r="B390" s="271" t="s">
        <v>2007</v>
      </c>
      <c r="C390" s="271" t="s">
        <v>348</v>
      </c>
      <c r="D390" s="271" t="s">
        <v>350</v>
      </c>
      <c r="E390" s="271" t="s">
        <v>350</v>
      </c>
      <c r="F390" s="271" t="s">
        <v>348</v>
      </c>
      <c r="G390" s="271" t="s">
        <v>348</v>
      </c>
      <c r="H390" s="271" t="s">
        <v>349</v>
      </c>
      <c r="I390" s="271" t="s">
        <v>348</v>
      </c>
      <c r="J390" s="271" t="s">
        <v>348</v>
      </c>
      <c r="K390" s="271" t="s">
        <v>350</v>
      </c>
      <c r="L390" s="271" t="s">
        <v>348</v>
      </c>
      <c r="M390" s="271" t="s">
        <v>348</v>
      </c>
      <c r="N390" s="271" t="s">
        <v>350</v>
      </c>
      <c r="O390" s="271" t="s">
        <v>349</v>
      </c>
      <c r="P390" s="271" t="s">
        <v>348</v>
      </c>
      <c r="Q390" s="271" t="s">
        <v>350</v>
      </c>
      <c r="R390" s="271" t="s">
        <v>348</v>
      </c>
      <c r="S390" s="271" t="s">
        <v>350</v>
      </c>
      <c r="T390" s="271" t="s">
        <v>350</v>
      </c>
      <c r="U390" s="271" t="s">
        <v>348</v>
      </c>
      <c r="V390" s="271" t="s">
        <v>350</v>
      </c>
      <c r="W390" s="271" t="s">
        <v>350</v>
      </c>
      <c r="X390" s="271" t="s">
        <v>350</v>
      </c>
      <c r="Y390" s="271" t="s">
        <v>348</v>
      </c>
      <c r="Z390" s="271" t="s">
        <v>350</v>
      </c>
      <c r="AA390" s="271" t="s">
        <v>349</v>
      </c>
      <c r="AB390" s="271" t="s">
        <v>349</v>
      </c>
      <c r="AC390" s="271" t="s">
        <v>349</v>
      </c>
      <c r="AD390" s="271" t="s">
        <v>349</v>
      </c>
      <c r="AE390" s="271" t="s">
        <v>349</v>
      </c>
      <c r="AF390" s="271" t="s">
        <v>349</v>
      </c>
      <c r="AG390" s="271" t="s">
        <v>349</v>
      </c>
      <c r="AH390" s="271" t="s">
        <v>349</v>
      </c>
      <c r="AI390" s="271" t="s">
        <v>349</v>
      </c>
      <c r="AJ390" s="271" t="s">
        <v>349</v>
      </c>
      <c r="AK390" s="271" t="s">
        <v>349</v>
      </c>
      <c r="AL390" s="271" t="s">
        <v>349</v>
      </c>
    </row>
    <row r="391" spans="1:38">
      <c r="A391" s="271">
        <v>807819</v>
      </c>
      <c r="B391" s="271" t="s">
        <v>2007</v>
      </c>
      <c r="C391" s="271" t="s">
        <v>349</v>
      </c>
      <c r="D391" s="271" t="s">
        <v>349</v>
      </c>
      <c r="E391" s="271" t="s">
        <v>348</v>
      </c>
      <c r="F391" s="271" t="s">
        <v>348</v>
      </c>
      <c r="G391" s="271" t="s">
        <v>350</v>
      </c>
      <c r="H391" s="271" t="s">
        <v>348</v>
      </c>
      <c r="I391" s="271" t="s">
        <v>348</v>
      </c>
      <c r="J391" s="271" t="s">
        <v>350</v>
      </c>
      <c r="K391" s="271" t="s">
        <v>350</v>
      </c>
      <c r="L391" s="271" t="s">
        <v>350</v>
      </c>
      <c r="M391" s="271" t="s">
        <v>350</v>
      </c>
      <c r="N391" s="271" t="s">
        <v>350</v>
      </c>
      <c r="O391" s="271" t="s">
        <v>349</v>
      </c>
      <c r="P391" s="271" t="s">
        <v>348</v>
      </c>
      <c r="Q391" s="271" t="s">
        <v>350</v>
      </c>
      <c r="R391" s="271" t="s">
        <v>350</v>
      </c>
      <c r="S391" s="271" t="s">
        <v>350</v>
      </c>
      <c r="T391" s="271" t="s">
        <v>348</v>
      </c>
      <c r="U391" s="271" t="s">
        <v>348</v>
      </c>
      <c r="V391" s="271" t="s">
        <v>350</v>
      </c>
      <c r="W391" s="271" t="s">
        <v>350</v>
      </c>
      <c r="X391" s="271" t="s">
        <v>350</v>
      </c>
      <c r="Y391" s="271" t="s">
        <v>350</v>
      </c>
      <c r="Z391" s="271" t="s">
        <v>350</v>
      </c>
      <c r="AA391" s="271" t="s">
        <v>350</v>
      </c>
      <c r="AB391" s="271" t="s">
        <v>350</v>
      </c>
      <c r="AC391" s="271" t="s">
        <v>350</v>
      </c>
      <c r="AD391" s="271" t="s">
        <v>350</v>
      </c>
      <c r="AE391" s="271" t="s">
        <v>348</v>
      </c>
      <c r="AF391" s="271" t="s">
        <v>350</v>
      </c>
      <c r="AG391" s="271" t="s">
        <v>350</v>
      </c>
      <c r="AH391" s="271" t="s">
        <v>350</v>
      </c>
      <c r="AI391" s="271" t="s">
        <v>350</v>
      </c>
      <c r="AJ391" s="271" t="s">
        <v>350</v>
      </c>
      <c r="AK391" s="271" t="s">
        <v>350</v>
      </c>
      <c r="AL391" s="271" t="s">
        <v>350</v>
      </c>
    </row>
    <row r="392" spans="1:38">
      <c r="A392" s="271">
        <v>807824</v>
      </c>
      <c r="B392" s="271" t="s">
        <v>2007</v>
      </c>
      <c r="C392" s="271" t="s">
        <v>348</v>
      </c>
      <c r="D392" s="271" t="s">
        <v>348</v>
      </c>
      <c r="E392" s="271" t="s">
        <v>348</v>
      </c>
      <c r="F392" s="271" t="s">
        <v>350</v>
      </c>
      <c r="G392" s="271" t="s">
        <v>350</v>
      </c>
      <c r="H392" s="271" t="s">
        <v>350</v>
      </c>
      <c r="I392" s="271" t="s">
        <v>350</v>
      </c>
      <c r="J392" s="271" t="s">
        <v>350</v>
      </c>
      <c r="K392" s="271" t="s">
        <v>349</v>
      </c>
      <c r="L392" s="271" t="s">
        <v>350</v>
      </c>
      <c r="M392" s="271" t="s">
        <v>348</v>
      </c>
      <c r="N392" s="271" t="s">
        <v>350</v>
      </c>
      <c r="O392" s="271" t="s">
        <v>349</v>
      </c>
      <c r="P392" s="271" t="s">
        <v>348</v>
      </c>
      <c r="Q392" s="271" t="s">
        <v>348</v>
      </c>
      <c r="R392" s="271" t="s">
        <v>348</v>
      </c>
      <c r="S392" s="271" t="s">
        <v>350</v>
      </c>
      <c r="T392" s="271" t="s">
        <v>350</v>
      </c>
      <c r="U392" s="271" t="s">
        <v>348</v>
      </c>
      <c r="V392" s="271" t="s">
        <v>350</v>
      </c>
      <c r="W392" s="271" t="s">
        <v>350</v>
      </c>
      <c r="X392" s="271" t="s">
        <v>350</v>
      </c>
      <c r="Y392" s="271" t="s">
        <v>350</v>
      </c>
      <c r="Z392" s="271" t="s">
        <v>350</v>
      </c>
      <c r="AA392" s="271" t="s">
        <v>350</v>
      </c>
      <c r="AB392" s="271" t="s">
        <v>350</v>
      </c>
      <c r="AC392" s="271" t="s">
        <v>349</v>
      </c>
      <c r="AD392" s="271" t="s">
        <v>350</v>
      </c>
      <c r="AE392" s="271" t="s">
        <v>350</v>
      </c>
      <c r="AF392" s="271" t="s">
        <v>350</v>
      </c>
      <c r="AG392" s="271" t="s">
        <v>349</v>
      </c>
      <c r="AH392" s="271" t="s">
        <v>349</v>
      </c>
      <c r="AI392" s="271" t="s">
        <v>349</v>
      </c>
      <c r="AJ392" s="271" t="s">
        <v>349</v>
      </c>
      <c r="AK392" s="271" t="s">
        <v>349</v>
      </c>
      <c r="AL392" s="271" t="s">
        <v>349</v>
      </c>
    </row>
    <row r="393" spans="1:38">
      <c r="A393" s="271">
        <v>807850</v>
      </c>
      <c r="B393" s="271" t="s">
        <v>2007</v>
      </c>
      <c r="C393" s="271" t="s">
        <v>350</v>
      </c>
      <c r="D393" s="271" t="s">
        <v>348</v>
      </c>
      <c r="E393" s="271" t="s">
        <v>348</v>
      </c>
      <c r="F393" s="271" t="s">
        <v>350</v>
      </c>
      <c r="G393" s="271" t="s">
        <v>350</v>
      </c>
      <c r="H393" s="271" t="s">
        <v>348</v>
      </c>
      <c r="I393" s="271" t="s">
        <v>348</v>
      </c>
      <c r="J393" s="271" t="s">
        <v>350</v>
      </c>
      <c r="K393" s="271" t="s">
        <v>348</v>
      </c>
      <c r="L393" s="271" t="s">
        <v>350</v>
      </c>
      <c r="M393" s="271" t="s">
        <v>350</v>
      </c>
      <c r="N393" s="271" t="s">
        <v>350</v>
      </c>
      <c r="O393" s="271" t="s">
        <v>349</v>
      </c>
      <c r="P393" s="271" t="s">
        <v>349</v>
      </c>
      <c r="Q393" s="271" t="s">
        <v>350</v>
      </c>
      <c r="R393" s="271" t="s">
        <v>350</v>
      </c>
      <c r="S393" s="271" t="s">
        <v>348</v>
      </c>
      <c r="T393" s="271" t="s">
        <v>349</v>
      </c>
      <c r="U393" s="271" t="s">
        <v>348</v>
      </c>
      <c r="V393" s="271" t="s">
        <v>350</v>
      </c>
      <c r="W393" s="271" t="s">
        <v>350</v>
      </c>
      <c r="X393" s="271" t="s">
        <v>350</v>
      </c>
      <c r="Y393" s="271" t="s">
        <v>350</v>
      </c>
      <c r="Z393" s="271" t="s">
        <v>350</v>
      </c>
      <c r="AA393" s="271" t="s">
        <v>349</v>
      </c>
      <c r="AB393" s="271" t="s">
        <v>349</v>
      </c>
      <c r="AC393" s="271" t="s">
        <v>350</v>
      </c>
      <c r="AD393" s="271" t="s">
        <v>350</v>
      </c>
      <c r="AE393" s="271" t="s">
        <v>350</v>
      </c>
      <c r="AF393" s="271" t="s">
        <v>349</v>
      </c>
      <c r="AG393" s="271" t="s">
        <v>349</v>
      </c>
      <c r="AH393" s="271" t="s">
        <v>349</v>
      </c>
      <c r="AI393" s="271" t="s">
        <v>349</v>
      </c>
      <c r="AJ393" s="271" t="s">
        <v>349</v>
      </c>
      <c r="AK393" s="271" t="s">
        <v>349</v>
      </c>
      <c r="AL393" s="271" t="s">
        <v>349</v>
      </c>
    </row>
    <row r="394" spans="1:38">
      <c r="A394" s="271">
        <v>807878</v>
      </c>
      <c r="B394" s="271" t="s">
        <v>2007</v>
      </c>
      <c r="C394" s="271" t="s">
        <v>349</v>
      </c>
      <c r="D394" s="271" t="s">
        <v>348</v>
      </c>
      <c r="E394" s="271" t="s">
        <v>348</v>
      </c>
      <c r="F394" s="271" t="s">
        <v>350</v>
      </c>
      <c r="G394" s="271" t="s">
        <v>349</v>
      </c>
      <c r="H394" s="271" t="s">
        <v>349</v>
      </c>
      <c r="I394" s="271" t="s">
        <v>349</v>
      </c>
      <c r="J394" s="271" t="s">
        <v>349</v>
      </c>
      <c r="K394" s="271" t="s">
        <v>349</v>
      </c>
      <c r="L394" s="271" t="s">
        <v>350</v>
      </c>
      <c r="M394" s="271" t="s">
        <v>349</v>
      </c>
      <c r="N394" s="271" t="s">
        <v>349</v>
      </c>
      <c r="O394" s="271" t="s">
        <v>349</v>
      </c>
      <c r="P394" s="271" t="s">
        <v>350</v>
      </c>
      <c r="Q394" s="271" t="s">
        <v>350</v>
      </c>
      <c r="R394" s="271" t="s">
        <v>349</v>
      </c>
      <c r="S394" s="271" t="s">
        <v>350</v>
      </c>
      <c r="T394" s="271" t="s">
        <v>348</v>
      </c>
      <c r="U394" s="271" t="s">
        <v>349</v>
      </c>
      <c r="V394" s="271" t="s">
        <v>348</v>
      </c>
      <c r="W394" s="271" t="s">
        <v>350</v>
      </c>
      <c r="X394" s="271" t="s">
        <v>349</v>
      </c>
      <c r="Y394" s="271" t="s">
        <v>350</v>
      </c>
      <c r="Z394" s="271" t="s">
        <v>350</v>
      </c>
      <c r="AA394" s="271" t="s">
        <v>350</v>
      </c>
      <c r="AB394" s="271" t="s">
        <v>350</v>
      </c>
      <c r="AC394" s="271" t="s">
        <v>349</v>
      </c>
      <c r="AD394" s="271" t="s">
        <v>349</v>
      </c>
      <c r="AE394" s="271" t="s">
        <v>349</v>
      </c>
      <c r="AF394" s="271" t="s">
        <v>350</v>
      </c>
      <c r="AG394" s="271" t="s">
        <v>349</v>
      </c>
      <c r="AH394" s="271" t="s">
        <v>349</v>
      </c>
      <c r="AI394" s="271" t="s">
        <v>349</v>
      </c>
      <c r="AJ394" s="271" t="s">
        <v>349</v>
      </c>
      <c r="AK394" s="271" t="s">
        <v>349</v>
      </c>
      <c r="AL394" s="271" t="s">
        <v>349</v>
      </c>
    </row>
    <row r="395" spans="1:38">
      <c r="A395" s="271">
        <v>807880</v>
      </c>
      <c r="B395" s="271" t="s">
        <v>2007</v>
      </c>
      <c r="C395" s="271" t="s">
        <v>349</v>
      </c>
      <c r="D395" s="271" t="s">
        <v>350</v>
      </c>
      <c r="E395" s="271" t="s">
        <v>350</v>
      </c>
      <c r="F395" s="271" t="s">
        <v>350</v>
      </c>
      <c r="G395" s="271" t="s">
        <v>350</v>
      </c>
      <c r="H395" s="271" t="s">
        <v>350</v>
      </c>
      <c r="I395" s="271" t="s">
        <v>350</v>
      </c>
      <c r="J395" s="271" t="s">
        <v>348</v>
      </c>
      <c r="K395" s="271" t="s">
        <v>350</v>
      </c>
      <c r="L395" s="271" t="s">
        <v>348</v>
      </c>
      <c r="M395" s="271" t="s">
        <v>350</v>
      </c>
      <c r="N395" s="271" t="s">
        <v>350</v>
      </c>
      <c r="O395" s="271" t="s">
        <v>349</v>
      </c>
      <c r="P395" s="271" t="s">
        <v>348</v>
      </c>
      <c r="Q395" s="271" t="s">
        <v>350</v>
      </c>
      <c r="R395" s="271" t="s">
        <v>350</v>
      </c>
      <c r="S395" s="271" t="s">
        <v>350</v>
      </c>
      <c r="T395" s="271" t="s">
        <v>350</v>
      </c>
      <c r="U395" s="271" t="s">
        <v>348</v>
      </c>
      <c r="V395" s="271" t="s">
        <v>348</v>
      </c>
      <c r="W395" s="271" t="s">
        <v>350</v>
      </c>
      <c r="X395" s="271" t="s">
        <v>350</v>
      </c>
      <c r="Y395" s="271" t="s">
        <v>348</v>
      </c>
      <c r="Z395" s="271" t="s">
        <v>350</v>
      </c>
      <c r="AA395" s="271" t="s">
        <v>350</v>
      </c>
      <c r="AB395" s="271" t="s">
        <v>350</v>
      </c>
      <c r="AC395" s="271" t="s">
        <v>350</v>
      </c>
      <c r="AD395" s="271" t="s">
        <v>350</v>
      </c>
      <c r="AE395" s="271" t="s">
        <v>350</v>
      </c>
      <c r="AF395" s="271" t="s">
        <v>350</v>
      </c>
      <c r="AG395" s="271" t="s">
        <v>349</v>
      </c>
      <c r="AH395" s="271" t="s">
        <v>349</v>
      </c>
      <c r="AI395" s="271" t="s">
        <v>349</v>
      </c>
      <c r="AJ395" s="271" t="s">
        <v>349</v>
      </c>
      <c r="AK395" s="271" t="s">
        <v>349</v>
      </c>
      <c r="AL395" s="271" t="s">
        <v>349</v>
      </c>
    </row>
    <row r="396" spans="1:38">
      <c r="A396" s="271">
        <v>807896</v>
      </c>
      <c r="B396" s="271" t="s">
        <v>2007</v>
      </c>
      <c r="C396" s="271" t="s">
        <v>348</v>
      </c>
      <c r="D396" s="271" t="s">
        <v>349</v>
      </c>
      <c r="E396" s="271" t="s">
        <v>350</v>
      </c>
      <c r="F396" s="271" t="s">
        <v>350</v>
      </c>
      <c r="G396" s="271" t="s">
        <v>348</v>
      </c>
      <c r="H396" s="271" t="s">
        <v>350</v>
      </c>
      <c r="I396" s="271" t="s">
        <v>350</v>
      </c>
      <c r="J396" s="271" t="s">
        <v>350</v>
      </c>
      <c r="K396" s="271" t="s">
        <v>350</v>
      </c>
      <c r="L396" s="271" t="s">
        <v>350</v>
      </c>
      <c r="M396" s="271" t="s">
        <v>348</v>
      </c>
      <c r="N396" s="271" t="s">
        <v>348</v>
      </c>
      <c r="O396" s="271" t="s">
        <v>349</v>
      </c>
      <c r="P396" s="271" t="s">
        <v>348</v>
      </c>
      <c r="Q396" s="271" t="s">
        <v>350</v>
      </c>
      <c r="R396" s="271" t="s">
        <v>348</v>
      </c>
      <c r="S396" s="271" t="s">
        <v>350</v>
      </c>
      <c r="T396" s="271" t="s">
        <v>348</v>
      </c>
      <c r="U396" s="271" t="s">
        <v>348</v>
      </c>
      <c r="V396" s="271" t="s">
        <v>350</v>
      </c>
      <c r="W396" s="271" t="s">
        <v>350</v>
      </c>
      <c r="X396" s="271" t="s">
        <v>350</v>
      </c>
      <c r="Y396" s="271" t="s">
        <v>350</v>
      </c>
      <c r="Z396" s="271" t="s">
        <v>350</v>
      </c>
      <c r="AA396" s="271" t="s">
        <v>350</v>
      </c>
      <c r="AB396" s="271" t="s">
        <v>350</v>
      </c>
      <c r="AC396" s="271" t="s">
        <v>350</v>
      </c>
      <c r="AD396" s="271" t="s">
        <v>350</v>
      </c>
      <c r="AE396" s="271" t="s">
        <v>350</v>
      </c>
      <c r="AF396" s="271" t="s">
        <v>350</v>
      </c>
      <c r="AG396" s="271" t="s">
        <v>349</v>
      </c>
      <c r="AH396" s="271" t="s">
        <v>349</v>
      </c>
      <c r="AI396" s="271" t="s">
        <v>349</v>
      </c>
      <c r="AJ396" s="271" t="s">
        <v>349</v>
      </c>
      <c r="AK396" s="271" t="s">
        <v>349</v>
      </c>
      <c r="AL396" s="271" t="s">
        <v>349</v>
      </c>
    </row>
    <row r="397" spans="1:38">
      <c r="A397" s="271">
        <v>807920</v>
      </c>
      <c r="B397" s="271" t="s">
        <v>2007</v>
      </c>
      <c r="C397" s="271" t="s">
        <v>348</v>
      </c>
      <c r="D397" s="271" t="s">
        <v>350</v>
      </c>
      <c r="E397" s="271" t="s">
        <v>350</v>
      </c>
      <c r="F397" s="271" t="s">
        <v>350</v>
      </c>
      <c r="G397" s="271" t="s">
        <v>349</v>
      </c>
      <c r="H397" s="271" t="s">
        <v>350</v>
      </c>
      <c r="I397" s="271" t="s">
        <v>348</v>
      </c>
      <c r="J397" s="271" t="s">
        <v>350</v>
      </c>
      <c r="K397" s="271" t="s">
        <v>348</v>
      </c>
      <c r="L397" s="271" t="s">
        <v>348</v>
      </c>
      <c r="M397" s="271" t="s">
        <v>350</v>
      </c>
      <c r="N397" s="271" t="s">
        <v>348</v>
      </c>
      <c r="O397" s="271" t="s">
        <v>350</v>
      </c>
      <c r="P397" s="271" t="s">
        <v>349</v>
      </c>
      <c r="Q397" s="271" t="s">
        <v>350</v>
      </c>
      <c r="R397" s="271" t="s">
        <v>350</v>
      </c>
      <c r="S397" s="271" t="s">
        <v>350</v>
      </c>
      <c r="T397" s="271" t="s">
        <v>350</v>
      </c>
      <c r="U397" s="271" t="s">
        <v>348</v>
      </c>
      <c r="V397" s="271" t="s">
        <v>348</v>
      </c>
      <c r="W397" s="271" t="s">
        <v>350</v>
      </c>
      <c r="X397" s="271" t="s">
        <v>350</v>
      </c>
      <c r="Y397" s="271" t="s">
        <v>348</v>
      </c>
      <c r="Z397" s="271" t="s">
        <v>350</v>
      </c>
      <c r="AA397" s="271" t="s">
        <v>350</v>
      </c>
      <c r="AB397" s="271" t="s">
        <v>350</v>
      </c>
      <c r="AC397" s="271" t="s">
        <v>350</v>
      </c>
      <c r="AD397" s="271" t="s">
        <v>349</v>
      </c>
      <c r="AE397" s="271" t="s">
        <v>350</v>
      </c>
      <c r="AF397" s="271" t="s">
        <v>350</v>
      </c>
      <c r="AG397" s="271" t="s">
        <v>349</v>
      </c>
      <c r="AH397" s="271" t="s">
        <v>349</v>
      </c>
      <c r="AI397" s="271" t="s">
        <v>349</v>
      </c>
      <c r="AJ397" s="271" t="s">
        <v>349</v>
      </c>
      <c r="AK397" s="271" t="s">
        <v>349</v>
      </c>
      <c r="AL397" s="271" t="s">
        <v>349</v>
      </c>
    </row>
    <row r="398" spans="1:38">
      <c r="A398" s="271">
        <v>807959</v>
      </c>
      <c r="B398" s="271" t="s">
        <v>2007</v>
      </c>
      <c r="C398" s="271" t="s">
        <v>348</v>
      </c>
      <c r="D398" s="271" t="s">
        <v>348</v>
      </c>
      <c r="E398" s="271" t="s">
        <v>350</v>
      </c>
      <c r="F398" s="271" t="s">
        <v>350</v>
      </c>
      <c r="G398" s="271" t="s">
        <v>350</v>
      </c>
      <c r="H398" s="271" t="s">
        <v>350</v>
      </c>
      <c r="I398" s="271" t="s">
        <v>348</v>
      </c>
      <c r="J398" s="271" t="s">
        <v>349</v>
      </c>
      <c r="K398" s="271" t="s">
        <v>350</v>
      </c>
      <c r="L398" s="271" t="s">
        <v>348</v>
      </c>
      <c r="M398" s="271" t="s">
        <v>349</v>
      </c>
      <c r="N398" s="271" t="s">
        <v>348</v>
      </c>
      <c r="O398" s="271" t="s">
        <v>349</v>
      </c>
      <c r="P398" s="271" t="s">
        <v>350</v>
      </c>
      <c r="Q398" s="271" t="s">
        <v>349</v>
      </c>
      <c r="R398" s="271" t="s">
        <v>349</v>
      </c>
      <c r="S398" s="271" t="s">
        <v>350</v>
      </c>
      <c r="T398" s="271" t="s">
        <v>349</v>
      </c>
      <c r="U398" s="271" t="s">
        <v>349</v>
      </c>
      <c r="V398" s="271" t="s">
        <v>349</v>
      </c>
      <c r="W398" s="271" t="s">
        <v>349</v>
      </c>
      <c r="X398" s="271" t="s">
        <v>350</v>
      </c>
      <c r="Y398" s="271" t="s">
        <v>350</v>
      </c>
      <c r="Z398" s="271" t="s">
        <v>349</v>
      </c>
      <c r="AA398" s="271" t="s">
        <v>349</v>
      </c>
      <c r="AB398" s="271" t="s">
        <v>349</v>
      </c>
      <c r="AC398" s="271" t="s">
        <v>350</v>
      </c>
      <c r="AD398" s="271" t="s">
        <v>350</v>
      </c>
      <c r="AE398" s="271" t="s">
        <v>349</v>
      </c>
      <c r="AF398" s="271" t="s">
        <v>350</v>
      </c>
      <c r="AG398" s="271" t="s">
        <v>349</v>
      </c>
      <c r="AH398" s="271" t="s">
        <v>349</v>
      </c>
      <c r="AI398" s="271" t="s">
        <v>349</v>
      </c>
      <c r="AJ398" s="271" t="s">
        <v>349</v>
      </c>
      <c r="AK398" s="271" t="s">
        <v>349</v>
      </c>
      <c r="AL398" s="271" t="s">
        <v>349</v>
      </c>
    </row>
    <row r="399" spans="1:38">
      <c r="A399" s="271">
        <v>807960</v>
      </c>
      <c r="B399" s="271" t="s">
        <v>2007</v>
      </c>
      <c r="C399" s="271" t="s">
        <v>350</v>
      </c>
      <c r="D399" s="271" t="s">
        <v>350</v>
      </c>
      <c r="E399" s="271" t="s">
        <v>348</v>
      </c>
      <c r="F399" s="271" t="s">
        <v>350</v>
      </c>
      <c r="G399" s="271" t="s">
        <v>349</v>
      </c>
      <c r="H399" s="271" t="s">
        <v>348</v>
      </c>
      <c r="I399" s="271" t="s">
        <v>349</v>
      </c>
      <c r="J399" s="271" t="s">
        <v>349</v>
      </c>
      <c r="K399" s="271" t="s">
        <v>350</v>
      </c>
      <c r="L399" s="271" t="s">
        <v>350</v>
      </c>
      <c r="M399" s="271" t="s">
        <v>349</v>
      </c>
      <c r="N399" s="271" t="s">
        <v>349</v>
      </c>
      <c r="O399" s="271" t="s">
        <v>349</v>
      </c>
      <c r="P399" s="271" t="s">
        <v>349</v>
      </c>
      <c r="Q399" s="271" t="s">
        <v>350</v>
      </c>
      <c r="R399" s="271" t="s">
        <v>350</v>
      </c>
      <c r="S399" s="271" t="s">
        <v>350</v>
      </c>
      <c r="T399" s="271" t="s">
        <v>348</v>
      </c>
      <c r="U399" s="271" t="s">
        <v>348</v>
      </c>
      <c r="V399" s="271" t="s">
        <v>350</v>
      </c>
      <c r="W399" s="271" t="s">
        <v>350</v>
      </c>
      <c r="X399" s="271" t="s">
        <v>350</v>
      </c>
      <c r="Y399" s="271" t="s">
        <v>350</v>
      </c>
      <c r="Z399" s="271" t="s">
        <v>350</v>
      </c>
      <c r="AA399" s="271" t="s">
        <v>350</v>
      </c>
      <c r="AB399" s="271" t="s">
        <v>350</v>
      </c>
      <c r="AC399" s="271" t="s">
        <v>350</v>
      </c>
      <c r="AD399" s="271" t="s">
        <v>350</v>
      </c>
      <c r="AE399" s="271" t="s">
        <v>350</v>
      </c>
      <c r="AF399" s="271" t="s">
        <v>350</v>
      </c>
      <c r="AG399" s="271" t="s">
        <v>349</v>
      </c>
      <c r="AH399" s="271" t="s">
        <v>349</v>
      </c>
      <c r="AI399" s="271" t="s">
        <v>349</v>
      </c>
      <c r="AJ399" s="271" t="s">
        <v>349</v>
      </c>
      <c r="AK399" s="271" t="s">
        <v>349</v>
      </c>
      <c r="AL399" s="271" t="s">
        <v>349</v>
      </c>
    </row>
    <row r="400" spans="1:38">
      <c r="A400" s="271">
        <v>807977</v>
      </c>
      <c r="B400" s="271" t="s">
        <v>2007</v>
      </c>
      <c r="C400" s="271" t="s">
        <v>350</v>
      </c>
      <c r="D400" s="271" t="s">
        <v>348</v>
      </c>
      <c r="E400" s="271" t="s">
        <v>350</v>
      </c>
      <c r="F400" s="271" t="s">
        <v>350</v>
      </c>
      <c r="G400" s="271" t="s">
        <v>350</v>
      </c>
      <c r="H400" s="271" t="s">
        <v>350</v>
      </c>
      <c r="I400" s="271" t="s">
        <v>350</v>
      </c>
      <c r="J400" s="271" t="s">
        <v>350</v>
      </c>
      <c r="K400" s="271" t="s">
        <v>350</v>
      </c>
      <c r="L400" s="271" t="s">
        <v>350</v>
      </c>
      <c r="M400" s="271" t="s">
        <v>350</v>
      </c>
      <c r="N400" s="271" t="s">
        <v>348</v>
      </c>
      <c r="O400" s="271" t="s">
        <v>349</v>
      </c>
      <c r="P400" s="271" t="s">
        <v>350</v>
      </c>
      <c r="Q400" s="271" t="s">
        <v>350</v>
      </c>
      <c r="R400" s="271" t="s">
        <v>350</v>
      </c>
      <c r="S400" s="271" t="s">
        <v>348</v>
      </c>
      <c r="T400" s="271" t="s">
        <v>350</v>
      </c>
      <c r="U400" s="271" t="s">
        <v>350</v>
      </c>
      <c r="V400" s="271" t="s">
        <v>350</v>
      </c>
      <c r="W400" s="271" t="s">
        <v>350</v>
      </c>
      <c r="X400" s="271" t="s">
        <v>349</v>
      </c>
      <c r="Y400" s="271" t="s">
        <v>348</v>
      </c>
      <c r="Z400" s="271" t="s">
        <v>349</v>
      </c>
      <c r="AA400" s="271" t="s">
        <v>350</v>
      </c>
      <c r="AB400" s="271" t="s">
        <v>350</v>
      </c>
      <c r="AC400" s="271" t="s">
        <v>350</v>
      </c>
      <c r="AD400" s="271" t="s">
        <v>349</v>
      </c>
      <c r="AE400" s="271" t="s">
        <v>350</v>
      </c>
      <c r="AF400" s="271" t="s">
        <v>349</v>
      </c>
      <c r="AG400" s="271" t="s">
        <v>349</v>
      </c>
      <c r="AH400" s="271" t="s">
        <v>349</v>
      </c>
      <c r="AI400" s="271" t="s">
        <v>349</v>
      </c>
      <c r="AJ400" s="271" t="s">
        <v>349</v>
      </c>
      <c r="AK400" s="271" t="s">
        <v>349</v>
      </c>
      <c r="AL400" s="271" t="s">
        <v>349</v>
      </c>
    </row>
    <row r="401" spans="1:38">
      <c r="A401" s="271">
        <v>808001</v>
      </c>
      <c r="B401" s="271" t="s">
        <v>2007</v>
      </c>
      <c r="C401" s="271" t="s">
        <v>348</v>
      </c>
      <c r="D401" s="271" t="s">
        <v>349</v>
      </c>
      <c r="E401" s="271" t="s">
        <v>349</v>
      </c>
      <c r="F401" s="271" t="s">
        <v>350</v>
      </c>
      <c r="G401" s="271" t="s">
        <v>350</v>
      </c>
      <c r="H401" s="271" t="s">
        <v>350</v>
      </c>
      <c r="I401" s="271" t="s">
        <v>349</v>
      </c>
      <c r="J401" s="271" t="s">
        <v>350</v>
      </c>
      <c r="K401" s="271" t="s">
        <v>349</v>
      </c>
      <c r="L401" s="271" t="s">
        <v>349</v>
      </c>
      <c r="M401" s="271" t="s">
        <v>349</v>
      </c>
      <c r="N401" s="271" t="s">
        <v>349</v>
      </c>
      <c r="O401" s="271" t="s">
        <v>350</v>
      </c>
      <c r="P401" s="271" t="s">
        <v>350</v>
      </c>
      <c r="Q401" s="271" t="s">
        <v>348</v>
      </c>
      <c r="R401" s="271" t="s">
        <v>350</v>
      </c>
      <c r="S401" s="271" t="s">
        <v>350</v>
      </c>
      <c r="T401" s="271" t="s">
        <v>348</v>
      </c>
      <c r="U401" s="271" t="s">
        <v>349</v>
      </c>
      <c r="V401" s="271" t="s">
        <v>349</v>
      </c>
      <c r="W401" s="271" t="s">
        <v>350</v>
      </c>
      <c r="X401" s="271" t="s">
        <v>349</v>
      </c>
      <c r="Y401" s="271" t="s">
        <v>348</v>
      </c>
      <c r="Z401" s="271" t="s">
        <v>350</v>
      </c>
      <c r="AA401" s="271" t="s">
        <v>348</v>
      </c>
      <c r="AB401" s="271" t="s">
        <v>350</v>
      </c>
      <c r="AC401" s="271" t="s">
        <v>350</v>
      </c>
      <c r="AD401" s="271" t="s">
        <v>349</v>
      </c>
      <c r="AE401" s="271" t="s">
        <v>350</v>
      </c>
      <c r="AF401" s="271" t="s">
        <v>350</v>
      </c>
      <c r="AG401" s="271" t="s">
        <v>349</v>
      </c>
      <c r="AH401" s="271" t="s">
        <v>349</v>
      </c>
      <c r="AI401" s="271" t="s">
        <v>349</v>
      </c>
      <c r="AJ401" s="271" t="s">
        <v>349</v>
      </c>
      <c r="AK401" s="271" t="s">
        <v>349</v>
      </c>
      <c r="AL401" s="271" t="s">
        <v>349</v>
      </c>
    </row>
    <row r="402" spans="1:38">
      <c r="A402" s="271">
        <v>808002</v>
      </c>
      <c r="B402" s="271" t="s">
        <v>2007</v>
      </c>
      <c r="C402" s="271" t="s">
        <v>350</v>
      </c>
      <c r="D402" s="271" t="s">
        <v>350</v>
      </c>
      <c r="E402" s="271" t="s">
        <v>350</v>
      </c>
      <c r="F402" s="271" t="s">
        <v>349</v>
      </c>
      <c r="G402" s="271" t="s">
        <v>349</v>
      </c>
      <c r="H402" s="271" t="s">
        <v>348</v>
      </c>
      <c r="I402" s="271" t="s">
        <v>348</v>
      </c>
      <c r="J402" s="271" t="s">
        <v>349</v>
      </c>
      <c r="K402" s="271" t="s">
        <v>348</v>
      </c>
      <c r="L402" s="271" t="s">
        <v>348</v>
      </c>
      <c r="M402" s="271" t="s">
        <v>350</v>
      </c>
      <c r="N402" s="271" t="s">
        <v>350</v>
      </c>
      <c r="O402" s="271" t="s">
        <v>349</v>
      </c>
      <c r="P402" s="271" t="s">
        <v>348</v>
      </c>
      <c r="Q402" s="271" t="s">
        <v>350</v>
      </c>
      <c r="R402" s="271" t="s">
        <v>348</v>
      </c>
      <c r="S402" s="271" t="s">
        <v>350</v>
      </c>
      <c r="T402" s="271" t="s">
        <v>350</v>
      </c>
      <c r="U402" s="271" t="s">
        <v>348</v>
      </c>
      <c r="V402" s="271" t="s">
        <v>350</v>
      </c>
      <c r="W402" s="271" t="s">
        <v>350</v>
      </c>
      <c r="X402" s="271" t="s">
        <v>350</v>
      </c>
      <c r="Y402" s="271" t="s">
        <v>348</v>
      </c>
      <c r="Z402" s="271" t="s">
        <v>348</v>
      </c>
      <c r="AA402" s="271" t="s">
        <v>350</v>
      </c>
      <c r="AB402" s="271" t="s">
        <v>350</v>
      </c>
      <c r="AC402" s="271" t="s">
        <v>349</v>
      </c>
      <c r="AD402" s="271" t="s">
        <v>350</v>
      </c>
      <c r="AE402" s="271" t="s">
        <v>350</v>
      </c>
      <c r="AF402" s="271" t="s">
        <v>350</v>
      </c>
      <c r="AG402" s="271" t="s">
        <v>349</v>
      </c>
      <c r="AH402" s="271" t="s">
        <v>349</v>
      </c>
      <c r="AI402" s="271" t="s">
        <v>349</v>
      </c>
      <c r="AJ402" s="271" t="s">
        <v>349</v>
      </c>
      <c r="AK402" s="271" t="s">
        <v>349</v>
      </c>
      <c r="AL402" s="271" t="s">
        <v>349</v>
      </c>
    </row>
    <row r="403" spans="1:38">
      <c r="A403" s="271">
        <v>808028</v>
      </c>
      <c r="B403" s="271" t="s">
        <v>2007</v>
      </c>
      <c r="C403" s="271" t="s">
        <v>348</v>
      </c>
      <c r="D403" s="271" t="s">
        <v>350</v>
      </c>
      <c r="E403" s="271" t="s">
        <v>350</v>
      </c>
      <c r="F403" s="271" t="s">
        <v>350</v>
      </c>
      <c r="G403" s="271" t="s">
        <v>350</v>
      </c>
      <c r="H403" s="271" t="s">
        <v>350</v>
      </c>
      <c r="I403" s="271" t="s">
        <v>348</v>
      </c>
      <c r="J403" s="271" t="s">
        <v>350</v>
      </c>
      <c r="K403" s="271" t="s">
        <v>350</v>
      </c>
      <c r="L403" s="271" t="s">
        <v>350</v>
      </c>
      <c r="M403" s="271" t="s">
        <v>350</v>
      </c>
      <c r="N403" s="271" t="s">
        <v>348</v>
      </c>
      <c r="O403" s="271" t="s">
        <v>349</v>
      </c>
      <c r="P403" s="271" t="s">
        <v>350</v>
      </c>
      <c r="Q403" s="271" t="s">
        <v>350</v>
      </c>
      <c r="R403" s="271" t="s">
        <v>348</v>
      </c>
      <c r="S403" s="271" t="s">
        <v>348</v>
      </c>
      <c r="T403" s="271" t="s">
        <v>348</v>
      </c>
      <c r="U403" s="271" t="s">
        <v>348</v>
      </c>
      <c r="V403" s="271" t="s">
        <v>350</v>
      </c>
      <c r="W403" s="271" t="s">
        <v>350</v>
      </c>
      <c r="X403" s="271" t="s">
        <v>350</v>
      </c>
      <c r="Y403" s="271" t="s">
        <v>348</v>
      </c>
      <c r="Z403" s="271" t="s">
        <v>350</v>
      </c>
      <c r="AA403" s="271" t="s">
        <v>350</v>
      </c>
      <c r="AB403" s="271" t="s">
        <v>350</v>
      </c>
      <c r="AC403" s="271" t="s">
        <v>349</v>
      </c>
      <c r="AD403" s="271" t="s">
        <v>350</v>
      </c>
      <c r="AE403" s="271" t="s">
        <v>349</v>
      </c>
      <c r="AF403" s="271" t="s">
        <v>349</v>
      </c>
      <c r="AG403" s="271" t="s">
        <v>349</v>
      </c>
      <c r="AH403" s="271" t="s">
        <v>349</v>
      </c>
      <c r="AI403" s="271" t="s">
        <v>349</v>
      </c>
      <c r="AJ403" s="271" t="s">
        <v>349</v>
      </c>
      <c r="AK403" s="271" t="s">
        <v>349</v>
      </c>
      <c r="AL403" s="271" t="s">
        <v>349</v>
      </c>
    </row>
    <row r="404" spans="1:38">
      <c r="A404" s="271">
        <v>808062</v>
      </c>
      <c r="B404" s="271" t="s">
        <v>2007</v>
      </c>
      <c r="C404" s="271" t="s">
        <v>350</v>
      </c>
      <c r="D404" s="271" t="s">
        <v>350</v>
      </c>
      <c r="E404" s="271" t="s">
        <v>348</v>
      </c>
      <c r="F404" s="271" t="s">
        <v>350</v>
      </c>
      <c r="G404" s="271" t="s">
        <v>350</v>
      </c>
      <c r="H404" s="271" t="s">
        <v>350</v>
      </c>
      <c r="I404" s="271" t="s">
        <v>349</v>
      </c>
      <c r="J404" s="271" t="s">
        <v>348</v>
      </c>
      <c r="K404" s="271" t="s">
        <v>349</v>
      </c>
      <c r="L404" s="271" t="s">
        <v>348</v>
      </c>
      <c r="M404" s="271" t="s">
        <v>349</v>
      </c>
      <c r="N404" s="271" t="s">
        <v>349</v>
      </c>
      <c r="O404" s="271" t="s">
        <v>350</v>
      </c>
      <c r="P404" s="271" t="s">
        <v>348</v>
      </c>
      <c r="Q404" s="271" t="s">
        <v>348</v>
      </c>
      <c r="R404" s="271" t="s">
        <v>348</v>
      </c>
      <c r="S404" s="271" t="s">
        <v>348</v>
      </c>
      <c r="T404" s="271" t="s">
        <v>350</v>
      </c>
      <c r="U404" s="271" t="s">
        <v>350</v>
      </c>
      <c r="V404" s="271" t="s">
        <v>349</v>
      </c>
      <c r="W404" s="271" t="s">
        <v>349</v>
      </c>
      <c r="X404" s="271" t="s">
        <v>350</v>
      </c>
      <c r="Y404" s="271" t="s">
        <v>348</v>
      </c>
      <c r="Z404" s="271" t="s">
        <v>349</v>
      </c>
      <c r="AA404" s="271" t="s">
        <v>350</v>
      </c>
      <c r="AB404" s="271" t="s">
        <v>349</v>
      </c>
      <c r="AC404" s="271" t="s">
        <v>350</v>
      </c>
      <c r="AD404" s="271" t="s">
        <v>349</v>
      </c>
      <c r="AE404" s="271" t="s">
        <v>349</v>
      </c>
      <c r="AF404" s="271" t="s">
        <v>349</v>
      </c>
      <c r="AG404" s="271" t="s">
        <v>349</v>
      </c>
      <c r="AH404" s="271" t="s">
        <v>349</v>
      </c>
      <c r="AI404" s="271" t="s">
        <v>350</v>
      </c>
      <c r="AJ404" s="271" t="s">
        <v>349</v>
      </c>
      <c r="AK404" s="271" t="s">
        <v>349</v>
      </c>
      <c r="AL404" s="271" t="s">
        <v>350</v>
      </c>
    </row>
    <row r="405" spans="1:38">
      <c r="A405" s="271">
        <v>808084</v>
      </c>
      <c r="B405" s="271" t="s">
        <v>2007</v>
      </c>
      <c r="C405" s="271" t="s">
        <v>348</v>
      </c>
      <c r="D405" s="271" t="s">
        <v>350</v>
      </c>
      <c r="E405" s="271" t="s">
        <v>350</v>
      </c>
      <c r="F405" s="271" t="s">
        <v>350</v>
      </c>
      <c r="G405" s="271" t="s">
        <v>350</v>
      </c>
      <c r="H405" s="271" t="s">
        <v>348</v>
      </c>
      <c r="I405" s="271" t="s">
        <v>350</v>
      </c>
      <c r="J405" s="271" t="s">
        <v>350</v>
      </c>
      <c r="K405" s="271" t="s">
        <v>350</v>
      </c>
      <c r="L405" s="271" t="s">
        <v>350</v>
      </c>
      <c r="M405" s="271" t="s">
        <v>350</v>
      </c>
      <c r="N405" s="271" t="s">
        <v>350</v>
      </c>
      <c r="O405" s="271" t="s">
        <v>350</v>
      </c>
      <c r="P405" s="271" t="s">
        <v>350</v>
      </c>
      <c r="Q405" s="271" t="s">
        <v>350</v>
      </c>
      <c r="R405" s="271" t="s">
        <v>348</v>
      </c>
      <c r="S405" s="271" t="s">
        <v>350</v>
      </c>
      <c r="T405" s="271" t="s">
        <v>350</v>
      </c>
      <c r="U405" s="271" t="s">
        <v>348</v>
      </c>
      <c r="V405" s="271" t="s">
        <v>348</v>
      </c>
      <c r="W405" s="271" t="s">
        <v>350</v>
      </c>
      <c r="X405" s="271" t="s">
        <v>350</v>
      </c>
      <c r="Y405" s="271" t="s">
        <v>350</v>
      </c>
      <c r="Z405" s="271" t="s">
        <v>350</v>
      </c>
      <c r="AA405" s="271" t="s">
        <v>350</v>
      </c>
      <c r="AB405" s="271" t="s">
        <v>350</v>
      </c>
      <c r="AC405" s="271" t="s">
        <v>350</v>
      </c>
      <c r="AD405" s="271" t="s">
        <v>350</v>
      </c>
      <c r="AE405" s="271" t="s">
        <v>349</v>
      </c>
      <c r="AF405" s="271" t="s">
        <v>349</v>
      </c>
      <c r="AG405" s="271" t="s">
        <v>349</v>
      </c>
      <c r="AH405" s="271" t="s">
        <v>349</v>
      </c>
      <c r="AI405" s="271" t="s">
        <v>349</v>
      </c>
      <c r="AJ405" s="271" t="s">
        <v>349</v>
      </c>
      <c r="AK405" s="271" t="s">
        <v>349</v>
      </c>
      <c r="AL405" s="271" t="s">
        <v>349</v>
      </c>
    </row>
    <row r="406" spans="1:38">
      <c r="A406" s="271">
        <v>808086</v>
      </c>
      <c r="B406" s="271" t="s">
        <v>2007</v>
      </c>
      <c r="C406" s="271" t="s">
        <v>348</v>
      </c>
      <c r="D406" s="271" t="s">
        <v>348</v>
      </c>
      <c r="E406" s="271" t="s">
        <v>348</v>
      </c>
      <c r="F406" s="271" t="s">
        <v>350</v>
      </c>
      <c r="G406" s="271" t="s">
        <v>350</v>
      </c>
      <c r="H406" s="271" t="s">
        <v>348</v>
      </c>
      <c r="I406" s="271" t="s">
        <v>350</v>
      </c>
      <c r="J406" s="271" t="s">
        <v>348</v>
      </c>
      <c r="K406" s="271" t="s">
        <v>348</v>
      </c>
      <c r="L406" s="271" t="s">
        <v>348</v>
      </c>
      <c r="M406" s="271" t="s">
        <v>348</v>
      </c>
      <c r="N406" s="271" t="s">
        <v>348</v>
      </c>
      <c r="O406" s="271" t="s">
        <v>349</v>
      </c>
      <c r="P406" s="271" t="s">
        <v>350</v>
      </c>
      <c r="Q406" s="271" t="s">
        <v>350</v>
      </c>
      <c r="R406" s="271" t="s">
        <v>350</v>
      </c>
      <c r="S406" s="271" t="s">
        <v>350</v>
      </c>
      <c r="T406" s="271" t="s">
        <v>348</v>
      </c>
      <c r="U406" s="271" t="s">
        <v>350</v>
      </c>
      <c r="V406" s="271" t="s">
        <v>348</v>
      </c>
      <c r="W406" s="271" t="s">
        <v>350</v>
      </c>
      <c r="X406" s="271" t="s">
        <v>350</v>
      </c>
      <c r="Y406" s="271" t="s">
        <v>349</v>
      </c>
      <c r="Z406" s="271" t="s">
        <v>350</v>
      </c>
      <c r="AA406" s="271" t="s">
        <v>350</v>
      </c>
      <c r="AB406" s="271" t="s">
        <v>350</v>
      </c>
      <c r="AC406" s="271" t="s">
        <v>350</v>
      </c>
      <c r="AD406" s="271" t="s">
        <v>350</v>
      </c>
      <c r="AE406" s="271" t="s">
        <v>350</v>
      </c>
      <c r="AF406" s="271" t="s">
        <v>350</v>
      </c>
      <c r="AG406" s="271" t="s">
        <v>349</v>
      </c>
      <c r="AH406" s="271" t="s">
        <v>349</v>
      </c>
      <c r="AI406" s="271" t="s">
        <v>349</v>
      </c>
      <c r="AJ406" s="271" t="s">
        <v>349</v>
      </c>
      <c r="AK406" s="271" t="s">
        <v>349</v>
      </c>
      <c r="AL406" s="271" t="s">
        <v>349</v>
      </c>
    </row>
    <row r="407" spans="1:38">
      <c r="A407" s="271">
        <v>808089</v>
      </c>
      <c r="B407" s="271" t="s">
        <v>2007</v>
      </c>
      <c r="C407" s="271" t="s">
        <v>350</v>
      </c>
      <c r="D407" s="271" t="s">
        <v>350</v>
      </c>
      <c r="E407" s="271" t="s">
        <v>349</v>
      </c>
      <c r="F407" s="271" t="s">
        <v>350</v>
      </c>
      <c r="G407" s="271" t="s">
        <v>349</v>
      </c>
      <c r="H407" s="271" t="s">
        <v>350</v>
      </c>
      <c r="I407" s="271" t="s">
        <v>348</v>
      </c>
      <c r="J407" s="271" t="s">
        <v>348</v>
      </c>
      <c r="K407" s="271" t="s">
        <v>350</v>
      </c>
      <c r="L407" s="271" t="s">
        <v>348</v>
      </c>
      <c r="M407" s="271" t="s">
        <v>350</v>
      </c>
      <c r="N407" s="271" t="s">
        <v>349</v>
      </c>
      <c r="O407" s="271" t="s">
        <v>349</v>
      </c>
      <c r="P407" s="271" t="s">
        <v>350</v>
      </c>
      <c r="Q407" s="271" t="s">
        <v>350</v>
      </c>
      <c r="R407" s="271" t="s">
        <v>348</v>
      </c>
      <c r="S407" s="271" t="s">
        <v>350</v>
      </c>
      <c r="T407" s="271" t="s">
        <v>350</v>
      </c>
      <c r="U407" s="271" t="s">
        <v>348</v>
      </c>
      <c r="V407" s="271" t="s">
        <v>350</v>
      </c>
      <c r="W407" s="271" t="s">
        <v>350</v>
      </c>
      <c r="X407" s="271" t="s">
        <v>350</v>
      </c>
      <c r="Y407" s="271" t="s">
        <v>350</v>
      </c>
      <c r="Z407" s="271" t="s">
        <v>348</v>
      </c>
      <c r="AA407" s="271" t="s">
        <v>350</v>
      </c>
      <c r="AB407" s="271" t="s">
        <v>350</v>
      </c>
      <c r="AC407" s="271" t="s">
        <v>350</v>
      </c>
      <c r="AD407" s="271" t="s">
        <v>350</v>
      </c>
      <c r="AE407" s="271" t="s">
        <v>350</v>
      </c>
      <c r="AF407" s="271" t="s">
        <v>350</v>
      </c>
      <c r="AG407" s="271" t="s">
        <v>349</v>
      </c>
      <c r="AH407" s="271" t="s">
        <v>349</v>
      </c>
      <c r="AI407" s="271" t="s">
        <v>349</v>
      </c>
      <c r="AJ407" s="271" t="s">
        <v>349</v>
      </c>
      <c r="AK407" s="271" t="s">
        <v>349</v>
      </c>
      <c r="AL407" s="271" t="s">
        <v>349</v>
      </c>
    </row>
    <row r="408" spans="1:38">
      <c r="A408" s="271">
        <v>808095</v>
      </c>
      <c r="B408" s="271" t="s">
        <v>2007</v>
      </c>
      <c r="C408" s="271" t="s">
        <v>350</v>
      </c>
      <c r="D408" s="271" t="s">
        <v>348</v>
      </c>
      <c r="E408" s="271" t="s">
        <v>349</v>
      </c>
      <c r="F408" s="271" t="s">
        <v>350</v>
      </c>
      <c r="G408" s="271" t="s">
        <v>350</v>
      </c>
      <c r="H408" s="271" t="s">
        <v>350</v>
      </c>
      <c r="I408" s="271" t="s">
        <v>349</v>
      </c>
      <c r="J408" s="271" t="s">
        <v>349</v>
      </c>
      <c r="K408" s="271" t="s">
        <v>349</v>
      </c>
      <c r="L408" s="271" t="s">
        <v>350</v>
      </c>
      <c r="M408" s="271" t="s">
        <v>349</v>
      </c>
      <c r="N408" s="271" t="s">
        <v>349</v>
      </c>
      <c r="O408" s="271" t="s">
        <v>349</v>
      </c>
      <c r="P408" s="271" t="s">
        <v>350</v>
      </c>
      <c r="Q408" s="271" t="s">
        <v>350</v>
      </c>
      <c r="R408" s="271" t="s">
        <v>350</v>
      </c>
      <c r="S408" s="271" t="s">
        <v>350</v>
      </c>
      <c r="T408" s="271" t="s">
        <v>350</v>
      </c>
      <c r="U408" s="271" t="s">
        <v>348</v>
      </c>
      <c r="V408" s="271" t="s">
        <v>350</v>
      </c>
      <c r="W408" s="271" t="s">
        <v>350</v>
      </c>
      <c r="X408" s="271" t="s">
        <v>350</v>
      </c>
      <c r="Y408" s="271" t="s">
        <v>349</v>
      </c>
      <c r="Z408" s="271" t="s">
        <v>350</v>
      </c>
      <c r="AA408" s="271" t="s">
        <v>350</v>
      </c>
      <c r="AB408" s="271" t="s">
        <v>350</v>
      </c>
      <c r="AC408" s="271" t="s">
        <v>348</v>
      </c>
      <c r="AD408" s="271" t="s">
        <v>349</v>
      </c>
      <c r="AE408" s="271" t="s">
        <v>350</v>
      </c>
      <c r="AF408" s="271" t="s">
        <v>350</v>
      </c>
      <c r="AG408" s="271" t="s">
        <v>350</v>
      </c>
      <c r="AH408" s="271" t="s">
        <v>350</v>
      </c>
      <c r="AI408" s="271" t="s">
        <v>350</v>
      </c>
      <c r="AJ408" s="271" t="s">
        <v>350</v>
      </c>
      <c r="AK408" s="271" t="s">
        <v>349</v>
      </c>
      <c r="AL408" s="271" t="s">
        <v>350</v>
      </c>
    </row>
    <row r="409" spans="1:38">
      <c r="A409" s="271">
        <v>808106</v>
      </c>
      <c r="B409" s="271" t="s">
        <v>2007</v>
      </c>
      <c r="C409" s="271" t="s">
        <v>350</v>
      </c>
      <c r="D409" s="271" t="s">
        <v>349</v>
      </c>
      <c r="E409" s="271" t="s">
        <v>350</v>
      </c>
      <c r="F409" s="271" t="s">
        <v>349</v>
      </c>
      <c r="G409" s="271" t="s">
        <v>349</v>
      </c>
      <c r="H409" s="271" t="s">
        <v>350</v>
      </c>
      <c r="I409" s="271" t="s">
        <v>350</v>
      </c>
      <c r="J409" s="271" t="s">
        <v>350</v>
      </c>
      <c r="K409" s="271" t="s">
        <v>348</v>
      </c>
      <c r="L409" s="271" t="s">
        <v>348</v>
      </c>
      <c r="M409" s="271" t="s">
        <v>350</v>
      </c>
      <c r="N409" s="271" t="s">
        <v>350</v>
      </c>
      <c r="O409" s="271" t="s">
        <v>350</v>
      </c>
      <c r="P409" s="271" t="s">
        <v>350</v>
      </c>
      <c r="Q409" s="271" t="s">
        <v>350</v>
      </c>
      <c r="R409" s="271" t="s">
        <v>348</v>
      </c>
      <c r="S409" s="271" t="s">
        <v>350</v>
      </c>
      <c r="T409" s="271" t="s">
        <v>350</v>
      </c>
      <c r="U409" s="271" t="s">
        <v>348</v>
      </c>
      <c r="V409" s="271" t="s">
        <v>348</v>
      </c>
      <c r="W409" s="271" t="s">
        <v>350</v>
      </c>
      <c r="X409" s="271" t="s">
        <v>350</v>
      </c>
      <c r="Y409" s="271" t="s">
        <v>350</v>
      </c>
      <c r="Z409" s="271" t="s">
        <v>350</v>
      </c>
      <c r="AA409" s="271" t="s">
        <v>350</v>
      </c>
      <c r="AB409" s="271" t="s">
        <v>350</v>
      </c>
      <c r="AC409" s="271" t="s">
        <v>349</v>
      </c>
      <c r="AD409" s="271" t="s">
        <v>349</v>
      </c>
      <c r="AE409" s="271" t="s">
        <v>350</v>
      </c>
      <c r="AF409" s="271" t="s">
        <v>350</v>
      </c>
      <c r="AG409" s="271" t="s">
        <v>349</v>
      </c>
      <c r="AH409" s="271" t="s">
        <v>349</v>
      </c>
      <c r="AI409" s="271" t="s">
        <v>349</v>
      </c>
      <c r="AJ409" s="271" t="s">
        <v>349</v>
      </c>
      <c r="AK409" s="271" t="s">
        <v>349</v>
      </c>
      <c r="AL409" s="271" t="s">
        <v>349</v>
      </c>
    </row>
    <row r="410" spans="1:38">
      <c r="A410" s="271">
        <v>808112</v>
      </c>
      <c r="B410" s="271" t="s">
        <v>2007</v>
      </c>
      <c r="C410" s="271" t="s">
        <v>350</v>
      </c>
      <c r="D410" s="271" t="s">
        <v>348</v>
      </c>
      <c r="E410" s="271" t="s">
        <v>349</v>
      </c>
      <c r="F410" s="271" t="s">
        <v>349</v>
      </c>
      <c r="G410" s="271" t="s">
        <v>350</v>
      </c>
      <c r="H410" s="271" t="s">
        <v>349</v>
      </c>
      <c r="I410" s="271" t="s">
        <v>350</v>
      </c>
      <c r="J410" s="271" t="s">
        <v>350</v>
      </c>
      <c r="K410" s="271" t="s">
        <v>349</v>
      </c>
      <c r="L410" s="271" t="s">
        <v>350</v>
      </c>
      <c r="M410" s="271" t="s">
        <v>349</v>
      </c>
      <c r="N410" s="271" t="s">
        <v>349</v>
      </c>
      <c r="O410" s="271" t="s">
        <v>349</v>
      </c>
      <c r="P410" s="271" t="s">
        <v>348</v>
      </c>
      <c r="Q410" s="271" t="s">
        <v>349</v>
      </c>
      <c r="R410" s="271" t="s">
        <v>350</v>
      </c>
      <c r="S410" s="271" t="s">
        <v>350</v>
      </c>
      <c r="T410" s="271" t="s">
        <v>350</v>
      </c>
      <c r="U410" s="271" t="s">
        <v>350</v>
      </c>
      <c r="V410" s="271" t="s">
        <v>350</v>
      </c>
      <c r="W410" s="271" t="s">
        <v>350</v>
      </c>
      <c r="X410" s="271" t="s">
        <v>350</v>
      </c>
      <c r="Y410" s="271" t="s">
        <v>350</v>
      </c>
      <c r="Z410" s="271" t="s">
        <v>349</v>
      </c>
      <c r="AA410" s="271" t="s">
        <v>350</v>
      </c>
      <c r="AB410" s="271" t="s">
        <v>350</v>
      </c>
      <c r="AC410" s="271" t="s">
        <v>350</v>
      </c>
      <c r="AD410" s="271" t="s">
        <v>349</v>
      </c>
      <c r="AE410" s="271" t="s">
        <v>349</v>
      </c>
      <c r="AF410" s="271" t="s">
        <v>350</v>
      </c>
      <c r="AG410" s="271" t="s">
        <v>350</v>
      </c>
      <c r="AH410" s="271" t="s">
        <v>349</v>
      </c>
      <c r="AI410" s="271" t="s">
        <v>350</v>
      </c>
      <c r="AJ410" s="271" t="s">
        <v>349</v>
      </c>
      <c r="AK410" s="271" t="s">
        <v>349</v>
      </c>
      <c r="AL410" s="271" t="s">
        <v>349</v>
      </c>
    </row>
    <row r="411" spans="1:38">
      <c r="A411" s="271">
        <v>808114</v>
      </c>
      <c r="B411" s="271" t="s">
        <v>2007</v>
      </c>
      <c r="C411" s="271" t="s">
        <v>348</v>
      </c>
      <c r="D411" s="271" t="s">
        <v>350</v>
      </c>
      <c r="E411" s="271" t="s">
        <v>348</v>
      </c>
      <c r="F411" s="271" t="s">
        <v>350</v>
      </c>
      <c r="G411" s="271" t="s">
        <v>350</v>
      </c>
      <c r="H411" s="271" t="s">
        <v>348</v>
      </c>
      <c r="I411" s="271" t="s">
        <v>350</v>
      </c>
      <c r="J411" s="271" t="s">
        <v>350</v>
      </c>
      <c r="K411" s="271" t="s">
        <v>350</v>
      </c>
      <c r="L411" s="271" t="s">
        <v>350</v>
      </c>
      <c r="M411" s="271" t="s">
        <v>350</v>
      </c>
      <c r="N411" s="271" t="s">
        <v>349</v>
      </c>
      <c r="O411" s="271" t="s">
        <v>349</v>
      </c>
      <c r="P411" s="271" t="s">
        <v>350</v>
      </c>
      <c r="Q411" s="271" t="s">
        <v>350</v>
      </c>
      <c r="R411" s="271" t="s">
        <v>350</v>
      </c>
      <c r="S411" s="271" t="s">
        <v>350</v>
      </c>
      <c r="T411" s="271" t="s">
        <v>350</v>
      </c>
      <c r="U411" s="271" t="s">
        <v>350</v>
      </c>
      <c r="V411" s="271" t="s">
        <v>350</v>
      </c>
      <c r="W411" s="271" t="s">
        <v>350</v>
      </c>
      <c r="X411" s="271" t="s">
        <v>350</v>
      </c>
      <c r="Y411" s="271" t="s">
        <v>350</v>
      </c>
      <c r="Z411" s="271" t="s">
        <v>350</v>
      </c>
      <c r="AA411" s="271" t="s">
        <v>350</v>
      </c>
      <c r="AB411" s="271" t="s">
        <v>350</v>
      </c>
      <c r="AC411" s="271" t="s">
        <v>350</v>
      </c>
      <c r="AD411" s="271" t="s">
        <v>349</v>
      </c>
      <c r="AE411" s="271" t="s">
        <v>350</v>
      </c>
      <c r="AF411" s="271" t="s">
        <v>350</v>
      </c>
      <c r="AG411" s="271" t="s">
        <v>349</v>
      </c>
      <c r="AH411" s="271" t="s">
        <v>349</v>
      </c>
      <c r="AI411" s="271" t="s">
        <v>349</v>
      </c>
      <c r="AJ411" s="271" t="s">
        <v>349</v>
      </c>
      <c r="AK411" s="271" t="s">
        <v>349</v>
      </c>
      <c r="AL411" s="271" t="s">
        <v>349</v>
      </c>
    </row>
    <row r="412" spans="1:38">
      <c r="A412" s="271">
        <v>808119</v>
      </c>
      <c r="B412" s="271" t="s">
        <v>2007</v>
      </c>
      <c r="C412" s="271" t="s">
        <v>348</v>
      </c>
      <c r="D412" s="271" t="s">
        <v>348</v>
      </c>
      <c r="E412" s="271" t="s">
        <v>348</v>
      </c>
      <c r="F412" s="271" t="s">
        <v>350</v>
      </c>
      <c r="G412" s="271" t="s">
        <v>348</v>
      </c>
      <c r="H412" s="271" t="s">
        <v>350</v>
      </c>
      <c r="I412" s="271" t="s">
        <v>348</v>
      </c>
      <c r="J412" s="271" t="s">
        <v>348</v>
      </c>
      <c r="K412" s="271" t="s">
        <v>348</v>
      </c>
      <c r="L412" s="271" t="s">
        <v>350</v>
      </c>
      <c r="M412" s="271" t="s">
        <v>348</v>
      </c>
      <c r="N412" s="271" t="s">
        <v>348</v>
      </c>
      <c r="O412" s="271" t="s">
        <v>349</v>
      </c>
      <c r="P412" s="271" t="s">
        <v>350</v>
      </c>
      <c r="Q412" s="271" t="s">
        <v>350</v>
      </c>
      <c r="R412" s="271" t="s">
        <v>348</v>
      </c>
      <c r="S412" s="271" t="s">
        <v>350</v>
      </c>
      <c r="T412" s="271" t="s">
        <v>350</v>
      </c>
      <c r="U412" s="271" t="s">
        <v>350</v>
      </c>
      <c r="V412" s="271" t="s">
        <v>349</v>
      </c>
      <c r="W412" s="271" t="s">
        <v>350</v>
      </c>
      <c r="X412" s="271" t="s">
        <v>350</v>
      </c>
      <c r="Y412" s="271" t="s">
        <v>350</v>
      </c>
      <c r="Z412" s="271" t="s">
        <v>349</v>
      </c>
      <c r="AA412" s="271" t="s">
        <v>350</v>
      </c>
      <c r="AB412" s="271" t="s">
        <v>350</v>
      </c>
      <c r="AC412" s="271" t="s">
        <v>349</v>
      </c>
      <c r="AD412" s="271" t="s">
        <v>349</v>
      </c>
      <c r="AE412" s="271" t="s">
        <v>349</v>
      </c>
      <c r="AF412" s="271" t="s">
        <v>350</v>
      </c>
      <c r="AG412" s="271" t="s">
        <v>349</v>
      </c>
      <c r="AH412" s="271" t="s">
        <v>349</v>
      </c>
      <c r="AI412" s="271" t="s">
        <v>349</v>
      </c>
      <c r="AJ412" s="271" t="s">
        <v>349</v>
      </c>
      <c r="AK412" s="271" t="s">
        <v>349</v>
      </c>
      <c r="AL412" s="271" t="s">
        <v>349</v>
      </c>
    </row>
    <row r="413" spans="1:38">
      <c r="A413" s="271">
        <v>808125</v>
      </c>
      <c r="B413" s="271" t="s">
        <v>2007</v>
      </c>
      <c r="C413" s="271" t="s">
        <v>350</v>
      </c>
      <c r="D413" s="271" t="s">
        <v>349</v>
      </c>
      <c r="E413" s="271" t="s">
        <v>349</v>
      </c>
      <c r="F413" s="271" t="s">
        <v>350</v>
      </c>
      <c r="G413" s="271" t="s">
        <v>350</v>
      </c>
      <c r="H413" s="271" t="s">
        <v>349</v>
      </c>
      <c r="I413" s="271" t="s">
        <v>350</v>
      </c>
      <c r="J413" s="271" t="s">
        <v>350</v>
      </c>
      <c r="K413" s="271" t="s">
        <v>350</v>
      </c>
      <c r="L413" s="271" t="s">
        <v>350</v>
      </c>
      <c r="M413" s="271" t="s">
        <v>350</v>
      </c>
      <c r="N413" s="271" t="s">
        <v>350</v>
      </c>
      <c r="O413" s="271" t="s">
        <v>350</v>
      </c>
      <c r="P413" s="271" t="s">
        <v>350</v>
      </c>
      <c r="Q413" s="271" t="s">
        <v>350</v>
      </c>
      <c r="R413" s="271" t="s">
        <v>350</v>
      </c>
      <c r="S413" s="271" t="s">
        <v>350</v>
      </c>
      <c r="T413" s="271" t="s">
        <v>350</v>
      </c>
      <c r="U413" s="271" t="s">
        <v>350</v>
      </c>
      <c r="V413" s="271" t="s">
        <v>350</v>
      </c>
      <c r="W413" s="271" t="s">
        <v>350</v>
      </c>
      <c r="X413" s="271" t="s">
        <v>350</v>
      </c>
      <c r="Y413" s="271" t="s">
        <v>350</v>
      </c>
      <c r="Z413" s="271" t="s">
        <v>350</v>
      </c>
      <c r="AA413" s="271" t="s">
        <v>350</v>
      </c>
      <c r="AB413" s="271" t="s">
        <v>350</v>
      </c>
      <c r="AC413" s="271" t="s">
        <v>350</v>
      </c>
      <c r="AD413" s="271" t="s">
        <v>350</v>
      </c>
      <c r="AE413" s="271" t="s">
        <v>350</v>
      </c>
      <c r="AF413" s="271" t="s">
        <v>350</v>
      </c>
      <c r="AG413" s="271" t="s">
        <v>349</v>
      </c>
      <c r="AH413" s="271" t="s">
        <v>349</v>
      </c>
      <c r="AI413" s="271" t="s">
        <v>349</v>
      </c>
      <c r="AJ413" s="271" t="s">
        <v>349</v>
      </c>
      <c r="AK413" s="271" t="s">
        <v>349</v>
      </c>
      <c r="AL413" s="271" t="s">
        <v>349</v>
      </c>
    </row>
    <row r="414" spans="1:38">
      <c r="A414" s="271">
        <v>808135</v>
      </c>
      <c r="B414" s="271" t="s">
        <v>2007</v>
      </c>
      <c r="C414" s="271" t="s">
        <v>348</v>
      </c>
      <c r="D414" s="271" t="s">
        <v>349</v>
      </c>
      <c r="E414" s="271" t="s">
        <v>348</v>
      </c>
      <c r="F414" s="271" t="s">
        <v>350</v>
      </c>
      <c r="G414" s="271" t="s">
        <v>348</v>
      </c>
      <c r="H414" s="271" t="s">
        <v>348</v>
      </c>
      <c r="I414" s="271" t="s">
        <v>350</v>
      </c>
      <c r="J414" s="271" t="s">
        <v>350</v>
      </c>
      <c r="K414" s="271" t="s">
        <v>350</v>
      </c>
      <c r="L414" s="271" t="s">
        <v>350</v>
      </c>
      <c r="M414" s="271" t="s">
        <v>350</v>
      </c>
      <c r="N414" s="271" t="s">
        <v>348</v>
      </c>
      <c r="O414" s="271" t="s">
        <v>349</v>
      </c>
      <c r="P414" s="271" t="s">
        <v>350</v>
      </c>
      <c r="Q414" s="271" t="s">
        <v>350</v>
      </c>
      <c r="R414" s="271" t="s">
        <v>348</v>
      </c>
      <c r="S414" s="271" t="s">
        <v>348</v>
      </c>
      <c r="T414" s="271" t="s">
        <v>350</v>
      </c>
      <c r="U414" s="271" t="s">
        <v>350</v>
      </c>
      <c r="V414" s="271" t="s">
        <v>349</v>
      </c>
      <c r="W414" s="271" t="s">
        <v>350</v>
      </c>
      <c r="X414" s="271" t="s">
        <v>350</v>
      </c>
      <c r="Y414" s="271" t="s">
        <v>349</v>
      </c>
      <c r="Z414" s="271" t="s">
        <v>350</v>
      </c>
      <c r="AA414" s="271" t="s">
        <v>350</v>
      </c>
      <c r="AB414" s="271" t="s">
        <v>350</v>
      </c>
      <c r="AC414" s="271" t="s">
        <v>350</v>
      </c>
      <c r="AD414" s="271" t="s">
        <v>350</v>
      </c>
      <c r="AE414" s="271" t="s">
        <v>350</v>
      </c>
      <c r="AF414" s="271" t="s">
        <v>350</v>
      </c>
      <c r="AG414" s="271" t="s">
        <v>349</v>
      </c>
      <c r="AH414" s="271" t="s">
        <v>349</v>
      </c>
      <c r="AI414" s="271" t="s">
        <v>349</v>
      </c>
      <c r="AJ414" s="271" t="s">
        <v>349</v>
      </c>
      <c r="AK414" s="271" t="s">
        <v>349</v>
      </c>
      <c r="AL414" s="271" t="s">
        <v>349</v>
      </c>
    </row>
    <row r="415" spans="1:38">
      <c r="A415" s="271">
        <v>808148</v>
      </c>
      <c r="B415" s="271" t="s">
        <v>2007</v>
      </c>
      <c r="C415" s="271" t="s">
        <v>350</v>
      </c>
      <c r="D415" s="271" t="s">
        <v>350</v>
      </c>
      <c r="E415" s="271" t="s">
        <v>348</v>
      </c>
      <c r="F415" s="271" t="s">
        <v>349</v>
      </c>
      <c r="G415" s="271" t="s">
        <v>350</v>
      </c>
      <c r="H415" s="271" t="s">
        <v>350</v>
      </c>
      <c r="I415" s="271" t="s">
        <v>350</v>
      </c>
      <c r="J415" s="271" t="s">
        <v>348</v>
      </c>
      <c r="K415" s="271" t="s">
        <v>350</v>
      </c>
      <c r="L415" s="271" t="s">
        <v>348</v>
      </c>
      <c r="M415" s="271" t="s">
        <v>350</v>
      </c>
      <c r="N415" s="271" t="s">
        <v>350</v>
      </c>
      <c r="O415" s="271" t="s">
        <v>350</v>
      </c>
      <c r="P415" s="271" t="s">
        <v>349</v>
      </c>
      <c r="Q415" s="271" t="s">
        <v>348</v>
      </c>
      <c r="R415" s="271" t="s">
        <v>349</v>
      </c>
      <c r="S415" s="271" t="s">
        <v>350</v>
      </c>
      <c r="T415" s="271" t="s">
        <v>350</v>
      </c>
      <c r="U415" s="271" t="s">
        <v>348</v>
      </c>
      <c r="V415" s="271" t="s">
        <v>350</v>
      </c>
      <c r="W415" s="271" t="s">
        <v>350</v>
      </c>
      <c r="X415" s="271" t="s">
        <v>350</v>
      </c>
      <c r="Y415" s="271" t="s">
        <v>350</v>
      </c>
      <c r="Z415" s="271" t="s">
        <v>350</v>
      </c>
      <c r="AA415" s="271" t="s">
        <v>350</v>
      </c>
      <c r="AB415" s="271" t="s">
        <v>350</v>
      </c>
      <c r="AC415" s="271" t="s">
        <v>349</v>
      </c>
      <c r="AD415" s="271" t="s">
        <v>350</v>
      </c>
      <c r="AE415" s="271" t="s">
        <v>350</v>
      </c>
      <c r="AF415" s="271" t="s">
        <v>349</v>
      </c>
      <c r="AG415" s="271" t="s">
        <v>349</v>
      </c>
      <c r="AH415" s="271" t="s">
        <v>349</v>
      </c>
      <c r="AI415" s="271" t="s">
        <v>349</v>
      </c>
      <c r="AJ415" s="271" t="s">
        <v>349</v>
      </c>
      <c r="AK415" s="271" t="s">
        <v>349</v>
      </c>
      <c r="AL415" s="271" t="s">
        <v>349</v>
      </c>
    </row>
    <row r="416" spans="1:38">
      <c r="A416" s="271">
        <v>808151</v>
      </c>
      <c r="B416" s="271" t="s">
        <v>2007</v>
      </c>
      <c r="C416" s="271" t="s">
        <v>349</v>
      </c>
      <c r="D416" s="271" t="s">
        <v>350</v>
      </c>
      <c r="E416" s="271" t="s">
        <v>350</v>
      </c>
      <c r="F416" s="271" t="s">
        <v>350</v>
      </c>
      <c r="G416" s="271" t="s">
        <v>350</v>
      </c>
      <c r="H416" s="271" t="s">
        <v>350</v>
      </c>
      <c r="I416" s="271" t="s">
        <v>350</v>
      </c>
      <c r="J416" s="271" t="s">
        <v>350</v>
      </c>
      <c r="K416" s="271" t="s">
        <v>350</v>
      </c>
      <c r="L416" s="271" t="s">
        <v>350</v>
      </c>
      <c r="M416" s="271" t="s">
        <v>350</v>
      </c>
      <c r="N416" s="271" t="s">
        <v>350</v>
      </c>
      <c r="O416" s="271" t="s">
        <v>350</v>
      </c>
      <c r="P416" s="271" t="s">
        <v>350</v>
      </c>
      <c r="Q416" s="271" t="s">
        <v>349</v>
      </c>
      <c r="R416" s="271" t="s">
        <v>350</v>
      </c>
      <c r="S416" s="271" t="s">
        <v>348</v>
      </c>
      <c r="T416" s="271" t="s">
        <v>350</v>
      </c>
      <c r="U416" s="271" t="s">
        <v>348</v>
      </c>
      <c r="V416" s="271" t="s">
        <v>350</v>
      </c>
      <c r="W416" s="271" t="s">
        <v>350</v>
      </c>
      <c r="X416" s="271" t="s">
        <v>350</v>
      </c>
      <c r="Y416" s="271" t="s">
        <v>350</v>
      </c>
      <c r="Z416" s="271" t="s">
        <v>350</v>
      </c>
      <c r="AA416" s="271" t="s">
        <v>350</v>
      </c>
      <c r="AB416" s="271" t="s">
        <v>350</v>
      </c>
      <c r="AC416" s="271" t="s">
        <v>348</v>
      </c>
      <c r="AD416" s="271" t="s">
        <v>348</v>
      </c>
      <c r="AE416" s="271" t="s">
        <v>350</v>
      </c>
      <c r="AF416" s="271" t="s">
        <v>350</v>
      </c>
      <c r="AG416" s="271" t="s">
        <v>350</v>
      </c>
      <c r="AH416" s="271" t="s">
        <v>350</v>
      </c>
      <c r="AI416" s="271" t="s">
        <v>350</v>
      </c>
      <c r="AJ416" s="271" t="s">
        <v>350</v>
      </c>
      <c r="AK416" s="271" t="s">
        <v>350</v>
      </c>
      <c r="AL416" s="271" t="s">
        <v>349</v>
      </c>
    </row>
    <row r="417" spans="1:38">
      <c r="A417" s="271">
        <v>808155</v>
      </c>
      <c r="B417" s="271" t="s">
        <v>2007</v>
      </c>
      <c r="C417" s="271" t="s">
        <v>350</v>
      </c>
      <c r="D417" s="271" t="s">
        <v>348</v>
      </c>
      <c r="E417" s="271" t="s">
        <v>349</v>
      </c>
      <c r="F417" s="271" t="s">
        <v>349</v>
      </c>
      <c r="G417" s="271" t="s">
        <v>349</v>
      </c>
      <c r="H417" s="271" t="s">
        <v>349</v>
      </c>
      <c r="I417" s="271" t="s">
        <v>349</v>
      </c>
      <c r="J417" s="271" t="s">
        <v>350</v>
      </c>
      <c r="K417" s="271" t="s">
        <v>350</v>
      </c>
      <c r="L417" s="271" t="s">
        <v>350</v>
      </c>
      <c r="M417" s="271" t="s">
        <v>349</v>
      </c>
      <c r="N417" s="271" t="s">
        <v>349</v>
      </c>
      <c r="O417" s="271" t="s">
        <v>350</v>
      </c>
      <c r="P417" s="271" t="s">
        <v>348</v>
      </c>
      <c r="Q417" s="271" t="s">
        <v>350</v>
      </c>
      <c r="R417" s="271" t="s">
        <v>350</v>
      </c>
      <c r="S417" s="271" t="s">
        <v>350</v>
      </c>
      <c r="T417" s="271" t="s">
        <v>350</v>
      </c>
      <c r="U417" s="271" t="s">
        <v>349</v>
      </c>
      <c r="V417" s="271" t="s">
        <v>348</v>
      </c>
      <c r="W417" s="271" t="s">
        <v>350</v>
      </c>
      <c r="X417" s="271" t="s">
        <v>348</v>
      </c>
      <c r="Y417" s="271" t="s">
        <v>348</v>
      </c>
      <c r="Z417" s="271" t="s">
        <v>348</v>
      </c>
      <c r="AA417" s="271" t="s">
        <v>350</v>
      </c>
      <c r="AB417" s="271" t="s">
        <v>350</v>
      </c>
      <c r="AC417" s="271" t="s">
        <v>350</v>
      </c>
      <c r="AD417" s="271" t="s">
        <v>350</v>
      </c>
      <c r="AE417" s="271" t="s">
        <v>348</v>
      </c>
      <c r="AF417" s="271" t="s">
        <v>350</v>
      </c>
      <c r="AG417" s="271" t="s">
        <v>350</v>
      </c>
      <c r="AH417" s="271" t="s">
        <v>350</v>
      </c>
      <c r="AI417" s="271" t="s">
        <v>350</v>
      </c>
      <c r="AJ417" s="271" t="s">
        <v>350</v>
      </c>
      <c r="AK417" s="271" t="s">
        <v>350</v>
      </c>
      <c r="AL417" s="271" t="s">
        <v>350</v>
      </c>
    </row>
    <row r="418" spans="1:38">
      <c r="A418" s="271">
        <v>808157</v>
      </c>
      <c r="B418" s="271" t="s">
        <v>2007</v>
      </c>
      <c r="C418" s="271" t="s">
        <v>350</v>
      </c>
      <c r="D418" s="271" t="s">
        <v>348</v>
      </c>
      <c r="E418" s="271" t="s">
        <v>350</v>
      </c>
      <c r="F418" s="271" t="s">
        <v>349</v>
      </c>
      <c r="G418" s="271" t="s">
        <v>350</v>
      </c>
      <c r="H418" s="271" t="s">
        <v>349</v>
      </c>
      <c r="I418" s="271" t="s">
        <v>348</v>
      </c>
      <c r="J418" s="271" t="s">
        <v>348</v>
      </c>
      <c r="K418" s="271" t="s">
        <v>348</v>
      </c>
      <c r="L418" s="271" t="s">
        <v>348</v>
      </c>
      <c r="M418" s="271" t="s">
        <v>348</v>
      </c>
      <c r="N418" s="271" t="s">
        <v>348</v>
      </c>
      <c r="O418" s="271" t="s">
        <v>350</v>
      </c>
      <c r="P418" s="271" t="s">
        <v>349</v>
      </c>
      <c r="Q418" s="271" t="s">
        <v>350</v>
      </c>
      <c r="R418" s="271" t="s">
        <v>350</v>
      </c>
      <c r="S418" s="271" t="s">
        <v>348</v>
      </c>
      <c r="T418" s="271" t="s">
        <v>350</v>
      </c>
      <c r="U418" s="271" t="s">
        <v>348</v>
      </c>
      <c r="V418" s="271" t="s">
        <v>350</v>
      </c>
      <c r="W418" s="271" t="s">
        <v>350</v>
      </c>
      <c r="X418" s="271" t="s">
        <v>350</v>
      </c>
      <c r="Y418" s="271" t="s">
        <v>350</v>
      </c>
      <c r="Z418" s="271" t="s">
        <v>350</v>
      </c>
      <c r="AA418" s="271" t="s">
        <v>350</v>
      </c>
      <c r="AB418" s="271" t="s">
        <v>350</v>
      </c>
      <c r="AC418" s="271" t="s">
        <v>350</v>
      </c>
      <c r="AD418" s="271" t="s">
        <v>350</v>
      </c>
      <c r="AE418" s="271" t="s">
        <v>350</v>
      </c>
      <c r="AF418" s="271" t="s">
        <v>350</v>
      </c>
      <c r="AG418" s="271" t="s">
        <v>349</v>
      </c>
      <c r="AH418" s="271" t="s">
        <v>349</v>
      </c>
      <c r="AI418" s="271" t="s">
        <v>349</v>
      </c>
      <c r="AJ418" s="271" t="s">
        <v>349</v>
      </c>
      <c r="AK418" s="271" t="s">
        <v>349</v>
      </c>
      <c r="AL418" s="271" t="s">
        <v>349</v>
      </c>
    </row>
    <row r="419" spans="1:38">
      <c r="A419" s="271">
        <v>808199</v>
      </c>
      <c r="B419" s="271" t="s">
        <v>2007</v>
      </c>
      <c r="C419" s="271" t="s">
        <v>350</v>
      </c>
      <c r="D419" s="271" t="s">
        <v>350</v>
      </c>
      <c r="E419" s="271" t="s">
        <v>349</v>
      </c>
      <c r="F419" s="271" t="s">
        <v>349</v>
      </c>
      <c r="G419" s="271" t="s">
        <v>350</v>
      </c>
      <c r="H419" s="271" t="s">
        <v>349</v>
      </c>
      <c r="I419" s="271" t="s">
        <v>350</v>
      </c>
      <c r="J419" s="271" t="s">
        <v>350</v>
      </c>
      <c r="K419" s="271" t="s">
        <v>350</v>
      </c>
      <c r="L419" s="271" t="s">
        <v>350</v>
      </c>
      <c r="M419" s="271" t="s">
        <v>350</v>
      </c>
      <c r="N419" s="271" t="s">
        <v>350</v>
      </c>
      <c r="O419" s="271" t="s">
        <v>349</v>
      </c>
      <c r="P419" s="271" t="s">
        <v>350</v>
      </c>
      <c r="Q419" s="271" t="s">
        <v>350</v>
      </c>
      <c r="R419" s="271" t="s">
        <v>350</v>
      </c>
      <c r="S419" s="271" t="s">
        <v>348</v>
      </c>
      <c r="T419" s="271" t="s">
        <v>350</v>
      </c>
      <c r="U419" s="271" t="s">
        <v>348</v>
      </c>
      <c r="V419" s="271" t="s">
        <v>349</v>
      </c>
      <c r="W419" s="271" t="s">
        <v>350</v>
      </c>
      <c r="X419" s="271" t="s">
        <v>350</v>
      </c>
      <c r="Y419" s="271" t="s">
        <v>350</v>
      </c>
      <c r="Z419" s="271" t="s">
        <v>350</v>
      </c>
      <c r="AA419" s="271" t="s">
        <v>350</v>
      </c>
      <c r="AB419" s="271" t="s">
        <v>350</v>
      </c>
      <c r="AC419" s="271" t="s">
        <v>350</v>
      </c>
      <c r="AD419" s="271" t="s">
        <v>350</v>
      </c>
      <c r="AE419" s="271" t="s">
        <v>350</v>
      </c>
      <c r="AF419" s="271" t="s">
        <v>350</v>
      </c>
      <c r="AG419" s="271" t="s">
        <v>350</v>
      </c>
      <c r="AH419" s="271" t="s">
        <v>349</v>
      </c>
      <c r="AI419" s="271" t="s">
        <v>350</v>
      </c>
      <c r="AJ419" s="271" t="s">
        <v>350</v>
      </c>
      <c r="AK419" s="271" t="s">
        <v>350</v>
      </c>
      <c r="AL419" s="271" t="s">
        <v>349</v>
      </c>
    </row>
    <row r="420" spans="1:38">
      <c r="A420" s="271">
        <v>808204</v>
      </c>
      <c r="B420" s="271" t="s">
        <v>2007</v>
      </c>
      <c r="C420" s="271" t="s">
        <v>348</v>
      </c>
      <c r="D420" s="271" t="s">
        <v>350</v>
      </c>
      <c r="E420" s="271" t="s">
        <v>348</v>
      </c>
      <c r="F420" s="271" t="s">
        <v>349</v>
      </c>
      <c r="G420" s="271" t="s">
        <v>350</v>
      </c>
      <c r="H420" s="271" t="s">
        <v>348</v>
      </c>
      <c r="I420" s="271" t="s">
        <v>350</v>
      </c>
      <c r="J420" s="271" t="s">
        <v>350</v>
      </c>
      <c r="K420" s="271" t="s">
        <v>350</v>
      </c>
      <c r="L420" s="271" t="s">
        <v>350</v>
      </c>
      <c r="M420" s="271" t="s">
        <v>350</v>
      </c>
      <c r="N420" s="271" t="s">
        <v>350</v>
      </c>
      <c r="O420" s="271" t="s">
        <v>349</v>
      </c>
      <c r="P420" s="271" t="s">
        <v>350</v>
      </c>
      <c r="Q420" s="271" t="s">
        <v>350</v>
      </c>
      <c r="R420" s="271" t="s">
        <v>350</v>
      </c>
      <c r="S420" s="271" t="s">
        <v>350</v>
      </c>
      <c r="T420" s="271" t="s">
        <v>350</v>
      </c>
      <c r="U420" s="271" t="s">
        <v>348</v>
      </c>
      <c r="V420" s="271" t="s">
        <v>350</v>
      </c>
      <c r="W420" s="271" t="s">
        <v>350</v>
      </c>
      <c r="X420" s="271" t="s">
        <v>350</v>
      </c>
      <c r="Y420" s="271" t="s">
        <v>350</v>
      </c>
      <c r="Z420" s="271" t="s">
        <v>350</v>
      </c>
      <c r="AA420" s="271" t="s">
        <v>349</v>
      </c>
      <c r="AB420" s="271" t="s">
        <v>350</v>
      </c>
      <c r="AC420" s="271" t="s">
        <v>350</v>
      </c>
      <c r="AD420" s="271" t="s">
        <v>349</v>
      </c>
      <c r="AE420" s="271" t="s">
        <v>350</v>
      </c>
      <c r="AF420" s="271" t="s">
        <v>350</v>
      </c>
      <c r="AG420" s="271" t="s">
        <v>349</v>
      </c>
      <c r="AH420" s="271" t="s">
        <v>349</v>
      </c>
      <c r="AI420" s="271" t="s">
        <v>349</v>
      </c>
      <c r="AJ420" s="271" t="s">
        <v>349</v>
      </c>
      <c r="AK420" s="271" t="s">
        <v>349</v>
      </c>
      <c r="AL420" s="271" t="s">
        <v>349</v>
      </c>
    </row>
    <row r="421" spans="1:38">
      <c r="A421" s="271">
        <v>808205</v>
      </c>
      <c r="B421" s="271" t="s">
        <v>2007</v>
      </c>
      <c r="C421" s="271" t="s">
        <v>348</v>
      </c>
      <c r="D421" s="271" t="s">
        <v>348</v>
      </c>
      <c r="E421" s="271" t="s">
        <v>348</v>
      </c>
      <c r="F421" s="271" t="s">
        <v>349</v>
      </c>
      <c r="G421" s="271" t="s">
        <v>348</v>
      </c>
      <c r="H421" s="271" t="s">
        <v>350</v>
      </c>
      <c r="I421" s="271" t="s">
        <v>350</v>
      </c>
      <c r="J421" s="271" t="s">
        <v>350</v>
      </c>
      <c r="K421" s="271" t="s">
        <v>350</v>
      </c>
      <c r="L421" s="271" t="s">
        <v>350</v>
      </c>
      <c r="M421" s="271" t="s">
        <v>350</v>
      </c>
      <c r="N421" s="271" t="s">
        <v>350</v>
      </c>
      <c r="O421" s="271" t="s">
        <v>348</v>
      </c>
      <c r="P421" s="271" t="s">
        <v>350</v>
      </c>
      <c r="Q421" s="271" t="s">
        <v>350</v>
      </c>
      <c r="R421" s="271" t="s">
        <v>349</v>
      </c>
      <c r="S421" s="271" t="s">
        <v>350</v>
      </c>
      <c r="T421" s="271" t="s">
        <v>348</v>
      </c>
      <c r="U421" s="271" t="s">
        <v>350</v>
      </c>
      <c r="V421" s="271" t="s">
        <v>350</v>
      </c>
      <c r="W421" s="271" t="s">
        <v>350</v>
      </c>
      <c r="X421" s="271" t="s">
        <v>350</v>
      </c>
      <c r="Y421" s="271" t="s">
        <v>350</v>
      </c>
      <c r="Z421" s="271" t="s">
        <v>350</v>
      </c>
      <c r="AA421" s="271" t="s">
        <v>350</v>
      </c>
      <c r="AB421" s="271" t="s">
        <v>350</v>
      </c>
      <c r="AC421" s="271" t="s">
        <v>350</v>
      </c>
      <c r="AD421" s="271" t="s">
        <v>350</v>
      </c>
      <c r="AE421" s="271" t="s">
        <v>350</v>
      </c>
      <c r="AF421" s="271" t="s">
        <v>350</v>
      </c>
      <c r="AG421" s="271" t="s">
        <v>349</v>
      </c>
      <c r="AH421" s="271" t="s">
        <v>349</v>
      </c>
      <c r="AI421" s="271" t="s">
        <v>349</v>
      </c>
      <c r="AJ421" s="271" t="s">
        <v>349</v>
      </c>
      <c r="AK421" s="271" t="s">
        <v>349</v>
      </c>
      <c r="AL421" s="271" t="s">
        <v>349</v>
      </c>
    </row>
    <row r="422" spans="1:38">
      <c r="A422" s="271">
        <v>808211</v>
      </c>
      <c r="B422" s="271" t="s">
        <v>2007</v>
      </c>
      <c r="C422" s="271" t="s">
        <v>350</v>
      </c>
      <c r="D422" s="271" t="s">
        <v>348</v>
      </c>
      <c r="E422" s="271" t="s">
        <v>350</v>
      </c>
      <c r="F422" s="271" t="s">
        <v>350</v>
      </c>
      <c r="G422" s="271" t="s">
        <v>348</v>
      </c>
      <c r="H422" s="271" t="s">
        <v>348</v>
      </c>
      <c r="I422" s="271" t="s">
        <v>350</v>
      </c>
      <c r="J422" s="271" t="s">
        <v>348</v>
      </c>
      <c r="K422" s="271" t="s">
        <v>348</v>
      </c>
      <c r="L422" s="271" t="s">
        <v>348</v>
      </c>
      <c r="M422" s="271" t="s">
        <v>350</v>
      </c>
      <c r="N422" s="271" t="s">
        <v>350</v>
      </c>
      <c r="O422" s="271" t="s">
        <v>350</v>
      </c>
      <c r="P422" s="271" t="s">
        <v>350</v>
      </c>
      <c r="Q422" s="271" t="s">
        <v>350</v>
      </c>
      <c r="R422" s="271" t="s">
        <v>348</v>
      </c>
      <c r="S422" s="271" t="s">
        <v>350</v>
      </c>
      <c r="T422" s="271" t="s">
        <v>350</v>
      </c>
      <c r="U422" s="271" t="s">
        <v>348</v>
      </c>
      <c r="V422" s="271" t="s">
        <v>350</v>
      </c>
      <c r="W422" s="271" t="s">
        <v>350</v>
      </c>
      <c r="X422" s="271" t="s">
        <v>350</v>
      </c>
      <c r="Y422" s="271" t="s">
        <v>350</v>
      </c>
      <c r="Z422" s="271" t="s">
        <v>348</v>
      </c>
      <c r="AA422" s="271" t="s">
        <v>350</v>
      </c>
      <c r="AB422" s="271" t="s">
        <v>350</v>
      </c>
      <c r="AC422" s="271" t="s">
        <v>350</v>
      </c>
      <c r="AD422" s="271" t="s">
        <v>350</v>
      </c>
      <c r="AE422" s="271" t="s">
        <v>350</v>
      </c>
      <c r="AF422" s="271" t="s">
        <v>350</v>
      </c>
      <c r="AG422" s="271" t="s">
        <v>349</v>
      </c>
      <c r="AH422" s="271" t="s">
        <v>349</v>
      </c>
      <c r="AI422" s="271" t="s">
        <v>349</v>
      </c>
      <c r="AJ422" s="271" t="s">
        <v>349</v>
      </c>
      <c r="AK422" s="271" t="s">
        <v>349</v>
      </c>
      <c r="AL422" s="271" t="s">
        <v>349</v>
      </c>
    </row>
    <row r="423" spans="1:38">
      <c r="A423" s="271">
        <v>808213</v>
      </c>
      <c r="B423" s="271" t="s">
        <v>2007</v>
      </c>
      <c r="C423" s="271" t="s">
        <v>348</v>
      </c>
      <c r="D423" s="271" t="s">
        <v>348</v>
      </c>
      <c r="E423" s="271" t="s">
        <v>348</v>
      </c>
      <c r="F423" s="271" t="s">
        <v>350</v>
      </c>
      <c r="G423" s="271" t="s">
        <v>349</v>
      </c>
      <c r="H423" s="271" t="s">
        <v>348</v>
      </c>
      <c r="I423" s="271" t="s">
        <v>348</v>
      </c>
      <c r="J423" s="271" t="s">
        <v>350</v>
      </c>
      <c r="K423" s="271" t="s">
        <v>348</v>
      </c>
      <c r="L423" s="271" t="s">
        <v>350</v>
      </c>
      <c r="M423" s="271" t="s">
        <v>348</v>
      </c>
      <c r="N423" s="271" t="s">
        <v>350</v>
      </c>
      <c r="O423" s="271" t="s">
        <v>350</v>
      </c>
      <c r="P423" s="271" t="s">
        <v>350</v>
      </c>
      <c r="Q423" s="271" t="s">
        <v>348</v>
      </c>
      <c r="R423" s="271" t="s">
        <v>348</v>
      </c>
      <c r="S423" s="271" t="s">
        <v>348</v>
      </c>
      <c r="T423" s="271" t="s">
        <v>350</v>
      </c>
      <c r="U423" s="271" t="s">
        <v>348</v>
      </c>
      <c r="V423" s="271" t="s">
        <v>350</v>
      </c>
      <c r="W423" s="271" t="s">
        <v>350</v>
      </c>
      <c r="X423" s="271" t="s">
        <v>350</v>
      </c>
      <c r="Y423" s="271" t="s">
        <v>350</v>
      </c>
      <c r="Z423" s="271" t="s">
        <v>348</v>
      </c>
      <c r="AA423" s="271" t="s">
        <v>350</v>
      </c>
      <c r="AB423" s="271" t="s">
        <v>350</v>
      </c>
      <c r="AC423" s="271" t="s">
        <v>350</v>
      </c>
      <c r="AD423" s="271" t="s">
        <v>350</v>
      </c>
      <c r="AE423" s="271" t="s">
        <v>350</v>
      </c>
      <c r="AF423" s="271" t="s">
        <v>350</v>
      </c>
      <c r="AG423" s="271" t="s">
        <v>349</v>
      </c>
      <c r="AH423" s="271" t="s">
        <v>349</v>
      </c>
      <c r="AI423" s="271" t="s">
        <v>349</v>
      </c>
      <c r="AJ423" s="271" t="s">
        <v>349</v>
      </c>
      <c r="AK423" s="271" t="s">
        <v>349</v>
      </c>
      <c r="AL423" s="271" t="s">
        <v>349</v>
      </c>
    </row>
    <row r="424" spans="1:38">
      <c r="A424" s="271">
        <v>808227</v>
      </c>
      <c r="B424" s="271" t="s">
        <v>2007</v>
      </c>
      <c r="C424" s="271" t="s">
        <v>348</v>
      </c>
      <c r="D424" s="271" t="s">
        <v>348</v>
      </c>
      <c r="E424" s="271" t="s">
        <v>348</v>
      </c>
      <c r="F424" s="271" t="s">
        <v>350</v>
      </c>
      <c r="G424" s="271" t="s">
        <v>350</v>
      </c>
      <c r="H424" s="271" t="s">
        <v>350</v>
      </c>
      <c r="I424" s="271" t="s">
        <v>350</v>
      </c>
      <c r="J424" s="271" t="s">
        <v>348</v>
      </c>
      <c r="K424" s="271" t="s">
        <v>350</v>
      </c>
      <c r="L424" s="271" t="s">
        <v>350</v>
      </c>
      <c r="M424" s="271" t="s">
        <v>350</v>
      </c>
      <c r="N424" s="271" t="s">
        <v>350</v>
      </c>
      <c r="O424" s="271" t="s">
        <v>350</v>
      </c>
      <c r="P424" s="271" t="s">
        <v>350</v>
      </c>
      <c r="Q424" s="271" t="s">
        <v>348</v>
      </c>
      <c r="R424" s="271" t="s">
        <v>349</v>
      </c>
      <c r="S424" s="271" t="s">
        <v>350</v>
      </c>
      <c r="T424" s="271" t="s">
        <v>350</v>
      </c>
      <c r="U424" s="271" t="s">
        <v>348</v>
      </c>
      <c r="V424" s="271" t="s">
        <v>350</v>
      </c>
      <c r="W424" s="271" t="s">
        <v>350</v>
      </c>
      <c r="X424" s="271" t="s">
        <v>350</v>
      </c>
      <c r="Y424" s="271" t="s">
        <v>350</v>
      </c>
      <c r="Z424" s="271" t="s">
        <v>348</v>
      </c>
      <c r="AA424" s="271" t="s">
        <v>350</v>
      </c>
      <c r="AB424" s="271" t="s">
        <v>350</v>
      </c>
      <c r="AC424" s="271" t="s">
        <v>350</v>
      </c>
      <c r="AD424" s="271" t="s">
        <v>350</v>
      </c>
      <c r="AE424" s="271" t="s">
        <v>350</v>
      </c>
      <c r="AF424" s="271" t="s">
        <v>350</v>
      </c>
      <c r="AG424" s="271" t="s">
        <v>349</v>
      </c>
      <c r="AH424" s="271" t="s">
        <v>349</v>
      </c>
      <c r="AI424" s="271" t="s">
        <v>349</v>
      </c>
      <c r="AJ424" s="271" t="s">
        <v>349</v>
      </c>
      <c r="AK424" s="271" t="s">
        <v>349</v>
      </c>
      <c r="AL424" s="271" t="s">
        <v>349</v>
      </c>
    </row>
    <row r="425" spans="1:38">
      <c r="A425" s="271">
        <v>808231</v>
      </c>
      <c r="B425" s="271" t="s">
        <v>2007</v>
      </c>
      <c r="C425" s="271" t="s">
        <v>348</v>
      </c>
      <c r="D425" s="271" t="s">
        <v>350</v>
      </c>
      <c r="E425" s="271" t="s">
        <v>349</v>
      </c>
      <c r="F425" s="271" t="s">
        <v>348</v>
      </c>
      <c r="G425" s="271" t="s">
        <v>348</v>
      </c>
      <c r="H425" s="271" t="s">
        <v>348</v>
      </c>
      <c r="I425" s="271" t="s">
        <v>350</v>
      </c>
      <c r="J425" s="271" t="s">
        <v>348</v>
      </c>
      <c r="K425" s="271" t="s">
        <v>349</v>
      </c>
      <c r="L425" s="271" t="s">
        <v>348</v>
      </c>
      <c r="M425" s="271" t="s">
        <v>348</v>
      </c>
      <c r="N425" s="271" t="s">
        <v>348</v>
      </c>
      <c r="O425" s="271" t="s">
        <v>350</v>
      </c>
      <c r="P425" s="271" t="s">
        <v>350</v>
      </c>
      <c r="Q425" s="271" t="s">
        <v>350</v>
      </c>
      <c r="R425" s="271" t="s">
        <v>350</v>
      </c>
      <c r="S425" s="271" t="s">
        <v>350</v>
      </c>
      <c r="T425" s="271" t="s">
        <v>348</v>
      </c>
      <c r="U425" s="271" t="s">
        <v>350</v>
      </c>
      <c r="V425" s="271" t="s">
        <v>350</v>
      </c>
      <c r="W425" s="271" t="s">
        <v>350</v>
      </c>
      <c r="X425" s="271" t="s">
        <v>350</v>
      </c>
      <c r="Y425" s="271" t="s">
        <v>349</v>
      </c>
      <c r="Z425" s="271" t="s">
        <v>349</v>
      </c>
      <c r="AA425" s="271" t="s">
        <v>350</v>
      </c>
      <c r="AB425" s="271" t="s">
        <v>350</v>
      </c>
      <c r="AC425" s="271" t="s">
        <v>349</v>
      </c>
      <c r="AD425" s="271" t="s">
        <v>349</v>
      </c>
      <c r="AE425" s="271" t="s">
        <v>350</v>
      </c>
      <c r="AF425" s="271" t="s">
        <v>350</v>
      </c>
      <c r="AG425" s="271" t="s">
        <v>349</v>
      </c>
      <c r="AH425" s="271" t="s">
        <v>349</v>
      </c>
      <c r="AI425" s="271" t="s">
        <v>349</v>
      </c>
      <c r="AJ425" s="271" t="s">
        <v>349</v>
      </c>
      <c r="AK425" s="271" t="s">
        <v>349</v>
      </c>
      <c r="AL425" s="271" t="s">
        <v>349</v>
      </c>
    </row>
    <row r="426" spans="1:38">
      <c r="A426" s="271">
        <v>808238</v>
      </c>
      <c r="B426" s="271" t="s">
        <v>2007</v>
      </c>
      <c r="C426" s="271" t="s">
        <v>350</v>
      </c>
      <c r="D426" s="271" t="s">
        <v>350</v>
      </c>
      <c r="E426" s="271" t="s">
        <v>349</v>
      </c>
      <c r="F426" s="271" t="s">
        <v>350</v>
      </c>
      <c r="G426" s="271" t="s">
        <v>350</v>
      </c>
      <c r="H426" s="271" t="s">
        <v>350</v>
      </c>
      <c r="I426" s="271" t="s">
        <v>350</v>
      </c>
      <c r="J426" s="271" t="s">
        <v>349</v>
      </c>
      <c r="K426" s="271" t="s">
        <v>350</v>
      </c>
      <c r="L426" s="271" t="s">
        <v>350</v>
      </c>
      <c r="M426" s="271" t="s">
        <v>350</v>
      </c>
      <c r="N426" s="271" t="s">
        <v>350</v>
      </c>
      <c r="O426" s="271" t="s">
        <v>349</v>
      </c>
      <c r="P426" s="271" t="s">
        <v>350</v>
      </c>
      <c r="Q426" s="271" t="s">
        <v>350</v>
      </c>
      <c r="R426" s="271" t="s">
        <v>349</v>
      </c>
      <c r="S426" s="271" t="s">
        <v>350</v>
      </c>
      <c r="T426" s="271" t="s">
        <v>349</v>
      </c>
      <c r="U426" s="271" t="s">
        <v>348</v>
      </c>
      <c r="V426" s="271" t="s">
        <v>350</v>
      </c>
      <c r="W426" s="271" t="s">
        <v>350</v>
      </c>
      <c r="X426" s="271" t="s">
        <v>350</v>
      </c>
      <c r="Y426" s="271" t="s">
        <v>350</v>
      </c>
      <c r="Z426" s="271" t="s">
        <v>350</v>
      </c>
      <c r="AA426" s="271" t="s">
        <v>350</v>
      </c>
      <c r="AB426" s="271" t="s">
        <v>350</v>
      </c>
      <c r="AC426" s="271" t="s">
        <v>350</v>
      </c>
      <c r="AD426" s="271" t="s">
        <v>349</v>
      </c>
      <c r="AE426" s="271" t="s">
        <v>350</v>
      </c>
      <c r="AF426" s="271" t="s">
        <v>350</v>
      </c>
      <c r="AG426" s="271" t="s">
        <v>350</v>
      </c>
      <c r="AH426" s="271" t="s">
        <v>350</v>
      </c>
      <c r="AI426" s="271" t="s">
        <v>349</v>
      </c>
      <c r="AJ426" s="271" t="s">
        <v>349</v>
      </c>
      <c r="AK426" s="271" t="s">
        <v>349</v>
      </c>
      <c r="AL426" s="271" t="s">
        <v>349</v>
      </c>
    </row>
    <row r="427" spans="1:38">
      <c r="A427" s="271">
        <v>808256</v>
      </c>
      <c r="B427" s="271" t="s">
        <v>2007</v>
      </c>
      <c r="C427" s="271" t="s">
        <v>350</v>
      </c>
      <c r="D427" s="271" t="s">
        <v>350</v>
      </c>
      <c r="E427" s="271" t="s">
        <v>349</v>
      </c>
      <c r="F427" s="271" t="s">
        <v>350</v>
      </c>
      <c r="G427" s="271" t="s">
        <v>349</v>
      </c>
      <c r="H427" s="271" t="s">
        <v>350</v>
      </c>
      <c r="I427" s="271" t="s">
        <v>349</v>
      </c>
      <c r="J427" s="271" t="s">
        <v>349</v>
      </c>
      <c r="K427" s="271" t="s">
        <v>350</v>
      </c>
      <c r="L427" s="271" t="s">
        <v>350</v>
      </c>
      <c r="M427" s="271" t="s">
        <v>349</v>
      </c>
      <c r="N427" s="271" t="s">
        <v>349</v>
      </c>
      <c r="O427" s="271" t="s">
        <v>348</v>
      </c>
      <c r="P427" s="271" t="s">
        <v>350</v>
      </c>
      <c r="Q427" s="271" t="s">
        <v>350</v>
      </c>
      <c r="R427" s="271" t="s">
        <v>349</v>
      </c>
      <c r="S427" s="271" t="s">
        <v>348</v>
      </c>
      <c r="T427" s="271" t="s">
        <v>350</v>
      </c>
      <c r="U427" s="271" t="s">
        <v>350</v>
      </c>
      <c r="V427" s="271" t="s">
        <v>348</v>
      </c>
      <c r="W427" s="271" t="s">
        <v>348</v>
      </c>
      <c r="X427" s="271" t="s">
        <v>348</v>
      </c>
      <c r="Y427" s="271" t="s">
        <v>349</v>
      </c>
      <c r="Z427" s="271" t="s">
        <v>350</v>
      </c>
      <c r="AA427" s="271" t="s">
        <v>350</v>
      </c>
      <c r="AB427" s="271" t="s">
        <v>350</v>
      </c>
      <c r="AC427" s="271" t="s">
        <v>350</v>
      </c>
      <c r="AD427" s="271" t="s">
        <v>349</v>
      </c>
      <c r="AE427" s="271" t="s">
        <v>350</v>
      </c>
      <c r="AF427" s="271" t="s">
        <v>350</v>
      </c>
      <c r="AG427" s="271" t="s">
        <v>350</v>
      </c>
      <c r="AH427" s="271" t="s">
        <v>350</v>
      </c>
      <c r="AI427" s="271" t="s">
        <v>350</v>
      </c>
      <c r="AJ427" s="271" t="s">
        <v>350</v>
      </c>
      <c r="AK427" s="271" t="s">
        <v>350</v>
      </c>
      <c r="AL427" s="271" t="s">
        <v>350</v>
      </c>
    </row>
    <row r="428" spans="1:38">
      <c r="A428" s="271">
        <v>808262</v>
      </c>
      <c r="B428" s="271" t="s">
        <v>2007</v>
      </c>
      <c r="C428" s="271" t="s">
        <v>350</v>
      </c>
      <c r="D428" s="271" t="s">
        <v>348</v>
      </c>
      <c r="E428" s="271" t="s">
        <v>349</v>
      </c>
      <c r="F428" s="271" t="s">
        <v>350</v>
      </c>
      <c r="G428" s="271" t="s">
        <v>350</v>
      </c>
      <c r="H428" s="271" t="s">
        <v>348</v>
      </c>
      <c r="I428" s="271" t="s">
        <v>350</v>
      </c>
      <c r="J428" s="271" t="s">
        <v>350</v>
      </c>
      <c r="K428" s="271" t="s">
        <v>350</v>
      </c>
      <c r="L428" s="271" t="s">
        <v>350</v>
      </c>
      <c r="M428" s="271" t="s">
        <v>350</v>
      </c>
      <c r="N428" s="271" t="s">
        <v>350</v>
      </c>
      <c r="O428" s="271" t="s">
        <v>348</v>
      </c>
      <c r="P428" s="271" t="s">
        <v>349</v>
      </c>
      <c r="Q428" s="271" t="s">
        <v>349</v>
      </c>
      <c r="R428" s="271" t="s">
        <v>348</v>
      </c>
      <c r="S428" s="271" t="s">
        <v>349</v>
      </c>
      <c r="T428" s="271" t="s">
        <v>349</v>
      </c>
      <c r="U428" s="271" t="s">
        <v>350</v>
      </c>
      <c r="V428" s="271" t="s">
        <v>350</v>
      </c>
      <c r="W428" s="271" t="s">
        <v>350</v>
      </c>
      <c r="X428" s="271" t="s">
        <v>350</v>
      </c>
      <c r="Y428" s="271" t="s">
        <v>350</v>
      </c>
      <c r="Z428" s="271" t="s">
        <v>348</v>
      </c>
      <c r="AA428" s="271" t="s">
        <v>350</v>
      </c>
      <c r="AB428" s="271" t="s">
        <v>350</v>
      </c>
      <c r="AC428" s="271" t="s">
        <v>349</v>
      </c>
      <c r="AD428" s="271" t="s">
        <v>350</v>
      </c>
      <c r="AE428" s="271" t="s">
        <v>350</v>
      </c>
      <c r="AF428" s="271" t="s">
        <v>350</v>
      </c>
      <c r="AG428" s="271" t="s">
        <v>349</v>
      </c>
      <c r="AH428" s="271" t="s">
        <v>349</v>
      </c>
      <c r="AI428" s="271" t="s">
        <v>349</v>
      </c>
      <c r="AJ428" s="271" t="s">
        <v>349</v>
      </c>
      <c r="AK428" s="271" t="s">
        <v>349</v>
      </c>
      <c r="AL428" s="271" t="s">
        <v>349</v>
      </c>
    </row>
    <row r="429" spans="1:38">
      <c r="A429" s="271">
        <v>808263</v>
      </c>
      <c r="B429" s="271" t="s">
        <v>2007</v>
      </c>
      <c r="C429" s="271" t="s">
        <v>350</v>
      </c>
      <c r="D429" s="271" t="s">
        <v>350</v>
      </c>
      <c r="E429" s="271" t="s">
        <v>349</v>
      </c>
      <c r="F429" s="271" t="s">
        <v>348</v>
      </c>
      <c r="G429" s="271" t="s">
        <v>350</v>
      </c>
      <c r="H429" s="271" t="s">
        <v>348</v>
      </c>
      <c r="I429" s="271" t="s">
        <v>348</v>
      </c>
      <c r="J429" s="271" t="s">
        <v>348</v>
      </c>
      <c r="K429" s="271" t="s">
        <v>350</v>
      </c>
      <c r="L429" s="271" t="s">
        <v>350</v>
      </c>
      <c r="M429" s="271" t="s">
        <v>350</v>
      </c>
      <c r="N429" s="271" t="s">
        <v>348</v>
      </c>
      <c r="O429" s="271" t="s">
        <v>349</v>
      </c>
      <c r="P429" s="271" t="s">
        <v>350</v>
      </c>
      <c r="Q429" s="271" t="s">
        <v>350</v>
      </c>
      <c r="R429" s="271" t="s">
        <v>350</v>
      </c>
      <c r="S429" s="271" t="s">
        <v>350</v>
      </c>
      <c r="T429" s="271" t="s">
        <v>350</v>
      </c>
      <c r="U429" s="271" t="s">
        <v>348</v>
      </c>
      <c r="V429" s="271" t="s">
        <v>350</v>
      </c>
      <c r="W429" s="271" t="s">
        <v>350</v>
      </c>
      <c r="X429" s="271" t="s">
        <v>350</v>
      </c>
      <c r="Y429" s="271" t="s">
        <v>348</v>
      </c>
      <c r="Z429" s="271" t="s">
        <v>350</v>
      </c>
      <c r="AA429" s="271" t="s">
        <v>350</v>
      </c>
      <c r="AB429" s="271" t="s">
        <v>350</v>
      </c>
      <c r="AC429" s="271" t="s">
        <v>350</v>
      </c>
      <c r="AD429" s="271" t="s">
        <v>350</v>
      </c>
      <c r="AE429" s="271" t="s">
        <v>350</v>
      </c>
      <c r="AF429" s="271" t="s">
        <v>350</v>
      </c>
      <c r="AG429" s="271" t="s">
        <v>349</v>
      </c>
      <c r="AH429" s="271" t="s">
        <v>349</v>
      </c>
      <c r="AI429" s="271" t="s">
        <v>349</v>
      </c>
      <c r="AJ429" s="271" t="s">
        <v>349</v>
      </c>
      <c r="AK429" s="271" t="s">
        <v>349</v>
      </c>
      <c r="AL429" s="271" t="s">
        <v>349</v>
      </c>
    </row>
    <row r="430" spans="1:38">
      <c r="A430" s="271">
        <v>808269</v>
      </c>
      <c r="B430" s="271" t="s">
        <v>2007</v>
      </c>
      <c r="C430" s="271" t="s">
        <v>348</v>
      </c>
      <c r="D430" s="271" t="s">
        <v>348</v>
      </c>
      <c r="E430" s="271" t="s">
        <v>348</v>
      </c>
      <c r="F430" s="271" t="s">
        <v>350</v>
      </c>
      <c r="G430" s="271" t="s">
        <v>350</v>
      </c>
      <c r="H430" s="271" t="s">
        <v>349</v>
      </c>
      <c r="I430" s="271" t="s">
        <v>350</v>
      </c>
      <c r="J430" s="271" t="s">
        <v>350</v>
      </c>
      <c r="K430" s="271" t="s">
        <v>350</v>
      </c>
      <c r="L430" s="271" t="s">
        <v>350</v>
      </c>
      <c r="M430" s="271" t="s">
        <v>350</v>
      </c>
      <c r="N430" s="271" t="s">
        <v>350</v>
      </c>
      <c r="O430" s="271" t="s">
        <v>350</v>
      </c>
      <c r="P430" s="271" t="s">
        <v>350</v>
      </c>
      <c r="Q430" s="271" t="s">
        <v>350</v>
      </c>
      <c r="R430" s="271" t="s">
        <v>350</v>
      </c>
      <c r="S430" s="271" t="s">
        <v>350</v>
      </c>
      <c r="T430" s="271" t="s">
        <v>348</v>
      </c>
      <c r="U430" s="271" t="s">
        <v>348</v>
      </c>
      <c r="V430" s="271" t="s">
        <v>350</v>
      </c>
      <c r="W430" s="271" t="s">
        <v>350</v>
      </c>
      <c r="X430" s="271" t="s">
        <v>350</v>
      </c>
      <c r="Y430" s="271" t="s">
        <v>350</v>
      </c>
      <c r="Z430" s="271" t="s">
        <v>350</v>
      </c>
      <c r="AA430" s="271" t="s">
        <v>350</v>
      </c>
      <c r="AB430" s="271" t="s">
        <v>350</v>
      </c>
      <c r="AC430" s="271" t="s">
        <v>350</v>
      </c>
      <c r="AD430" s="271" t="s">
        <v>350</v>
      </c>
      <c r="AE430" s="271" t="s">
        <v>350</v>
      </c>
      <c r="AF430" s="271" t="s">
        <v>350</v>
      </c>
      <c r="AG430" s="271" t="s">
        <v>349</v>
      </c>
      <c r="AH430" s="271" t="s">
        <v>349</v>
      </c>
      <c r="AI430" s="271" t="s">
        <v>349</v>
      </c>
      <c r="AJ430" s="271" t="s">
        <v>349</v>
      </c>
      <c r="AK430" s="271" t="s">
        <v>349</v>
      </c>
      <c r="AL430" s="271" t="s">
        <v>349</v>
      </c>
    </row>
    <row r="431" spans="1:38">
      <c r="A431" s="271">
        <v>808318</v>
      </c>
      <c r="B431" s="271" t="s">
        <v>2007</v>
      </c>
      <c r="C431" s="271" t="s">
        <v>349</v>
      </c>
      <c r="D431" s="271" t="s">
        <v>350</v>
      </c>
      <c r="E431" s="271" t="s">
        <v>350</v>
      </c>
      <c r="F431" s="271" t="s">
        <v>349</v>
      </c>
      <c r="G431" s="271" t="s">
        <v>349</v>
      </c>
      <c r="H431" s="271" t="s">
        <v>349</v>
      </c>
      <c r="I431" s="271" t="s">
        <v>349</v>
      </c>
      <c r="J431" s="271" t="s">
        <v>349</v>
      </c>
      <c r="K431" s="271" t="s">
        <v>349</v>
      </c>
      <c r="L431" s="271" t="s">
        <v>350</v>
      </c>
      <c r="M431" s="271" t="s">
        <v>349</v>
      </c>
      <c r="N431" s="271" t="s">
        <v>349</v>
      </c>
      <c r="O431" s="271" t="s">
        <v>349</v>
      </c>
      <c r="P431" s="271" t="s">
        <v>348</v>
      </c>
      <c r="Q431" s="271" t="s">
        <v>349</v>
      </c>
      <c r="R431" s="271" t="s">
        <v>348</v>
      </c>
      <c r="S431" s="271" t="s">
        <v>350</v>
      </c>
      <c r="T431" s="271" t="s">
        <v>349</v>
      </c>
      <c r="U431" s="271" t="s">
        <v>350</v>
      </c>
      <c r="V431" s="271" t="s">
        <v>350</v>
      </c>
      <c r="W431" s="271" t="s">
        <v>350</v>
      </c>
      <c r="X431" s="271" t="s">
        <v>350</v>
      </c>
      <c r="Y431" s="271" t="s">
        <v>348</v>
      </c>
      <c r="Z431" s="271" t="s">
        <v>348</v>
      </c>
      <c r="AA431" s="271" t="s">
        <v>350</v>
      </c>
      <c r="AB431" s="271" t="s">
        <v>350</v>
      </c>
      <c r="AC431" s="271" t="s">
        <v>349</v>
      </c>
      <c r="AD431" s="271" t="s">
        <v>350</v>
      </c>
      <c r="AE431" s="271" t="s">
        <v>350</v>
      </c>
      <c r="AF431" s="271" t="s">
        <v>350</v>
      </c>
      <c r="AG431" s="271" t="s">
        <v>349</v>
      </c>
      <c r="AH431" s="271" t="s">
        <v>349</v>
      </c>
      <c r="AI431" s="271" t="s">
        <v>349</v>
      </c>
      <c r="AJ431" s="271" t="s">
        <v>349</v>
      </c>
      <c r="AK431" s="271" t="s">
        <v>349</v>
      </c>
      <c r="AL431" s="271" t="s">
        <v>349</v>
      </c>
    </row>
    <row r="432" spans="1:38">
      <c r="A432" s="271">
        <v>808319</v>
      </c>
      <c r="B432" s="271" t="s">
        <v>2007</v>
      </c>
      <c r="C432" s="271" t="s">
        <v>349</v>
      </c>
      <c r="D432" s="271" t="s">
        <v>348</v>
      </c>
      <c r="E432" s="271" t="s">
        <v>348</v>
      </c>
      <c r="F432" s="271" t="s">
        <v>348</v>
      </c>
      <c r="G432" s="271" t="s">
        <v>349</v>
      </c>
      <c r="H432" s="271" t="s">
        <v>349</v>
      </c>
      <c r="I432" s="271" t="s">
        <v>349</v>
      </c>
      <c r="J432" s="271" t="s">
        <v>349</v>
      </c>
      <c r="K432" s="271" t="s">
        <v>349</v>
      </c>
      <c r="L432" s="271" t="s">
        <v>350</v>
      </c>
      <c r="M432" s="271" t="s">
        <v>349</v>
      </c>
      <c r="N432" s="271" t="s">
        <v>349</v>
      </c>
      <c r="O432" s="271" t="s">
        <v>350</v>
      </c>
      <c r="P432" s="271" t="s">
        <v>348</v>
      </c>
      <c r="Q432" s="271" t="s">
        <v>348</v>
      </c>
      <c r="R432" s="271" t="s">
        <v>350</v>
      </c>
      <c r="S432" s="271" t="s">
        <v>350</v>
      </c>
      <c r="T432" s="271" t="s">
        <v>350</v>
      </c>
      <c r="U432" s="271" t="s">
        <v>348</v>
      </c>
      <c r="V432" s="271" t="s">
        <v>348</v>
      </c>
      <c r="W432" s="271" t="s">
        <v>348</v>
      </c>
      <c r="X432" s="271" t="s">
        <v>350</v>
      </c>
      <c r="Y432" s="271" t="s">
        <v>348</v>
      </c>
      <c r="Z432" s="271" t="s">
        <v>350</v>
      </c>
      <c r="AA432" s="271" t="s">
        <v>350</v>
      </c>
      <c r="AB432" s="271" t="s">
        <v>350</v>
      </c>
      <c r="AC432" s="271" t="s">
        <v>349</v>
      </c>
      <c r="AD432" s="271" t="s">
        <v>349</v>
      </c>
      <c r="AE432" s="271" t="s">
        <v>349</v>
      </c>
      <c r="AF432" s="271" t="s">
        <v>350</v>
      </c>
      <c r="AG432" s="271" t="s">
        <v>349</v>
      </c>
      <c r="AH432" s="271" t="s">
        <v>349</v>
      </c>
      <c r="AI432" s="271" t="s">
        <v>349</v>
      </c>
      <c r="AJ432" s="271" t="s">
        <v>349</v>
      </c>
      <c r="AK432" s="271" t="s">
        <v>349</v>
      </c>
      <c r="AL432" s="271" t="s">
        <v>349</v>
      </c>
    </row>
    <row r="433" spans="1:38">
      <c r="A433" s="271">
        <v>808324</v>
      </c>
      <c r="B433" s="271" t="s">
        <v>2007</v>
      </c>
      <c r="C433" s="271" t="s">
        <v>349</v>
      </c>
      <c r="D433" s="271" t="s">
        <v>350</v>
      </c>
      <c r="E433" s="271" t="s">
        <v>350</v>
      </c>
      <c r="F433" s="271" t="s">
        <v>348</v>
      </c>
      <c r="G433" s="271" t="s">
        <v>350</v>
      </c>
      <c r="H433" s="271" t="s">
        <v>349</v>
      </c>
      <c r="I433" s="271" t="s">
        <v>349</v>
      </c>
      <c r="J433" s="271" t="s">
        <v>348</v>
      </c>
      <c r="K433" s="271" t="s">
        <v>350</v>
      </c>
      <c r="L433" s="271" t="s">
        <v>350</v>
      </c>
      <c r="M433" s="271" t="s">
        <v>349</v>
      </c>
      <c r="N433" s="271" t="s">
        <v>349</v>
      </c>
      <c r="O433" s="271" t="s">
        <v>350</v>
      </c>
      <c r="P433" s="271" t="s">
        <v>348</v>
      </c>
      <c r="Q433" s="271" t="s">
        <v>348</v>
      </c>
      <c r="R433" s="271" t="s">
        <v>348</v>
      </c>
      <c r="S433" s="271" t="s">
        <v>348</v>
      </c>
      <c r="T433" s="271" t="s">
        <v>350</v>
      </c>
      <c r="U433" s="271" t="s">
        <v>350</v>
      </c>
      <c r="V433" s="271" t="s">
        <v>348</v>
      </c>
      <c r="W433" s="271" t="s">
        <v>348</v>
      </c>
      <c r="X433" s="271" t="s">
        <v>350</v>
      </c>
      <c r="Y433" s="271" t="s">
        <v>348</v>
      </c>
      <c r="Z433" s="271" t="s">
        <v>350</v>
      </c>
      <c r="AA433" s="271" t="s">
        <v>350</v>
      </c>
      <c r="AB433" s="271" t="s">
        <v>350</v>
      </c>
      <c r="AC433" s="271" t="s">
        <v>350</v>
      </c>
      <c r="AD433" s="271" t="s">
        <v>349</v>
      </c>
      <c r="AE433" s="271" t="s">
        <v>349</v>
      </c>
      <c r="AF433" s="271" t="s">
        <v>349</v>
      </c>
      <c r="AG433" s="271" t="s">
        <v>349</v>
      </c>
      <c r="AH433" s="271" t="s">
        <v>349</v>
      </c>
      <c r="AI433" s="271" t="s">
        <v>349</v>
      </c>
      <c r="AJ433" s="271" t="s">
        <v>349</v>
      </c>
      <c r="AK433" s="271" t="s">
        <v>349</v>
      </c>
      <c r="AL433" s="271" t="s">
        <v>349</v>
      </c>
    </row>
    <row r="434" spans="1:38">
      <c r="A434" s="271">
        <v>808329</v>
      </c>
      <c r="B434" s="271" t="s">
        <v>2007</v>
      </c>
      <c r="C434" s="271" t="s">
        <v>350</v>
      </c>
      <c r="D434" s="271" t="s">
        <v>348</v>
      </c>
      <c r="E434" s="271" t="s">
        <v>349</v>
      </c>
      <c r="F434" s="271" t="s">
        <v>349</v>
      </c>
      <c r="G434" s="271" t="s">
        <v>349</v>
      </c>
      <c r="H434" s="271" t="s">
        <v>349</v>
      </c>
      <c r="I434" s="271" t="s">
        <v>349</v>
      </c>
      <c r="J434" s="271" t="s">
        <v>349</v>
      </c>
      <c r="K434" s="271" t="s">
        <v>348</v>
      </c>
      <c r="L434" s="271" t="s">
        <v>348</v>
      </c>
      <c r="M434" s="271" t="s">
        <v>349</v>
      </c>
      <c r="N434" s="271" t="s">
        <v>350</v>
      </c>
      <c r="O434" s="271" t="s">
        <v>350</v>
      </c>
      <c r="P434" s="271" t="s">
        <v>350</v>
      </c>
      <c r="Q434" s="271" t="s">
        <v>348</v>
      </c>
      <c r="R434" s="271" t="s">
        <v>348</v>
      </c>
      <c r="S434" s="271" t="s">
        <v>348</v>
      </c>
      <c r="T434" s="271" t="s">
        <v>350</v>
      </c>
      <c r="U434" s="271" t="s">
        <v>350</v>
      </c>
      <c r="V434" s="271" t="s">
        <v>350</v>
      </c>
      <c r="W434" s="271" t="s">
        <v>348</v>
      </c>
      <c r="X434" s="271" t="s">
        <v>349</v>
      </c>
      <c r="Y434" s="271" t="s">
        <v>348</v>
      </c>
      <c r="Z434" s="271" t="s">
        <v>348</v>
      </c>
      <c r="AA434" s="271" t="s">
        <v>350</v>
      </c>
      <c r="AB434" s="271" t="s">
        <v>350</v>
      </c>
      <c r="AC434" s="271" t="s">
        <v>350</v>
      </c>
      <c r="AD434" s="271" t="s">
        <v>350</v>
      </c>
      <c r="AE434" s="271" t="s">
        <v>350</v>
      </c>
      <c r="AF434" s="271" t="s">
        <v>350</v>
      </c>
      <c r="AG434" s="271" t="s">
        <v>349</v>
      </c>
      <c r="AH434" s="271" t="s">
        <v>349</v>
      </c>
      <c r="AI434" s="271" t="s">
        <v>349</v>
      </c>
      <c r="AJ434" s="271" t="s">
        <v>349</v>
      </c>
      <c r="AK434" s="271" t="s">
        <v>349</v>
      </c>
      <c r="AL434" s="271" t="s">
        <v>349</v>
      </c>
    </row>
    <row r="435" spans="1:38">
      <c r="A435" s="271">
        <v>808330</v>
      </c>
      <c r="B435" s="271" t="s">
        <v>2007</v>
      </c>
      <c r="C435" s="271" t="s">
        <v>350</v>
      </c>
      <c r="D435" s="271" t="s">
        <v>348</v>
      </c>
      <c r="E435" s="271" t="s">
        <v>350</v>
      </c>
      <c r="F435" s="271" t="s">
        <v>349</v>
      </c>
      <c r="G435" s="271" t="s">
        <v>349</v>
      </c>
      <c r="H435" s="271" t="s">
        <v>349</v>
      </c>
      <c r="I435" s="271" t="s">
        <v>350</v>
      </c>
      <c r="J435" s="271" t="s">
        <v>349</v>
      </c>
      <c r="K435" s="271" t="s">
        <v>349</v>
      </c>
      <c r="L435" s="271" t="s">
        <v>350</v>
      </c>
      <c r="M435" s="271" t="s">
        <v>349</v>
      </c>
      <c r="N435" s="271" t="s">
        <v>349</v>
      </c>
      <c r="O435" s="271" t="s">
        <v>348</v>
      </c>
      <c r="P435" s="271" t="s">
        <v>350</v>
      </c>
      <c r="Q435" s="271" t="s">
        <v>350</v>
      </c>
      <c r="R435" s="271" t="s">
        <v>350</v>
      </c>
      <c r="S435" s="271" t="s">
        <v>350</v>
      </c>
      <c r="T435" s="271" t="s">
        <v>348</v>
      </c>
      <c r="U435" s="271" t="s">
        <v>348</v>
      </c>
      <c r="V435" s="271" t="s">
        <v>348</v>
      </c>
      <c r="W435" s="271" t="s">
        <v>350</v>
      </c>
      <c r="X435" s="271" t="s">
        <v>350</v>
      </c>
      <c r="Y435" s="271" t="s">
        <v>350</v>
      </c>
      <c r="Z435" s="271" t="s">
        <v>348</v>
      </c>
      <c r="AA435" s="271" t="s">
        <v>350</v>
      </c>
      <c r="AB435" s="271" t="s">
        <v>350</v>
      </c>
      <c r="AC435" s="271" t="s">
        <v>349</v>
      </c>
      <c r="AD435" s="271" t="s">
        <v>349</v>
      </c>
      <c r="AE435" s="271" t="s">
        <v>350</v>
      </c>
      <c r="AF435" s="271" t="s">
        <v>350</v>
      </c>
      <c r="AG435" s="271" t="s">
        <v>349</v>
      </c>
      <c r="AH435" s="271" t="s">
        <v>349</v>
      </c>
      <c r="AI435" s="271" t="s">
        <v>349</v>
      </c>
      <c r="AJ435" s="271" t="s">
        <v>349</v>
      </c>
      <c r="AK435" s="271" t="s">
        <v>349</v>
      </c>
      <c r="AL435" s="271" t="s">
        <v>349</v>
      </c>
    </row>
    <row r="436" spans="1:38">
      <c r="A436" s="271">
        <v>808342</v>
      </c>
      <c r="B436" s="271" t="s">
        <v>2007</v>
      </c>
      <c r="C436" s="271" t="s">
        <v>349</v>
      </c>
      <c r="D436" s="271" t="s">
        <v>350</v>
      </c>
      <c r="E436" s="271" t="s">
        <v>349</v>
      </c>
      <c r="F436" s="271" t="s">
        <v>349</v>
      </c>
      <c r="G436" s="271" t="s">
        <v>350</v>
      </c>
      <c r="H436" s="271" t="s">
        <v>349</v>
      </c>
      <c r="I436" s="271" t="s">
        <v>349</v>
      </c>
      <c r="J436" s="271" t="s">
        <v>350</v>
      </c>
      <c r="K436" s="271" t="s">
        <v>349</v>
      </c>
      <c r="L436" s="271" t="s">
        <v>349</v>
      </c>
      <c r="M436" s="271" t="s">
        <v>349</v>
      </c>
      <c r="N436" s="271" t="s">
        <v>349</v>
      </c>
      <c r="O436" s="271" t="s">
        <v>349</v>
      </c>
      <c r="P436" s="271" t="s">
        <v>350</v>
      </c>
      <c r="Q436" s="271" t="s">
        <v>348</v>
      </c>
      <c r="R436" s="271" t="s">
        <v>350</v>
      </c>
      <c r="S436" s="271" t="s">
        <v>348</v>
      </c>
      <c r="T436" s="271" t="s">
        <v>350</v>
      </c>
      <c r="U436" s="271" t="s">
        <v>350</v>
      </c>
      <c r="V436" s="271" t="s">
        <v>348</v>
      </c>
      <c r="W436" s="271" t="s">
        <v>348</v>
      </c>
      <c r="X436" s="271" t="s">
        <v>348</v>
      </c>
      <c r="Y436" s="271" t="s">
        <v>348</v>
      </c>
      <c r="Z436" s="271" t="s">
        <v>350</v>
      </c>
      <c r="AA436" s="271" t="s">
        <v>349</v>
      </c>
      <c r="AB436" s="271" t="s">
        <v>349</v>
      </c>
      <c r="AC436" s="271" t="s">
        <v>349</v>
      </c>
      <c r="AD436" s="271" t="s">
        <v>349</v>
      </c>
      <c r="AE436" s="271" t="s">
        <v>349</v>
      </c>
      <c r="AF436" s="271" t="s">
        <v>349</v>
      </c>
      <c r="AG436" s="271" t="s">
        <v>349</v>
      </c>
      <c r="AH436" s="271" t="s">
        <v>349</v>
      </c>
      <c r="AI436" s="271" t="s">
        <v>349</v>
      </c>
      <c r="AJ436" s="271" t="s">
        <v>349</v>
      </c>
      <c r="AK436" s="271" t="s">
        <v>349</v>
      </c>
      <c r="AL436" s="271" t="s">
        <v>349</v>
      </c>
    </row>
    <row r="437" spans="1:38">
      <c r="A437" s="271">
        <v>808500</v>
      </c>
      <c r="B437" s="271" t="s">
        <v>2007</v>
      </c>
      <c r="C437" s="271" t="s">
        <v>350</v>
      </c>
      <c r="D437" s="271" t="s">
        <v>349</v>
      </c>
      <c r="E437" s="271" t="s">
        <v>350</v>
      </c>
      <c r="F437" s="271" t="s">
        <v>350</v>
      </c>
      <c r="G437" s="271" t="s">
        <v>350</v>
      </c>
      <c r="H437" s="271" t="s">
        <v>349</v>
      </c>
      <c r="I437" s="271" t="s">
        <v>349</v>
      </c>
      <c r="J437" s="271" t="s">
        <v>350</v>
      </c>
      <c r="K437" s="271" t="s">
        <v>349</v>
      </c>
      <c r="L437" s="271" t="s">
        <v>349</v>
      </c>
      <c r="M437" s="271" t="s">
        <v>349</v>
      </c>
      <c r="N437" s="271" t="s">
        <v>349</v>
      </c>
      <c r="O437" s="271" t="s">
        <v>348</v>
      </c>
      <c r="P437" s="271" t="s">
        <v>349</v>
      </c>
      <c r="Q437" s="271" t="s">
        <v>350</v>
      </c>
      <c r="R437" s="271" t="s">
        <v>349</v>
      </c>
      <c r="S437" s="271" t="s">
        <v>350</v>
      </c>
      <c r="T437" s="271" t="s">
        <v>350</v>
      </c>
      <c r="U437" s="271" t="s">
        <v>350</v>
      </c>
      <c r="V437" s="271" t="s">
        <v>350</v>
      </c>
      <c r="W437" s="271" t="s">
        <v>350</v>
      </c>
      <c r="X437" s="271" t="s">
        <v>350</v>
      </c>
      <c r="Y437" s="271" t="s">
        <v>350</v>
      </c>
      <c r="Z437" s="271" t="s">
        <v>350</v>
      </c>
      <c r="AA437" s="271" t="s">
        <v>350</v>
      </c>
      <c r="AB437" s="271" t="s">
        <v>350</v>
      </c>
      <c r="AC437" s="271" t="s">
        <v>349</v>
      </c>
      <c r="AD437" s="271" t="s">
        <v>350</v>
      </c>
      <c r="AE437" s="271" t="s">
        <v>350</v>
      </c>
      <c r="AF437" s="271" t="s">
        <v>350</v>
      </c>
      <c r="AG437" s="271" t="s">
        <v>349</v>
      </c>
      <c r="AH437" s="271" t="s">
        <v>349</v>
      </c>
      <c r="AI437" s="271" t="s">
        <v>349</v>
      </c>
      <c r="AJ437" s="271" t="s">
        <v>349</v>
      </c>
      <c r="AK437" s="271" t="s">
        <v>349</v>
      </c>
      <c r="AL437" s="271" t="s">
        <v>349</v>
      </c>
    </row>
    <row r="438" spans="1:38">
      <c r="A438" s="271">
        <v>808531</v>
      </c>
      <c r="B438" s="271" t="s">
        <v>2007</v>
      </c>
      <c r="C438" s="271" t="s">
        <v>349</v>
      </c>
      <c r="D438" s="271" t="s">
        <v>349</v>
      </c>
      <c r="E438" s="271" t="s">
        <v>349</v>
      </c>
      <c r="F438" s="271" t="s">
        <v>349</v>
      </c>
      <c r="G438" s="271" t="s">
        <v>349</v>
      </c>
      <c r="H438" s="271" t="s">
        <v>350</v>
      </c>
      <c r="I438" s="271" t="s">
        <v>349</v>
      </c>
      <c r="J438" s="271" t="s">
        <v>350</v>
      </c>
      <c r="K438" s="271" t="s">
        <v>349</v>
      </c>
      <c r="L438" s="271" t="s">
        <v>349</v>
      </c>
      <c r="M438" s="271" t="s">
        <v>349</v>
      </c>
      <c r="N438" s="271" t="s">
        <v>349</v>
      </c>
      <c r="O438" s="271" t="s">
        <v>349</v>
      </c>
      <c r="P438" s="271" t="s">
        <v>349</v>
      </c>
      <c r="Q438" s="271" t="s">
        <v>350</v>
      </c>
      <c r="R438" s="271" t="s">
        <v>350</v>
      </c>
      <c r="S438" s="271" t="s">
        <v>350</v>
      </c>
      <c r="T438" s="271" t="s">
        <v>350</v>
      </c>
      <c r="U438" s="271" t="s">
        <v>350</v>
      </c>
      <c r="V438" s="271" t="s">
        <v>350</v>
      </c>
      <c r="W438" s="271" t="s">
        <v>350</v>
      </c>
      <c r="X438" s="271" t="s">
        <v>350</v>
      </c>
      <c r="Y438" s="271" t="s">
        <v>350</v>
      </c>
      <c r="Z438" s="271" t="s">
        <v>350</v>
      </c>
      <c r="AA438" s="271" t="s">
        <v>350</v>
      </c>
      <c r="AB438" s="271" t="s">
        <v>350</v>
      </c>
      <c r="AC438" s="271" t="s">
        <v>350</v>
      </c>
      <c r="AD438" s="271" t="s">
        <v>349</v>
      </c>
      <c r="AE438" s="271" t="s">
        <v>349</v>
      </c>
      <c r="AF438" s="271" t="s">
        <v>350</v>
      </c>
      <c r="AG438" s="271" t="s">
        <v>349</v>
      </c>
      <c r="AH438" s="271" t="s">
        <v>349</v>
      </c>
      <c r="AI438" s="271" t="s">
        <v>349</v>
      </c>
      <c r="AJ438" s="271" t="s">
        <v>349</v>
      </c>
      <c r="AK438" s="271" t="s">
        <v>349</v>
      </c>
      <c r="AL438" s="271" t="s">
        <v>349</v>
      </c>
    </row>
    <row r="439" spans="1:38">
      <c r="A439" s="271">
        <v>808837</v>
      </c>
      <c r="B439" s="271" t="s">
        <v>2007</v>
      </c>
      <c r="C439" s="271" t="s">
        <v>349</v>
      </c>
      <c r="D439" s="271" t="s">
        <v>350</v>
      </c>
      <c r="E439" s="271" t="s">
        <v>350</v>
      </c>
      <c r="F439" s="271" t="s">
        <v>349</v>
      </c>
      <c r="G439" s="271" t="s">
        <v>349</v>
      </c>
      <c r="H439" s="271" t="s">
        <v>349</v>
      </c>
      <c r="I439" s="271" t="s">
        <v>349</v>
      </c>
      <c r="J439" s="271" t="s">
        <v>350</v>
      </c>
      <c r="K439" s="271" t="s">
        <v>349</v>
      </c>
      <c r="L439" s="271" t="s">
        <v>349</v>
      </c>
      <c r="M439" s="271" t="s">
        <v>349</v>
      </c>
      <c r="N439" s="271" t="s">
        <v>349</v>
      </c>
      <c r="O439" s="271" t="s">
        <v>349</v>
      </c>
      <c r="P439" s="271" t="s">
        <v>349</v>
      </c>
      <c r="Q439" s="271" t="s">
        <v>350</v>
      </c>
      <c r="R439" s="271" t="s">
        <v>350</v>
      </c>
      <c r="S439" s="271" t="s">
        <v>350</v>
      </c>
      <c r="T439" s="271" t="s">
        <v>349</v>
      </c>
      <c r="U439" s="271" t="s">
        <v>349</v>
      </c>
      <c r="V439" s="271" t="s">
        <v>350</v>
      </c>
      <c r="W439" s="271" t="s">
        <v>350</v>
      </c>
      <c r="X439" s="271" t="s">
        <v>350</v>
      </c>
      <c r="Y439" s="271" t="s">
        <v>350</v>
      </c>
      <c r="Z439" s="271" t="s">
        <v>350</v>
      </c>
      <c r="AA439" s="271" t="s">
        <v>349</v>
      </c>
      <c r="AB439" s="271" t="s">
        <v>350</v>
      </c>
      <c r="AC439" s="271" t="s">
        <v>350</v>
      </c>
      <c r="AD439" s="271" t="s">
        <v>349</v>
      </c>
      <c r="AE439" s="271" t="s">
        <v>350</v>
      </c>
      <c r="AF439" s="271" t="s">
        <v>349</v>
      </c>
      <c r="AG439" s="271" t="s">
        <v>349</v>
      </c>
      <c r="AH439" s="271" t="s">
        <v>349</v>
      </c>
      <c r="AI439" s="271" t="s">
        <v>349</v>
      </c>
      <c r="AJ439" s="271" t="s">
        <v>349</v>
      </c>
      <c r="AK439" s="271" t="s">
        <v>349</v>
      </c>
      <c r="AL439" s="271" t="s">
        <v>349</v>
      </c>
    </row>
    <row r="440" spans="1:38">
      <c r="A440" s="271">
        <v>808889</v>
      </c>
      <c r="B440" s="271" t="s">
        <v>2007</v>
      </c>
      <c r="C440" s="271" t="s">
        <v>350</v>
      </c>
      <c r="D440" s="271" t="s">
        <v>350</v>
      </c>
      <c r="E440" s="271" t="s">
        <v>349</v>
      </c>
      <c r="F440" s="271" t="s">
        <v>349</v>
      </c>
      <c r="G440" s="271" t="s">
        <v>349</v>
      </c>
      <c r="H440" s="271" t="s">
        <v>350</v>
      </c>
      <c r="I440" s="271" t="s">
        <v>349</v>
      </c>
      <c r="J440" s="271" t="s">
        <v>348</v>
      </c>
      <c r="K440" s="271" t="s">
        <v>349</v>
      </c>
      <c r="L440" s="271" t="s">
        <v>350</v>
      </c>
      <c r="M440" s="271" t="s">
        <v>349</v>
      </c>
      <c r="N440" s="271" t="s">
        <v>349</v>
      </c>
      <c r="O440" s="271" t="s">
        <v>350</v>
      </c>
      <c r="P440" s="271" t="s">
        <v>349</v>
      </c>
      <c r="Q440" s="271" t="s">
        <v>348</v>
      </c>
      <c r="R440" s="271" t="s">
        <v>349</v>
      </c>
      <c r="S440" s="271" t="s">
        <v>350</v>
      </c>
      <c r="T440" s="271" t="s">
        <v>350</v>
      </c>
      <c r="U440" s="271" t="s">
        <v>350</v>
      </c>
      <c r="V440" s="271" t="s">
        <v>349</v>
      </c>
      <c r="W440" s="271" t="s">
        <v>349</v>
      </c>
      <c r="X440" s="271" t="s">
        <v>348</v>
      </c>
      <c r="Y440" s="271" t="s">
        <v>349</v>
      </c>
      <c r="Z440" s="271" t="s">
        <v>350</v>
      </c>
      <c r="AA440" s="271" t="s">
        <v>350</v>
      </c>
      <c r="AB440" s="271" t="s">
        <v>350</v>
      </c>
      <c r="AC440" s="271" t="s">
        <v>350</v>
      </c>
      <c r="AD440" s="271" t="s">
        <v>350</v>
      </c>
      <c r="AE440" s="271" t="s">
        <v>350</v>
      </c>
      <c r="AF440" s="271" t="s">
        <v>350</v>
      </c>
      <c r="AG440" s="271" t="s">
        <v>349</v>
      </c>
      <c r="AH440" s="271" t="s">
        <v>349</v>
      </c>
      <c r="AI440" s="271" t="s">
        <v>349</v>
      </c>
      <c r="AJ440" s="271" t="s">
        <v>349</v>
      </c>
      <c r="AK440" s="271" t="s">
        <v>349</v>
      </c>
      <c r="AL440" s="271" t="s">
        <v>349</v>
      </c>
    </row>
    <row r="441" spans="1:38">
      <c r="A441" s="271">
        <v>808931</v>
      </c>
      <c r="B441" s="271" t="s">
        <v>2007</v>
      </c>
      <c r="C441" s="271" t="s">
        <v>350</v>
      </c>
      <c r="D441" s="271" t="s">
        <v>350</v>
      </c>
      <c r="E441" s="271" t="s">
        <v>349</v>
      </c>
      <c r="F441" s="271" t="s">
        <v>349</v>
      </c>
      <c r="G441" s="271" t="s">
        <v>349</v>
      </c>
      <c r="H441" s="271" t="s">
        <v>349</v>
      </c>
      <c r="I441" s="271" t="s">
        <v>349</v>
      </c>
      <c r="J441" s="271" t="s">
        <v>349</v>
      </c>
      <c r="K441" s="271" t="s">
        <v>350</v>
      </c>
      <c r="L441" s="271" t="s">
        <v>349</v>
      </c>
      <c r="M441" s="271" t="s">
        <v>349</v>
      </c>
      <c r="N441" s="271" t="s">
        <v>349</v>
      </c>
      <c r="O441" s="271" t="s">
        <v>349</v>
      </c>
      <c r="P441" s="271" t="s">
        <v>350</v>
      </c>
      <c r="Q441" s="271" t="s">
        <v>350</v>
      </c>
      <c r="R441" s="271" t="s">
        <v>350</v>
      </c>
      <c r="S441" s="271" t="s">
        <v>350</v>
      </c>
      <c r="T441" s="271" t="s">
        <v>350</v>
      </c>
      <c r="U441" s="271" t="s">
        <v>350</v>
      </c>
      <c r="V441" s="271" t="s">
        <v>350</v>
      </c>
      <c r="W441" s="271" t="s">
        <v>350</v>
      </c>
      <c r="X441" s="271" t="s">
        <v>350</v>
      </c>
      <c r="Y441" s="271" t="s">
        <v>350</v>
      </c>
      <c r="Z441" s="271" t="s">
        <v>350</v>
      </c>
      <c r="AA441" s="271" t="s">
        <v>350</v>
      </c>
      <c r="AB441" s="271" t="s">
        <v>350</v>
      </c>
      <c r="AC441" s="271" t="s">
        <v>350</v>
      </c>
      <c r="AD441" s="271" t="s">
        <v>350</v>
      </c>
      <c r="AE441" s="271" t="s">
        <v>350</v>
      </c>
      <c r="AF441" s="271" t="s">
        <v>350</v>
      </c>
      <c r="AG441" s="271" t="s">
        <v>349</v>
      </c>
      <c r="AH441" s="271" t="s">
        <v>349</v>
      </c>
      <c r="AI441" s="271" t="s">
        <v>349</v>
      </c>
      <c r="AJ441" s="271" t="s">
        <v>349</v>
      </c>
      <c r="AK441" s="271" t="s">
        <v>349</v>
      </c>
      <c r="AL441" s="271" t="s">
        <v>349</v>
      </c>
    </row>
    <row r="442" spans="1:38">
      <c r="A442" s="271">
        <v>809250</v>
      </c>
      <c r="B442" s="271" t="s">
        <v>2007</v>
      </c>
      <c r="C442" s="271" t="s">
        <v>349</v>
      </c>
      <c r="D442" s="271" t="s">
        <v>349</v>
      </c>
      <c r="E442" s="271" t="s">
        <v>350</v>
      </c>
      <c r="F442" s="271" t="s">
        <v>350</v>
      </c>
      <c r="G442" s="271" t="s">
        <v>350</v>
      </c>
      <c r="H442" s="271" t="s">
        <v>350</v>
      </c>
      <c r="I442" s="271" t="s">
        <v>349</v>
      </c>
      <c r="J442" s="271" t="s">
        <v>349</v>
      </c>
      <c r="K442" s="271" t="s">
        <v>349</v>
      </c>
      <c r="L442" s="271" t="s">
        <v>349</v>
      </c>
      <c r="M442" s="271" t="s">
        <v>349</v>
      </c>
      <c r="N442" s="271" t="s">
        <v>349</v>
      </c>
      <c r="O442" s="271" t="s">
        <v>349</v>
      </c>
      <c r="P442" s="271" t="s">
        <v>350</v>
      </c>
      <c r="Q442" s="271" t="s">
        <v>350</v>
      </c>
      <c r="R442" s="271" t="s">
        <v>348</v>
      </c>
      <c r="S442" s="271" t="s">
        <v>350</v>
      </c>
      <c r="T442" s="271" t="s">
        <v>350</v>
      </c>
      <c r="U442" s="271" t="s">
        <v>350</v>
      </c>
      <c r="V442" s="271" t="s">
        <v>350</v>
      </c>
      <c r="W442" s="271" t="s">
        <v>350</v>
      </c>
      <c r="X442" s="271" t="s">
        <v>350</v>
      </c>
      <c r="Y442" s="271" t="s">
        <v>350</v>
      </c>
      <c r="Z442" s="271" t="s">
        <v>349</v>
      </c>
      <c r="AA442" s="271" t="s">
        <v>350</v>
      </c>
      <c r="AB442" s="271" t="s">
        <v>350</v>
      </c>
      <c r="AC442" s="271" t="s">
        <v>350</v>
      </c>
      <c r="AD442" s="271" t="s">
        <v>350</v>
      </c>
      <c r="AE442" s="271" t="s">
        <v>350</v>
      </c>
      <c r="AF442" s="271" t="s">
        <v>350</v>
      </c>
      <c r="AG442" s="271" t="s">
        <v>349</v>
      </c>
      <c r="AH442" s="271" t="s">
        <v>349</v>
      </c>
      <c r="AI442" s="271" t="s">
        <v>349</v>
      </c>
      <c r="AJ442" s="271" t="s">
        <v>349</v>
      </c>
      <c r="AK442" s="271" t="s">
        <v>349</v>
      </c>
      <c r="AL442" s="271" t="s">
        <v>349</v>
      </c>
    </row>
    <row r="443" spans="1:38">
      <c r="A443" s="271">
        <v>809282</v>
      </c>
      <c r="B443" s="271" t="s">
        <v>2007</v>
      </c>
      <c r="C443" s="271" t="s">
        <v>350</v>
      </c>
      <c r="D443" s="271" t="s">
        <v>349</v>
      </c>
      <c r="E443" s="271" t="s">
        <v>349</v>
      </c>
      <c r="F443" s="271" t="s">
        <v>350</v>
      </c>
      <c r="G443" s="271" t="s">
        <v>350</v>
      </c>
      <c r="H443" s="271" t="s">
        <v>350</v>
      </c>
      <c r="I443" s="271" t="s">
        <v>349</v>
      </c>
      <c r="J443" s="271" t="s">
        <v>349</v>
      </c>
      <c r="K443" s="271" t="s">
        <v>349</v>
      </c>
      <c r="L443" s="271" t="s">
        <v>349</v>
      </c>
      <c r="M443" s="271" t="s">
        <v>349</v>
      </c>
      <c r="N443" s="271" t="s">
        <v>349</v>
      </c>
      <c r="O443" s="271" t="s">
        <v>350</v>
      </c>
      <c r="P443" s="271" t="s">
        <v>349</v>
      </c>
      <c r="Q443" s="271" t="s">
        <v>349</v>
      </c>
      <c r="R443" s="271" t="s">
        <v>350</v>
      </c>
      <c r="S443" s="271" t="s">
        <v>350</v>
      </c>
      <c r="T443" s="271" t="s">
        <v>350</v>
      </c>
      <c r="U443" s="271" t="s">
        <v>350</v>
      </c>
      <c r="V443" s="271" t="s">
        <v>350</v>
      </c>
      <c r="W443" s="271" t="s">
        <v>350</v>
      </c>
      <c r="X443" s="271" t="s">
        <v>350</v>
      </c>
      <c r="Y443" s="271" t="s">
        <v>349</v>
      </c>
      <c r="Z443" s="271" t="s">
        <v>349</v>
      </c>
      <c r="AA443" s="271" t="s">
        <v>350</v>
      </c>
      <c r="AB443" s="271" t="s">
        <v>350</v>
      </c>
      <c r="AC443" s="271" t="s">
        <v>350</v>
      </c>
      <c r="AD443" s="271" t="s">
        <v>349</v>
      </c>
      <c r="AE443" s="271" t="s">
        <v>350</v>
      </c>
      <c r="AF443" s="271" t="s">
        <v>350</v>
      </c>
      <c r="AG443" s="271" t="s">
        <v>349</v>
      </c>
      <c r="AH443" s="271" t="s">
        <v>349</v>
      </c>
      <c r="AI443" s="271" t="s">
        <v>349</v>
      </c>
      <c r="AJ443" s="271" t="s">
        <v>349</v>
      </c>
      <c r="AK443" s="271" t="s">
        <v>349</v>
      </c>
      <c r="AL443" s="271" t="s">
        <v>349</v>
      </c>
    </row>
    <row r="444" spans="1:38">
      <c r="A444" s="271">
        <v>809285</v>
      </c>
      <c r="B444" s="271" t="s">
        <v>2007</v>
      </c>
      <c r="C444" s="271" t="s">
        <v>350</v>
      </c>
      <c r="D444" s="271" t="s">
        <v>348</v>
      </c>
      <c r="E444" s="271" t="s">
        <v>349</v>
      </c>
      <c r="F444" s="271" t="s">
        <v>349</v>
      </c>
      <c r="G444" s="271" t="s">
        <v>350</v>
      </c>
      <c r="H444" s="271" t="s">
        <v>350</v>
      </c>
      <c r="I444" s="271" t="s">
        <v>349</v>
      </c>
      <c r="J444" s="271" t="s">
        <v>350</v>
      </c>
      <c r="K444" s="271" t="s">
        <v>349</v>
      </c>
      <c r="L444" s="271" t="s">
        <v>350</v>
      </c>
      <c r="M444" s="271" t="s">
        <v>349</v>
      </c>
      <c r="N444" s="271" t="s">
        <v>349</v>
      </c>
      <c r="O444" s="271" t="s">
        <v>350</v>
      </c>
      <c r="P444" s="271" t="s">
        <v>350</v>
      </c>
      <c r="Q444" s="271" t="s">
        <v>350</v>
      </c>
      <c r="R444" s="271" t="s">
        <v>348</v>
      </c>
      <c r="S444" s="271" t="s">
        <v>350</v>
      </c>
      <c r="T444" s="271" t="s">
        <v>350</v>
      </c>
      <c r="U444" s="271" t="s">
        <v>350</v>
      </c>
      <c r="V444" s="271" t="s">
        <v>349</v>
      </c>
      <c r="W444" s="271" t="s">
        <v>350</v>
      </c>
      <c r="X444" s="271" t="s">
        <v>350</v>
      </c>
      <c r="Y444" s="271" t="s">
        <v>349</v>
      </c>
      <c r="Z444" s="271" t="s">
        <v>350</v>
      </c>
      <c r="AA444" s="271" t="s">
        <v>350</v>
      </c>
      <c r="AB444" s="271" t="s">
        <v>350</v>
      </c>
      <c r="AC444" s="271" t="s">
        <v>350</v>
      </c>
      <c r="AD444" s="271" t="s">
        <v>350</v>
      </c>
      <c r="AE444" s="271" t="s">
        <v>350</v>
      </c>
      <c r="AF444" s="271" t="s">
        <v>350</v>
      </c>
      <c r="AG444" s="271" t="s">
        <v>349</v>
      </c>
      <c r="AH444" s="271" t="s">
        <v>349</v>
      </c>
      <c r="AI444" s="271" t="s">
        <v>349</v>
      </c>
      <c r="AJ444" s="271" t="s">
        <v>349</v>
      </c>
      <c r="AK444" s="271" t="s">
        <v>349</v>
      </c>
      <c r="AL444" s="271" t="s">
        <v>349</v>
      </c>
    </row>
    <row r="445" spans="1:38">
      <c r="A445" s="271">
        <v>809327</v>
      </c>
      <c r="B445" s="271" t="s">
        <v>2007</v>
      </c>
      <c r="C445" s="271" t="s">
        <v>349</v>
      </c>
      <c r="D445" s="271" t="s">
        <v>348</v>
      </c>
      <c r="E445" s="271" t="s">
        <v>349</v>
      </c>
      <c r="F445" s="271" t="s">
        <v>349</v>
      </c>
      <c r="G445" s="271" t="s">
        <v>349</v>
      </c>
      <c r="H445" s="271" t="s">
        <v>349</v>
      </c>
      <c r="I445" s="271" t="s">
        <v>350</v>
      </c>
      <c r="J445" s="271" t="s">
        <v>350</v>
      </c>
      <c r="K445" s="271" t="s">
        <v>349</v>
      </c>
      <c r="L445" s="271" t="s">
        <v>350</v>
      </c>
      <c r="M445" s="271" t="s">
        <v>349</v>
      </c>
      <c r="N445" s="271" t="s">
        <v>349</v>
      </c>
      <c r="O445" s="271" t="s">
        <v>350</v>
      </c>
      <c r="P445" s="271" t="s">
        <v>349</v>
      </c>
      <c r="Q445" s="271" t="s">
        <v>350</v>
      </c>
      <c r="R445" s="271" t="s">
        <v>349</v>
      </c>
      <c r="S445" s="271" t="s">
        <v>350</v>
      </c>
      <c r="T445" s="271" t="s">
        <v>350</v>
      </c>
      <c r="U445" s="271" t="s">
        <v>350</v>
      </c>
      <c r="V445" s="271" t="s">
        <v>350</v>
      </c>
      <c r="W445" s="271" t="s">
        <v>349</v>
      </c>
      <c r="X445" s="271" t="s">
        <v>350</v>
      </c>
      <c r="Y445" s="271" t="s">
        <v>349</v>
      </c>
      <c r="Z445" s="271" t="s">
        <v>350</v>
      </c>
      <c r="AA445" s="271" t="s">
        <v>350</v>
      </c>
      <c r="AB445" s="271" t="s">
        <v>350</v>
      </c>
      <c r="AC445" s="271" t="s">
        <v>350</v>
      </c>
      <c r="AD445" s="271" t="s">
        <v>350</v>
      </c>
      <c r="AE445" s="271" t="s">
        <v>350</v>
      </c>
      <c r="AF445" s="271" t="s">
        <v>350</v>
      </c>
      <c r="AG445" s="271" t="s">
        <v>349</v>
      </c>
      <c r="AH445" s="271" t="s">
        <v>349</v>
      </c>
      <c r="AI445" s="271" t="s">
        <v>349</v>
      </c>
      <c r="AJ445" s="271" t="s">
        <v>349</v>
      </c>
      <c r="AK445" s="271" t="s">
        <v>349</v>
      </c>
      <c r="AL445" s="271" t="s">
        <v>349</v>
      </c>
    </row>
    <row r="446" spans="1:38">
      <c r="A446" s="271">
        <v>809721</v>
      </c>
      <c r="B446" s="271" t="s">
        <v>2007</v>
      </c>
      <c r="C446" s="271" t="s">
        <v>349</v>
      </c>
      <c r="D446" s="271" t="s">
        <v>349</v>
      </c>
      <c r="E446" s="271" t="s">
        <v>349</v>
      </c>
      <c r="F446" s="271" t="s">
        <v>349</v>
      </c>
      <c r="G446" s="271" t="s">
        <v>349</v>
      </c>
      <c r="H446" s="271" t="s">
        <v>349</v>
      </c>
      <c r="I446" s="271" t="s">
        <v>349</v>
      </c>
      <c r="J446" s="271" t="s">
        <v>350</v>
      </c>
      <c r="K446" s="271" t="s">
        <v>350</v>
      </c>
      <c r="L446" s="271" t="s">
        <v>350</v>
      </c>
      <c r="M446" s="271" t="s">
        <v>349</v>
      </c>
      <c r="N446" s="271" t="s">
        <v>349</v>
      </c>
      <c r="O446" s="271" t="s">
        <v>349</v>
      </c>
      <c r="P446" s="271" t="s">
        <v>349</v>
      </c>
      <c r="Q446" s="271" t="s">
        <v>349</v>
      </c>
      <c r="R446" s="271" t="s">
        <v>350</v>
      </c>
      <c r="S446" s="271" t="s">
        <v>350</v>
      </c>
      <c r="T446" s="271" t="s">
        <v>348</v>
      </c>
      <c r="U446" s="271" t="s">
        <v>349</v>
      </c>
      <c r="V446" s="271" t="s">
        <v>349</v>
      </c>
      <c r="W446" s="271" t="s">
        <v>350</v>
      </c>
      <c r="X446" s="271" t="s">
        <v>350</v>
      </c>
      <c r="Y446" s="271" t="s">
        <v>350</v>
      </c>
      <c r="Z446" s="271" t="s">
        <v>350</v>
      </c>
      <c r="AA446" s="271" t="s">
        <v>350</v>
      </c>
      <c r="AB446" s="271" t="s">
        <v>350</v>
      </c>
      <c r="AC446" s="271" t="s">
        <v>350</v>
      </c>
      <c r="AD446" s="271" t="s">
        <v>349</v>
      </c>
      <c r="AE446" s="271" t="s">
        <v>349</v>
      </c>
      <c r="AF446" s="271" t="s">
        <v>350</v>
      </c>
      <c r="AG446" s="271" t="s">
        <v>349</v>
      </c>
      <c r="AH446" s="271" t="s">
        <v>349</v>
      </c>
      <c r="AI446" s="271" t="s">
        <v>349</v>
      </c>
      <c r="AJ446" s="271" t="s">
        <v>349</v>
      </c>
      <c r="AK446" s="271" t="s">
        <v>349</v>
      </c>
      <c r="AL446" s="271" t="s">
        <v>349</v>
      </c>
    </row>
    <row r="447" spans="1:38">
      <c r="A447" s="271">
        <v>809777</v>
      </c>
      <c r="B447" s="271" t="s">
        <v>2007</v>
      </c>
      <c r="C447" s="271" t="s">
        <v>349</v>
      </c>
      <c r="D447" s="271" t="s">
        <v>350</v>
      </c>
      <c r="E447" s="271" t="s">
        <v>349</v>
      </c>
      <c r="F447" s="271" t="s">
        <v>349</v>
      </c>
      <c r="G447" s="271" t="s">
        <v>349</v>
      </c>
      <c r="H447" s="271" t="s">
        <v>349</v>
      </c>
      <c r="I447" s="271" t="s">
        <v>349</v>
      </c>
      <c r="J447" s="271" t="s">
        <v>349</v>
      </c>
      <c r="K447" s="271" t="s">
        <v>350</v>
      </c>
      <c r="L447" s="271" t="s">
        <v>350</v>
      </c>
      <c r="M447" s="271" t="s">
        <v>349</v>
      </c>
      <c r="N447" s="271" t="s">
        <v>349</v>
      </c>
      <c r="O447" s="271" t="s">
        <v>350</v>
      </c>
      <c r="P447" s="271" t="s">
        <v>349</v>
      </c>
      <c r="Q447" s="271" t="s">
        <v>350</v>
      </c>
      <c r="R447" s="271" t="s">
        <v>349</v>
      </c>
      <c r="S447" s="271" t="s">
        <v>350</v>
      </c>
      <c r="T447" s="271" t="s">
        <v>350</v>
      </c>
      <c r="U447" s="271" t="s">
        <v>350</v>
      </c>
      <c r="V447" s="271" t="s">
        <v>350</v>
      </c>
      <c r="W447" s="271" t="s">
        <v>349</v>
      </c>
      <c r="X447" s="271" t="s">
        <v>350</v>
      </c>
      <c r="Y447" s="271" t="s">
        <v>349</v>
      </c>
      <c r="Z447" s="271" t="s">
        <v>349</v>
      </c>
      <c r="AA447" s="271" t="s">
        <v>350</v>
      </c>
      <c r="AB447" s="271" t="s">
        <v>349</v>
      </c>
      <c r="AC447" s="271" t="s">
        <v>350</v>
      </c>
      <c r="AD447" s="271" t="s">
        <v>349</v>
      </c>
      <c r="AE447" s="271" t="s">
        <v>350</v>
      </c>
      <c r="AF447" s="271" t="s">
        <v>349</v>
      </c>
      <c r="AG447" s="271" t="s">
        <v>349</v>
      </c>
      <c r="AH447" s="271" t="s">
        <v>349</v>
      </c>
      <c r="AI447" s="271" t="s">
        <v>349</v>
      </c>
      <c r="AJ447" s="271" t="s">
        <v>349</v>
      </c>
      <c r="AK447" s="271" t="s">
        <v>349</v>
      </c>
      <c r="AL447" s="271" t="s">
        <v>349</v>
      </c>
    </row>
    <row r="448" spans="1:38">
      <c r="A448" s="271">
        <v>809964</v>
      </c>
      <c r="B448" s="271" t="s">
        <v>2007</v>
      </c>
      <c r="C448" s="271" t="s">
        <v>350</v>
      </c>
      <c r="D448" s="271" t="s">
        <v>350</v>
      </c>
      <c r="E448" s="271" t="s">
        <v>349</v>
      </c>
      <c r="F448" s="271" t="s">
        <v>349</v>
      </c>
      <c r="G448" s="271" t="s">
        <v>350</v>
      </c>
      <c r="H448" s="271" t="s">
        <v>348</v>
      </c>
      <c r="I448" s="271" t="s">
        <v>349</v>
      </c>
      <c r="J448" s="271" t="s">
        <v>349</v>
      </c>
      <c r="K448" s="271" t="s">
        <v>349</v>
      </c>
      <c r="L448" s="271" t="s">
        <v>349</v>
      </c>
      <c r="M448" s="271" t="s">
        <v>349</v>
      </c>
      <c r="N448" s="271" t="s">
        <v>349</v>
      </c>
      <c r="O448" s="271" t="s">
        <v>349</v>
      </c>
      <c r="P448" s="271" t="s">
        <v>350</v>
      </c>
      <c r="Q448" s="271" t="s">
        <v>350</v>
      </c>
      <c r="R448" s="271" t="s">
        <v>348</v>
      </c>
      <c r="S448" s="271" t="s">
        <v>350</v>
      </c>
      <c r="T448" s="271" t="s">
        <v>350</v>
      </c>
      <c r="U448" s="271" t="s">
        <v>350</v>
      </c>
      <c r="V448" s="271" t="s">
        <v>350</v>
      </c>
      <c r="W448" s="271" t="s">
        <v>350</v>
      </c>
      <c r="X448" s="271" t="s">
        <v>350</v>
      </c>
      <c r="Y448" s="271" t="s">
        <v>348</v>
      </c>
      <c r="Z448" s="271" t="s">
        <v>350</v>
      </c>
      <c r="AA448" s="271" t="s">
        <v>350</v>
      </c>
      <c r="AB448" s="271" t="s">
        <v>350</v>
      </c>
      <c r="AC448" s="271" t="s">
        <v>350</v>
      </c>
      <c r="AD448" s="271" t="s">
        <v>350</v>
      </c>
      <c r="AE448" s="271" t="s">
        <v>350</v>
      </c>
      <c r="AF448" s="271" t="s">
        <v>350</v>
      </c>
      <c r="AG448" s="271" t="s">
        <v>349</v>
      </c>
      <c r="AH448" s="271" t="s">
        <v>349</v>
      </c>
      <c r="AI448" s="271" t="s">
        <v>349</v>
      </c>
      <c r="AJ448" s="271" t="s">
        <v>349</v>
      </c>
      <c r="AK448" s="271" t="s">
        <v>349</v>
      </c>
      <c r="AL448" s="271" t="s">
        <v>349</v>
      </c>
    </row>
    <row r="449" spans="1:38">
      <c r="A449" s="271">
        <v>810224</v>
      </c>
      <c r="B449" s="271" t="s">
        <v>2007</v>
      </c>
      <c r="C449" s="271" t="s">
        <v>349</v>
      </c>
      <c r="D449" s="271" t="s">
        <v>349</v>
      </c>
      <c r="E449" s="271" t="s">
        <v>349</v>
      </c>
      <c r="F449" s="271" t="s">
        <v>349</v>
      </c>
      <c r="G449" s="271" t="s">
        <v>349</v>
      </c>
      <c r="H449" s="271" t="s">
        <v>349</v>
      </c>
      <c r="I449" s="271" t="s">
        <v>349</v>
      </c>
      <c r="J449" s="271" t="s">
        <v>349</v>
      </c>
      <c r="K449" s="271" t="s">
        <v>349</v>
      </c>
      <c r="L449" s="271" t="s">
        <v>349</v>
      </c>
      <c r="M449" s="271" t="s">
        <v>349</v>
      </c>
      <c r="N449" s="271" t="s">
        <v>349</v>
      </c>
      <c r="O449" s="271" t="s">
        <v>350</v>
      </c>
      <c r="P449" s="271" t="s">
        <v>350</v>
      </c>
      <c r="Q449" s="271" t="s">
        <v>350</v>
      </c>
      <c r="R449" s="271" t="s">
        <v>349</v>
      </c>
      <c r="S449" s="271" t="s">
        <v>350</v>
      </c>
      <c r="T449" s="271" t="s">
        <v>350</v>
      </c>
      <c r="U449" s="271" t="s">
        <v>350</v>
      </c>
      <c r="V449" s="271" t="s">
        <v>348</v>
      </c>
      <c r="W449" s="271" t="s">
        <v>349</v>
      </c>
      <c r="X449" s="271" t="s">
        <v>350</v>
      </c>
      <c r="Y449" s="271" t="s">
        <v>349</v>
      </c>
      <c r="Z449" s="271" t="s">
        <v>350</v>
      </c>
      <c r="AA449" s="271" t="s">
        <v>350</v>
      </c>
      <c r="AB449" s="271" t="s">
        <v>350</v>
      </c>
      <c r="AC449" s="271" t="s">
        <v>350</v>
      </c>
      <c r="AD449" s="271" t="s">
        <v>350</v>
      </c>
      <c r="AE449" s="271" t="s">
        <v>350</v>
      </c>
      <c r="AF449" s="271" t="s">
        <v>350</v>
      </c>
      <c r="AG449" s="271" t="s">
        <v>349</v>
      </c>
      <c r="AH449" s="271" t="s">
        <v>349</v>
      </c>
      <c r="AI449" s="271" t="s">
        <v>349</v>
      </c>
      <c r="AJ449" s="271" t="s">
        <v>349</v>
      </c>
      <c r="AK449" s="271" t="s">
        <v>349</v>
      </c>
      <c r="AL449" s="271" t="s">
        <v>349</v>
      </c>
    </row>
    <row r="450" spans="1:38">
      <c r="A450" s="271">
        <v>810285</v>
      </c>
      <c r="B450" s="271" t="s">
        <v>2007</v>
      </c>
      <c r="C450" s="271" t="s">
        <v>350</v>
      </c>
      <c r="D450" s="271" t="s">
        <v>350</v>
      </c>
      <c r="E450" s="271" t="s">
        <v>349</v>
      </c>
      <c r="F450" s="271" t="s">
        <v>350</v>
      </c>
      <c r="G450" s="271" t="s">
        <v>350</v>
      </c>
      <c r="H450" s="271" t="s">
        <v>350</v>
      </c>
      <c r="I450" s="271" t="s">
        <v>349</v>
      </c>
      <c r="J450" s="271" t="s">
        <v>349</v>
      </c>
      <c r="K450" s="271" t="s">
        <v>349</v>
      </c>
      <c r="L450" s="271" t="s">
        <v>349</v>
      </c>
      <c r="M450" s="271" t="s">
        <v>349</v>
      </c>
      <c r="N450" s="271" t="s">
        <v>349</v>
      </c>
      <c r="O450" s="271" t="s">
        <v>350</v>
      </c>
      <c r="P450" s="271" t="s">
        <v>350</v>
      </c>
      <c r="Q450" s="271" t="s">
        <v>350</v>
      </c>
      <c r="R450" s="271" t="s">
        <v>348</v>
      </c>
      <c r="S450" s="271" t="s">
        <v>350</v>
      </c>
      <c r="T450" s="271" t="s">
        <v>348</v>
      </c>
      <c r="U450" s="271" t="s">
        <v>350</v>
      </c>
      <c r="V450" s="271" t="s">
        <v>350</v>
      </c>
      <c r="W450" s="271" t="s">
        <v>348</v>
      </c>
      <c r="X450" s="271" t="s">
        <v>350</v>
      </c>
      <c r="Y450" s="271" t="s">
        <v>350</v>
      </c>
      <c r="Z450" s="271" t="s">
        <v>350</v>
      </c>
      <c r="AA450" s="271" t="s">
        <v>350</v>
      </c>
      <c r="AB450" s="271" t="s">
        <v>350</v>
      </c>
      <c r="AC450" s="271" t="s">
        <v>350</v>
      </c>
      <c r="AD450" s="271" t="s">
        <v>350</v>
      </c>
      <c r="AE450" s="271" t="s">
        <v>350</v>
      </c>
      <c r="AF450" s="271" t="s">
        <v>350</v>
      </c>
      <c r="AG450" s="271" t="s">
        <v>349</v>
      </c>
      <c r="AH450" s="271" t="s">
        <v>349</v>
      </c>
      <c r="AI450" s="271" t="s">
        <v>349</v>
      </c>
      <c r="AJ450" s="271" t="s">
        <v>349</v>
      </c>
      <c r="AK450" s="271" t="s">
        <v>349</v>
      </c>
      <c r="AL450" s="271" t="s">
        <v>349</v>
      </c>
    </row>
    <row r="451" spans="1:38">
      <c r="A451" s="271">
        <v>810334</v>
      </c>
      <c r="B451" s="271" t="s">
        <v>2007</v>
      </c>
      <c r="C451" s="271" t="s">
        <v>350</v>
      </c>
      <c r="D451" s="271" t="s">
        <v>350</v>
      </c>
      <c r="E451" s="271" t="s">
        <v>348</v>
      </c>
      <c r="F451" s="271" t="s">
        <v>350</v>
      </c>
      <c r="G451" s="271" t="s">
        <v>350</v>
      </c>
      <c r="H451" s="271" t="s">
        <v>350</v>
      </c>
      <c r="I451" s="271" t="s">
        <v>349</v>
      </c>
      <c r="J451" s="271" t="s">
        <v>349</v>
      </c>
      <c r="K451" s="271" t="s">
        <v>348</v>
      </c>
      <c r="L451" s="271" t="s">
        <v>349</v>
      </c>
      <c r="M451" s="271" t="s">
        <v>349</v>
      </c>
      <c r="N451" s="271" t="s">
        <v>349</v>
      </c>
      <c r="O451" s="271" t="s">
        <v>349</v>
      </c>
      <c r="P451" s="271" t="s">
        <v>350</v>
      </c>
      <c r="Q451" s="271" t="s">
        <v>350</v>
      </c>
      <c r="R451" s="271" t="s">
        <v>348</v>
      </c>
      <c r="S451" s="271" t="s">
        <v>350</v>
      </c>
      <c r="T451" s="271" t="s">
        <v>350</v>
      </c>
      <c r="U451" s="271" t="s">
        <v>350</v>
      </c>
      <c r="V451" s="271" t="s">
        <v>348</v>
      </c>
      <c r="W451" s="271" t="s">
        <v>350</v>
      </c>
      <c r="X451" s="271" t="s">
        <v>350</v>
      </c>
      <c r="Y451" s="271" t="s">
        <v>350</v>
      </c>
      <c r="Z451" s="271" t="s">
        <v>350</v>
      </c>
      <c r="AA451" s="271" t="s">
        <v>350</v>
      </c>
      <c r="AB451" s="271" t="s">
        <v>349</v>
      </c>
      <c r="AC451" s="271" t="s">
        <v>350</v>
      </c>
      <c r="AD451" s="271" t="s">
        <v>350</v>
      </c>
      <c r="AE451" s="271" t="s">
        <v>349</v>
      </c>
      <c r="AF451" s="271" t="s">
        <v>350</v>
      </c>
      <c r="AG451" s="271" t="s">
        <v>349</v>
      </c>
      <c r="AH451" s="271" t="s">
        <v>349</v>
      </c>
      <c r="AI451" s="271" t="s">
        <v>349</v>
      </c>
      <c r="AJ451" s="271" t="s">
        <v>349</v>
      </c>
      <c r="AK451" s="271" t="s">
        <v>349</v>
      </c>
      <c r="AL451" s="271" t="s">
        <v>349</v>
      </c>
    </row>
    <row r="452" spans="1:38">
      <c r="A452" s="271">
        <v>810368</v>
      </c>
      <c r="B452" s="271" t="s">
        <v>2007</v>
      </c>
      <c r="C452" s="271" t="s">
        <v>350</v>
      </c>
      <c r="D452" s="271" t="s">
        <v>349</v>
      </c>
      <c r="E452" s="271" t="s">
        <v>349</v>
      </c>
      <c r="F452" s="271" t="s">
        <v>350</v>
      </c>
      <c r="G452" s="271" t="s">
        <v>350</v>
      </c>
      <c r="H452" s="271" t="s">
        <v>350</v>
      </c>
      <c r="I452" s="271" t="s">
        <v>349</v>
      </c>
      <c r="J452" s="271" t="s">
        <v>349</v>
      </c>
      <c r="K452" s="271" t="s">
        <v>349</v>
      </c>
      <c r="L452" s="271" t="s">
        <v>349</v>
      </c>
      <c r="M452" s="271" t="s">
        <v>349</v>
      </c>
      <c r="N452" s="271" t="s">
        <v>349</v>
      </c>
      <c r="O452" s="271" t="s">
        <v>348</v>
      </c>
      <c r="P452" s="271" t="s">
        <v>349</v>
      </c>
      <c r="Q452" s="271" t="s">
        <v>350</v>
      </c>
      <c r="R452" s="271" t="s">
        <v>350</v>
      </c>
      <c r="S452" s="271" t="s">
        <v>350</v>
      </c>
      <c r="T452" s="271" t="s">
        <v>350</v>
      </c>
      <c r="U452" s="271" t="s">
        <v>350</v>
      </c>
      <c r="V452" s="271" t="s">
        <v>350</v>
      </c>
      <c r="W452" s="271" t="s">
        <v>348</v>
      </c>
      <c r="X452" s="271" t="s">
        <v>350</v>
      </c>
      <c r="Y452" s="271" t="s">
        <v>349</v>
      </c>
      <c r="Z452" s="271" t="s">
        <v>350</v>
      </c>
      <c r="AA452" s="271" t="s">
        <v>350</v>
      </c>
      <c r="AB452" s="271" t="s">
        <v>350</v>
      </c>
      <c r="AC452" s="271" t="s">
        <v>350</v>
      </c>
      <c r="AD452" s="271" t="s">
        <v>349</v>
      </c>
      <c r="AE452" s="271" t="s">
        <v>350</v>
      </c>
      <c r="AF452" s="271" t="s">
        <v>349</v>
      </c>
      <c r="AG452" s="271" t="s">
        <v>349</v>
      </c>
      <c r="AH452" s="271" t="s">
        <v>349</v>
      </c>
      <c r="AI452" s="271" t="s">
        <v>349</v>
      </c>
      <c r="AJ452" s="271" t="s">
        <v>349</v>
      </c>
      <c r="AK452" s="271" t="s">
        <v>349</v>
      </c>
      <c r="AL452" s="271" t="s">
        <v>349</v>
      </c>
    </row>
    <row r="453" spans="1:38">
      <c r="A453" s="271">
        <v>810501</v>
      </c>
      <c r="B453" s="271" t="s">
        <v>2007</v>
      </c>
      <c r="C453" s="271" t="s">
        <v>350</v>
      </c>
      <c r="D453" s="271" t="s">
        <v>349</v>
      </c>
      <c r="E453" s="271" t="s">
        <v>349</v>
      </c>
      <c r="F453" s="271" t="s">
        <v>349</v>
      </c>
      <c r="G453" s="271" t="s">
        <v>350</v>
      </c>
      <c r="H453" s="271" t="s">
        <v>350</v>
      </c>
      <c r="I453" s="271" t="s">
        <v>349</v>
      </c>
      <c r="J453" s="271" t="s">
        <v>349</v>
      </c>
      <c r="K453" s="271" t="s">
        <v>349</v>
      </c>
      <c r="L453" s="271" t="s">
        <v>349</v>
      </c>
      <c r="M453" s="271" t="s">
        <v>349</v>
      </c>
      <c r="N453" s="271" t="s">
        <v>349</v>
      </c>
      <c r="O453" s="271" t="s">
        <v>350</v>
      </c>
      <c r="P453" s="271" t="s">
        <v>350</v>
      </c>
      <c r="Q453" s="271" t="s">
        <v>349</v>
      </c>
      <c r="R453" s="271" t="s">
        <v>350</v>
      </c>
      <c r="S453" s="271" t="s">
        <v>350</v>
      </c>
      <c r="T453" s="271" t="s">
        <v>350</v>
      </c>
      <c r="U453" s="271" t="s">
        <v>350</v>
      </c>
      <c r="V453" s="271" t="s">
        <v>350</v>
      </c>
      <c r="W453" s="271" t="s">
        <v>350</v>
      </c>
      <c r="X453" s="271" t="s">
        <v>350</v>
      </c>
      <c r="Y453" s="271" t="s">
        <v>350</v>
      </c>
      <c r="Z453" s="271" t="s">
        <v>350</v>
      </c>
      <c r="AA453" s="271" t="s">
        <v>349</v>
      </c>
      <c r="AB453" s="271" t="s">
        <v>349</v>
      </c>
      <c r="AC453" s="271" t="s">
        <v>349</v>
      </c>
      <c r="AD453" s="271" t="s">
        <v>349</v>
      </c>
      <c r="AE453" s="271" t="s">
        <v>349</v>
      </c>
      <c r="AF453" s="271" t="s">
        <v>349</v>
      </c>
      <c r="AG453" s="271" t="s">
        <v>349</v>
      </c>
      <c r="AH453" s="271" t="s">
        <v>349</v>
      </c>
      <c r="AI453" s="271" t="s">
        <v>349</v>
      </c>
      <c r="AJ453" s="271" t="s">
        <v>349</v>
      </c>
      <c r="AK453" s="271" t="s">
        <v>349</v>
      </c>
      <c r="AL453" s="271" t="s">
        <v>349</v>
      </c>
    </row>
    <row r="454" spans="1:38">
      <c r="A454" s="271">
        <v>810616</v>
      </c>
      <c r="B454" s="271" t="s">
        <v>2007</v>
      </c>
      <c r="C454" s="271" t="s">
        <v>349</v>
      </c>
      <c r="D454" s="271" t="s">
        <v>349</v>
      </c>
      <c r="E454" s="271" t="s">
        <v>349</v>
      </c>
      <c r="F454" s="271" t="s">
        <v>349</v>
      </c>
      <c r="G454" s="271" t="s">
        <v>349</v>
      </c>
      <c r="H454" s="271" t="s">
        <v>349</v>
      </c>
      <c r="I454" s="271" t="s">
        <v>350</v>
      </c>
      <c r="J454" s="271" t="s">
        <v>349</v>
      </c>
      <c r="K454" s="271" t="s">
        <v>350</v>
      </c>
      <c r="L454" s="271" t="s">
        <v>348</v>
      </c>
      <c r="M454" s="271" t="s">
        <v>349</v>
      </c>
      <c r="N454" s="271" t="s">
        <v>349</v>
      </c>
      <c r="O454" s="271" t="s">
        <v>350</v>
      </c>
      <c r="P454" s="271" t="s">
        <v>350</v>
      </c>
      <c r="Q454" s="271" t="s">
        <v>350</v>
      </c>
      <c r="R454" s="271" t="s">
        <v>350</v>
      </c>
      <c r="S454" s="271" t="s">
        <v>350</v>
      </c>
      <c r="T454" s="271" t="s">
        <v>350</v>
      </c>
      <c r="U454" s="271" t="s">
        <v>350</v>
      </c>
      <c r="V454" s="271" t="s">
        <v>350</v>
      </c>
      <c r="W454" s="271" t="s">
        <v>350</v>
      </c>
      <c r="X454" s="271" t="s">
        <v>350</v>
      </c>
      <c r="Y454" s="271" t="s">
        <v>349</v>
      </c>
      <c r="Z454" s="271" t="s">
        <v>350</v>
      </c>
      <c r="AA454" s="271" t="s">
        <v>350</v>
      </c>
      <c r="AB454" s="271" t="s">
        <v>350</v>
      </c>
      <c r="AC454" s="271" t="s">
        <v>350</v>
      </c>
      <c r="AD454" s="271" t="s">
        <v>349</v>
      </c>
      <c r="AE454" s="271" t="s">
        <v>350</v>
      </c>
      <c r="AF454" s="271" t="s">
        <v>350</v>
      </c>
      <c r="AG454" s="271" t="s">
        <v>349</v>
      </c>
      <c r="AH454" s="271" t="s">
        <v>349</v>
      </c>
      <c r="AI454" s="271" t="s">
        <v>349</v>
      </c>
      <c r="AJ454" s="271" t="s">
        <v>349</v>
      </c>
      <c r="AK454" s="271" t="s">
        <v>349</v>
      </c>
      <c r="AL454" s="271" t="s">
        <v>349</v>
      </c>
    </row>
    <row r="455" spans="1:38">
      <c r="A455" s="271">
        <v>810655</v>
      </c>
      <c r="B455" s="271" t="s">
        <v>2007</v>
      </c>
      <c r="C455" s="271" t="s">
        <v>349</v>
      </c>
      <c r="D455" s="271" t="s">
        <v>349</v>
      </c>
      <c r="E455" s="271" t="s">
        <v>350</v>
      </c>
      <c r="F455" s="271" t="s">
        <v>349</v>
      </c>
      <c r="G455" s="271" t="s">
        <v>349</v>
      </c>
      <c r="H455" s="271" t="s">
        <v>349</v>
      </c>
      <c r="I455" s="271" t="s">
        <v>349</v>
      </c>
      <c r="J455" s="271" t="s">
        <v>350</v>
      </c>
      <c r="K455" s="271" t="s">
        <v>348</v>
      </c>
      <c r="L455" s="271" t="s">
        <v>350</v>
      </c>
      <c r="M455" s="271" t="s">
        <v>349</v>
      </c>
      <c r="N455" s="271" t="s">
        <v>349</v>
      </c>
      <c r="O455" s="271" t="s">
        <v>350</v>
      </c>
      <c r="P455" s="271" t="s">
        <v>350</v>
      </c>
      <c r="Q455" s="271" t="s">
        <v>350</v>
      </c>
      <c r="R455" s="271" t="s">
        <v>350</v>
      </c>
      <c r="S455" s="271" t="s">
        <v>350</v>
      </c>
      <c r="T455" s="271" t="s">
        <v>350</v>
      </c>
      <c r="U455" s="271" t="s">
        <v>350</v>
      </c>
      <c r="V455" s="271" t="s">
        <v>350</v>
      </c>
      <c r="W455" s="271" t="s">
        <v>350</v>
      </c>
      <c r="X455" s="271" t="s">
        <v>350</v>
      </c>
      <c r="Y455" s="271" t="s">
        <v>350</v>
      </c>
      <c r="Z455" s="271" t="s">
        <v>350</v>
      </c>
      <c r="AA455" s="271" t="s">
        <v>350</v>
      </c>
      <c r="AB455" s="271" t="s">
        <v>350</v>
      </c>
      <c r="AC455" s="271" t="s">
        <v>350</v>
      </c>
      <c r="AD455" s="271" t="s">
        <v>350</v>
      </c>
      <c r="AE455" s="271" t="s">
        <v>349</v>
      </c>
      <c r="AF455" s="271" t="s">
        <v>350</v>
      </c>
      <c r="AG455" s="271" t="s">
        <v>349</v>
      </c>
      <c r="AH455" s="271" t="s">
        <v>349</v>
      </c>
      <c r="AI455" s="271" t="s">
        <v>349</v>
      </c>
      <c r="AJ455" s="271" t="s">
        <v>349</v>
      </c>
      <c r="AK455" s="271" t="s">
        <v>349</v>
      </c>
      <c r="AL455" s="271" t="s">
        <v>349</v>
      </c>
    </row>
    <row r="456" spans="1:38">
      <c r="A456" s="271">
        <v>810661</v>
      </c>
      <c r="B456" s="271" t="s">
        <v>2007</v>
      </c>
      <c r="C456" s="271" t="s">
        <v>349</v>
      </c>
      <c r="D456" s="271" t="s">
        <v>350</v>
      </c>
      <c r="E456" s="271" t="s">
        <v>349</v>
      </c>
      <c r="F456" s="271" t="s">
        <v>349</v>
      </c>
      <c r="G456" s="271" t="s">
        <v>349</v>
      </c>
      <c r="H456" s="271" t="s">
        <v>349</v>
      </c>
      <c r="I456" s="271" t="s">
        <v>349</v>
      </c>
      <c r="J456" s="271" t="s">
        <v>349</v>
      </c>
      <c r="K456" s="271" t="s">
        <v>348</v>
      </c>
      <c r="L456" s="271" t="s">
        <v>350</v>
      </c>
      <c r="M456" s="271" t="s">
        <v>349</v>
      </c>
      <c r="N456" s="271" t="s">
        <v>349</v>
      </c>
      <c r="O456" s="271" t="s">
        <v>348</v>
      </c>
      <c r="P456" s="271" t="s">
        <v>348</v>
      </c>
      <c r="Q456" s="271" t="s">
        <v>350</v>
      </c>
      <c r="R456" s="271" t="s">
        <v>348</v>
      </c>
      <c r="S456" s="271" t="s">
        <v>348</v>
      </c>
      <c r="T456" s="271" t="s">
        <v>348</v>
      </c>
      <c r="U456" s="271" t="s">
        <v>350</v>
      </c>
      <c r="V456" s="271" t="s">
        <v>350</v>
      </c>
      <c r="W456" s="271" t="s">
        <v>350</v>
      </c>
      <c r="X456" s="271" t="s">
        <v>350</v>
      </c>
      <c r="Y456" s="271" t="s">
        <v>350</v>
      </c>
      <c r="Z456" s="271" t="s">
        <v>348</v>
      </c>
      <c r="AA456" s="271" t="s">
        <v>350</v>
      </c>
      <c r="AB456" s="271" t="s">
        <v>350</v>
      </c>
      <c r="AC456" s="271" t="s">
        <v>350</v>
      </c>
      <c r="AD456" s="271" t="s">
        <v>350</v>
      </c>
      <c r="AE456" s="271" t="s">
        <v>350</v>
      </c>
      <c r="AF456" s="271" t="s">
        <v>350</v>
      </c>
      <c r="AG456" s="271" t="s">
        <v>349</v>
      </c>
      <c r="AH456" s="271" t="s">
        <v>349</v>
      </c>
      <c r="AI456" s="271" t="s">
        <v>349</v>
      </c>
      <c r="AJ456" s="271" t="s">
        <v>349</v>
      </c>
      <c r="AK456" s="271" t="s">
        <v>349</v>
      </c>
      <c r="AL456" s="271" t="s">
        <v>349</v>
      </c>
    </row>
    <row r="457" spans="1:38">
      <c r="A457" s="271">
        <v>810662</v>
      </c>
      <c r="B457" s="271" t="s">
        <v>2007</v>
      </c>
      <c r="C457" s="271" t="s">
        <v>349</v>
      </c>
      <c r="D457" s="271" t="s">
        <v>348</v>
      </c>
      <c r="E457" s="271" t="s">
        <v>350</v>
      </c>
      <c r="F457" s="271" t="s">
        <v>349</v>
      </c>
      <c r="G457" s="271" t="s">
        <v>349</v>
      </c>
      <c r="H457" s="271" t="s">
        <v>349</v>
      </c>
      <c r="I457" s="271" t="s">
        <v>349</v>
      </c>
      <c r="J457" s="271" t="s">
        <v>350</v>
      </c>
      <c r="K457" s="271" t="s">
        <v>350</v>
      </c>
      <c r="L457" s="271" t="s">
        <v>348</v>
      </c>
      <c r="M457" s="271" t="s">
        <v>349</v>
      </c>
      <c r="N457" s="271" t="s">
        <v>349</v>
      </c>
      <c r="O457" s="271" t="s">
        <v>350</v>
      </c>
      <c r="P457" s="271" t="s">
        <v>350</v>
      </c>
      <c r="Q457" s="271" t="s">
        <v>348</v>
      </c>
      <c r="R457" s="271" t="s">
        <v>350</v>
      </c>
      <c r="S457" s="271" t="s">
        <v>348</v>
      </c>
      <c r="T457" s="271" t="s">
        <v>350</v>
      </c>
      <c r="U457" s="271" t="s">
        <v>350</v>
      </c>
      <c r="V457" s="271" t="s">
        <v>348</v>
      </c>
      <c r="W457" s="271" t="s">
        <v>350</v>
      </c>
      <c r="X457" s="271" t="s">
        <v>350</v>
      </c>
      <c r="Y457" s="271" t="s">
        <v>348</v>
      </c>
      <c r="Z457" s="271" t="s">
        <v>350</v>
      </c>
      <c r="AA457" s="271" t="s">
        <v>350</v>
      </c>
      <c r="AB457" s="271" t="s">
        <v>350</v>
      </c>
      <c r="AC457" s="271" t="s">
        <v>350</v>
      </c>
      <c r="AD457" s="271" t="s">
        <v>350</v>
      </c>
      <c r="AE457" s="271" t="s">
        <v>350</v>
      </c>
      <c r="AF457" s="271" t="s">
        <v>350</v>
      </c>
      <c r="AG457" s="271" t="s">
        <v>349</v>
      </c>
      <c r="AH457" s="271" t="s">
        <v>349</v>
      </c>
      <c r="AI457" s="271" t="s">
        <v>349</v>
      </c>
      <c r="AJ457" s="271" t="s">
        <v>349</v>
      </c>
      <c r="AK457" s="271" t="s">
        <v>349</v>
      </c>
      <c r="AL457" s="271" t="s">
        <v>349</v>
      </c>
    </row>
    <row r="458" spans="1:38">
      <c r="A458" s="271">
        <v>810665</v>
      </c>
      <c r="B458" s="271" t="s">
        <v>2007</v>
      </c>
      <c r="C458" s="271" t="s">
        <v>349</v>
      </c>
      <c r="D458" s="271" t="s">
        <v>348</v>
      </c>
      <c r="E458" s="271" t="s">
        <v>349</v>
      </c>
      <c r="F458" s="271" t="s">
        <v>349</v>
      </c>
      <c r="G458" s="271" t="s">
        <v>349</v>
      </c>
      <c r="H458" s="271" t="s">
        <v>349</v>
      </c>
      <c r="I458" s="271" t="s">
        <v>349</v>
      </c>
      <c r="J458" s="271" t="s">
        <v>348</v>
      </c>
      <c r="K458" s="271" t="s">
        <v>348</v>
      </c>
      <c r="L458" s="271" t="s">
        <v>350</v>
      </c>
      <c r="M458" s="271" t="s">
        <v>349</v>
      </c>
      <c r="N458" s="271" t="s">
        <v>349</v>
      </c>
      <c r="O458" s="271" t="s">
        <v>349</v>
      </c>
      <c r="P458" s="271" t="s">
        <v>348</v>
      </c>
      <c r="Q458" s="271" t="s">
        <v>350</v>
      </c>
      <c r="R458" s="271" t="s">
        <v>350</v>
      </c>
      <c r="S458" s="271" t="s">
        <v>350</v>
      </c>
      <c r="T458" s="271" t="s">
        <v>350</v>
      </c>
      <c r="U458" s="271" t="s">
        <v>350</v>
      </c>
      <c r="V458" s="271" t="s">
        <v>350</v>
      </c>
      <c r="W458" s="271" t="s">
        <v>350</v>
      </c>
      <c r="X458" s="271" t="s">
        <v>350</v>
      </c>
      <c r="Y458" s="271" t="s">
        <v>348</v>
      </c>
      <c r="Z458" s="271" t="s">
        <v>348</v>
      </c>
      <c r="AA458" s="271" t="s">
        <v>350</v>
      </c>
      <c r="AB458" s="271" t="s">
        <v>350</v>
      </c>
      <c r="AC458" s="271" t="s">
        <v>350</v>
      </c>
      <c r="AD458" s="271" t="s">
        <v>350</v>
      </c>
      <c r="AE458" s="271" t="s">
        <v>350</v>
      </c>
      <c r="AF458" s="271" t="s">
        <v>350</v>
      </c>
      <c r="AG458" s="271" t="s">
        <v>349</v>
      </c>
      <c r="AH458" s="271" t="s">
        <v>349</v>
      </c>
      <c r="AI458" s="271" t="s">
        <v>349</v>
      </c>
      <c r="AJ458" s="271" t="s">
        <v>349</v>
      </c>
      <c r="AK458" s="271" t="s">
        <v>349</v>
      </c>
      <c r="AL458" s="271" t="s">
        <v>349</v>
      </c>
    </row>
    <row r="459" spans="1:38">
      <c r="A459" s="271">
        <v>810666</v>
      </c>
      <c r="B459" s="271" t="s">
        <v>2007</v>
      </c>
      <c r="C459" s="271" t="s">
        <v>349</v>
      </c>
      <c r="D459" s="271" t="s">
        <v>349</v>
      </c>
      <c r="E459" s="271" t="s">
        <v>348</v>
      </c>
      <c r="F459" s="271" t="s">
        <v>349</v>
      </c>
      <c r="G459" s="271" t="s">
        <v>349</v>
      </c>
      <c r="H459" s="271" t="s">
        <v>349</v>
      </c>
      <c r="I459" s="271" t="s">
        <v>349</v>
      </c>
      <c r="J459" s="271" t="s">
        <v>350</v>
      </c>
      <c r="K459" s="271" t="s">
        <v>349</v>
      </c>
      <c r="L459" s="271" t="s">
        <v>350</v>
      </c>
      <c r="M459" s="271" t="s">
        <v>349</v>
      </c>
      <c r="N459" s="271" t="s">
        <v>349</v>
      </c>
      <c r="O459" s="271" t="s">
        <v>349</v>
      </c>
      <c r="P459" s="271" t="s">
        <v>349</v>
      </c>
      <c r="Q459" s="271" t="s">
        <v>348</v>
      </c>
      <c r="R459" s="271" t="s">
        <v>348</v>
      </c>
      <c r="S459" s="271" t="s">
        <v>350</v>
      </c>
      <c r="T459" s="271" t="s">
        <v>350</v>
      </c>
      <c r="U459" s="271" t="s">
        <v>349</v>
      </c>
      <c r="V459" s="271" t="s">
        <v>350</v>
      </c>
      <c r="W459" s="271" t="s">
        <v>350</v>
      </c>
      <c r="X459" s="271" t="s">
        <v>350</v>
      </c>
      <c r="Y459" s="271" t="s">
        <v>350</v>
      </c>
      <c r="Z459" s="271" t="s">
        <v>348</v>
      </c>
      <c r="AA459" s="271" t="s">
        <v>349</v>
      </c>
      <c r="AB459" s="271" t="s">
        <v>350</v>
      </c>
      <c r="AC459" s="271" t="s">
        <v>348</v>
      </c>
      <c r="AD459" s="271" t="s">
        <v>348</v>
      </c>
      <c r="AE459" s="271" t="s">
        <v>350</v>
      </c>
      <c r="AF459" s="271" t="s">
        <v>350</v>
      </c>
      <c r="AG459" s="271" t="s">
        <v>349</v>
      </c>
      <c r="AH459" s="271" t="s">
        <v>350</v>
      </c>
      <c r="AI459" s="271" t="s">
        <v>350</v>
      </c>
      <c r="AJ459" s="271" t="s">
        <v>350</v>
      </c>
      <c r="AK459" s="271" t="s">
        <v>349</v>
      </c>
      <c r="AL459" s="271" t="s">
        <v>350</v>
      </c>
    </row>
    <row r="460" spans="1:38">
      <c r="A460" s="271">
        <v>810668</v>
      </c>
      <c r="B460" s="271" t="s">
        <v>2007</v>
      </c>
      <c r="C460" s="271" t="s">
        <v>349</v>
      </c>
      <c r="D460" s="271" t="s">
        <v>348</v>
      </c>
      <c r="E460" s="271" t="s">
        <v>349</v>
      </c>
      <c r="F460" s="271" t="s">
        <v>349</v>
      </c>
      <c r="G460" s="271" t="s">
        <v>349</v>
      </c>
      <c r="H460" s="271" t="s">
        <v>349</v>
      </c>
      <c r="I460" s="271" t="s">
        <v>349</v>
      </c>
      <c r="J460" s="271" t="s">
        <v>348</v>
      </c>
      <c r="K460" s="271" t="s">
        <v>350</v>
      </c>
      <c r="L460" s="271" t="s">
        <v>350</v>
      </c>
      <c r="M460" s="271" t="s">
        <v>349</v>
      </c>
      <c r="N460" s="271" t="s">
        <v>349</v>
      </c>
      <c r="O460" s="271" t="s">
        <v>350</v>
      </c>
      <c r="P460" s="271" t="s">
        <v>348</v>
      </c>
      <c r="Q460" s="271" t="s">
        <v>350</v>
      </c>
      <c r="R460" s="271" t="s">
        <v>350</v>
      </c>
      <c r="S460" s="271" t="s">
        <v>350</v>
      </c>
      <c r="T460" s="271" t="s">
        <v>350</v>
      </c>
      <c r="U460" s="271" t="s">
        <v>350</v>
      </c>
      <c r="V460" s="271" t="s">
        <v>350</v>
      </c>
      <c r="W460" s="271" t="s">
        <v>350</v>
      </c>
      <c r="X460" s="271" t="s">
        <v>350</v>
      </c>
      <c r="Y460" s="271" t="s">
        <v>350</v>
      </c>
      <c r="Z460" s="271" t="s">
        <v>350</v>
      </c>
      <c r="AA460" s="271" t="s">
        <v>350</v>
      </c>
      <c r="AB460" s="271" t="s">
        <v>350</v>
      </c>
      <c r="AC460" s="271" t="s">
        <v>350</v>
      </c>
      <c r="AD460" s="271" t="s">
        <v>350</v>
      </c>
      <c r="AE460" s="271" t="s">
        <v>350</v>
      </c>
      <c r="AF460" s="271" t="s">
        <v>350</v>
      </c>
      <c r="AG460" s="271" t="s">
        <v>349</v>
      </c>
      <c r="AH460" s="271" t="s">
        <v>349</v>
      </c>
      <c r="AI460" s="271" t="s">
        <v>349</v>
      </c>
      <c r="AJ460" s="271" t="s">
        <v>349</v>
      </c>
      <c r="AK460" s="271" t="s">
        <v>349</v>
      </c>
      <c r="AL460" s="271" t="s">
        <v>349</v>
      </c>
    </row>
    <row r="461" spans="1:38">
      <c r="A461" s="271">
        <v>810673</v>
      </c>
      <c r="B461" s="271" t="s">
        <v>2007</v>
      </c>
      <c r="C461" s="271" t="s">
        <v>350</v>
      </c>
      <c r="D461" s="271" t="s">
        <v>349</v>
      </c>
      <c r="E461" s="271" t="s">
        <v>350</v>
      </c>
      <c r="F461" s="271" t="s">
        <v>348</v>
      </c>
      <c r="G461" s="271" t="s">
        <v>349</v>
      </c>
      <c r="H461" s="271" t="s">
        <v>349</v>
      </c>
      <c r="I461" s="271" t="s">
        <v>349</v>
      </c>
      <c r="J461" s="271" t="s">
        <v>349</v>
      </c>
      <c r="K461" s="271" t="s">
        <v>349</v>
      </c>
      <c r="L461" s="271" t="s">
        <v>350</v>
      </c>
      <c r="M461" s="271" t="s">
        <v>349</v>
      </c>
      <c r="N461" s="271" t="s">
        <v>349</v>
      </c>
      <c r="O461" s="271" t="s">
        <v>348</v>
      </c>
      <c r="P461" s="271" t="s">
        <v>349</v>
      </c>
      <c r="Q461" s="271" t="s">
        <v>350</v>
      </c>
      <c r="R461" s="271" t="s">
        <v>350</v>
      </c>
      <c r="S461" s="271" t="s">
        <v>350</v>
      </c>
      <c r="T461" s="271" t="s">
        <v>350</v>
      </c>
      <c r="U461" s="271" t="s">
        <v>349</v>
      </c>
      <c r="V461" s="271" t="s">
        <v>348</v>
      </c>
      <c r="W461" s="271" t="s">
        <v>350</v>
      </c>
      <c r="X461" s="271" t="s">
        <v>350</v>
      </c>
      <c r="Y461" s="271" t="s">
        <v>350</v>
      </c>
      <c r="Z461" s="271" t="s">
        <v>348</v>
      </c>
      <c r="AA461" s="271" t="s">
        <v>350</v>
      </c>
      <c r="AB461" s="271" t="s">
        <v>350</v>
      </c>
      <c r="AC461" s="271" t="s">
        <v>350</v>
      </c>
      <c r="AD461" s="271" t="s">
        <v>350</v>
      </c>
      <c r="AE461" s="271" t="s">
        <v>350</v>
      </c>
      <c r="AF461" s="271" t="s">
        <v>350</v>
      </c>
      <c r="AG461" s="271" t="s">
        <v>349</v>
      </c>
      <c r="AH461" s="271" t="s">
        <v>349</v>
      </c>
      <c r="AI461" s="271" t="s">
        <v>349</v>
      </c>
      <c r="AJ461" s="271" t="s">
        <v>349</v>
      </c>
      <c r="AK461" s="271" t="s">
        <v>349</v>
      </c>
      <c r="AL461" s="271" t="s">
        <v>349</v>
      </c>
    </row>
    <row r="462" spans="1:38">
      <c r="A462" s="271">
        <v>810675</v>
      </c>
      <c r="B462" s="271" t="s">
        <v>2007</v>
      </c>
      <c r="C462" s="271" t="s">
        <v>349</v>
      </c>
      <c r="D462" s="271" t="s">
        <v>349</v>
      </c>
      <c r="E462" s="271" t="s">
        <v>350</v>
      </c>
      <c r="F462" s="271" t="s">
        <v>349</v>
      </c>
      <c r="G462" s="271" t="s">
        <v>349</v>
      </c>
      <c r="H462" s="271" t="s">
        <v>349</v>
      </c>
      <c r="I462" s="271" t="s">
        <v>349</v>
      </c>
      <c r="J462" s="271" t="s">
        <v>348</v>
      </c>
      <c r="K462" s="271" t="s">
        <v>350</v>
      </c>
      <c r="L462" s="271" t="s">
        <v>348</v>
      </c>
      <c r="M462" s="271" t="s">
        <v>349</v>
      </c>
      <c r="N462" s="271" t="s">
        <v>349</v>
      </c>
      <c r="O462" s="271" t="s">
        <v>349</v>
      </c>
      <c r="P462" s="271" t="s">
        <v>350</v>
      </c>
      <c r="Q462" s="271" t="s">
        <v>350</v>
      </c>
      <c r="R462" s="271" t="s">
        <v>348</v>
      </c>
      <c r="S462" s="271" t="s">
        <v>348</v>
      </c>
      <c r="T462" s="271" t="s">
        <v>350</v>
      </c>
      <c r="U462" s="271" t="s">
        <v>350</v>
      </c>
      <c r="V462" s="271" t="s">
        <v>350</v>
      </c>
      <c r="W462" s="271" t="s">
        <v>350</v>
      </c>
      <c r="X462" s="271" t="s">
        <v>350</v>
      </c>
      <c r="Y462" s="271" t="s">
        <v>350</v>
      </c>
      <c r="Z462" s="271" t="s">
        <v>350</v>
      </c>
      <c r="AA462" s="271" t="s">
        <v>350</v>
      </c>
      <c r="AB462" s="271" t="s">
        <v>350</v>
      </c>
      <c r="AC462" s="271" t="s">
        <v>348</v>
      </c>
      <c r="AD462" s="271" t="s">
        <v>348</v>
      </c>
      <c r="AE462" s="271" t="s">
        <v>348</v>
      </c>
      <c r="AF462" s="271" t="s">
        <v>350</v>
      </c>
      <c r="AG462" s="271" t="s">
        <v>350</v>
      </c>
      <c r="AH462" s="271" t="s">
        <v>350</v>
      </c>
      <c r="AI462" s="271" t="s">
        <v>350</v>
      </c>
      <c r="AJ462" s="271" t="s">
        <v>350</v>
      </c>
      <c r="AK462" s="271" t="s">
        <v>349</v>
      </c>
      <c r="AL462" s="271" t="s">
        <v>350</v>
      </c>
    </row>
    <row r="463" spans="1:38">
      <c r="A463" s="271">
        <v>810682</v>
      </c>
      <c r="B463" s="271" t="s">
        <v>2007</v>
      </c>
      <c r="C463" s="271" t="s">
        <v>349</v>
      </c>
      <c r="D463" s="271" t="s">
        <v>350</v>
      </c>
      <c r="E463" s="271" t="s">
        <v>349</v>
      </c>
      <c r="F463" s="271" t="s">
        <v>349</v>
      </c>
      <c r="G463" s="271" t="s">
        <v>349</v>
      </c>
      <c r="H463" s="271" t="s">
        <v>349</v>
      </c>
      <c r="I463" s="271" t="s">
        <v>349</v>
      </c>
      <c r="J463" s="271" t="s">
        <v>350</v>
      </c>
      <c r="K463" s="271" t="s">
        <v>350</v>
      </c>
      <c r="L463" s="271" t="s">
        <v>350</v>
      </c>
      <c r="M463" s="271" t="s">
        <v>349</v>
      </c>
      <c r="N463" s="271" t="s">
        <v>349</v>
      </c>
      <c r="O463" s="271" t="s">
        <v>349</v>
      </c>
      <c r="P463" s="271" t="s">
        <v>348</v>
      </c>
      <c r="Q463" s="271" t="s">
        <v>350</v>
      </c>
      <c r="R463" s="271" t="s">
        <v>350</v>
      </c>
      <c r="S463" s="271" t="s">
        <v>348</v>
      </c>
      <c r="T463" s="271" t="s">
        <v>348</v>
      </c>
      <c r="U463" s="271" t="s">
        <v>348</v>
      </c>
      <c r="V463" s="271" t="s">
        <v>350</v>
      </c>
      <c r="W463" s="271" t="s">
        <v>350</v>
      </c>
      <c r="X463" s="271" t="s">
        <v>350</v>
      </c>
      <c r="Y463" s="271" t="s">
        <v>350</v>
      </c>
      <c r="Z463" s="271" t="s">
        <v>348</v>
      </c>
      <c r="AA463" s="271" t="s">
        <v>350</v>
      </c>
      <c r="AB463" s="271" t="s">
        <v>350</v>
      </c>
      <c r="AC463" s="271" t="s">
        <v>350</v>
      </c>
      <c r="AD463" s="271" t="s">
        <v>350</v>
      </c>
      <c r="AE463" s="271" t="s">
        <v>350</v>
      </c>
      <c r="AF463" s="271" t="s">
        <v>350</v>
      </c>
      <c r="AG463" s="271" t="s">
        <v>349</v>
      </c>
      <c r="AH463" s="271" t="s">
        <v>349</v>
      </c>
      <c r="AI463" s="271" t="s">
        <v>349</v>
      </c>
      <c r="AJ463" s="271" t="s">
        <v>349</v>
      </c>
      <c r="AK463" s="271" t="s">
        <v>349</v>
      </c>
      <c r="AL463" s="271" t="s">
        <v>349</v>
      </c>
    </row>
    <row r="464" spans="1:38">
      <c r="A464" s="271">
        <v>810684</v>
      </c>
      <c r="B464" s="271" t="s">
        <v>2007</v>
      </c>
      <c r="C464" s="271" t="s">
        <v>349</v>
      </c>
      <c r="D464" s="271" t="s">
        <v>348</v>
      </c>
      <c r="E464" s="271" t="s">
        <v>349</v>
      </c>
      <c r="F464" s="271" t="s">
        <v>349</v>
      </c>
      <c r="G464" s="271" t="s">
        <v>349</v>
      </c>
      <c r="H464" s="271" t="s">
        <v>349</v>
      </c>
      <c r="I464" s="271" t="s">
        <v>349</v>
      </c>
      <c r="J464" s="271" t="s">
        <v>350</v>
      </c>
      <c r="K464" s="271" t="s">
        <v>350</v>
      </c>
      <c r="L464" s="271" t="s">
        <v>350</v>
      </c>
      <c r="M464" s="271" t="s">
        <v>349</v>
      </c>
      <c r="N464" s="271" t="s">
        <v>349</v>
      </c>
      <c r="O464" s="271" t="s">
        <v>349</v>
      </c>
      <c r="P464" s="271" t="s">
        <v>350</v>
      </c>
      <c r="Q464" s="271" t="s">
        <v>349</v>
      </c>
      <c r="R464" s="271" t="s">
        <v>350</v>
      </c>
      <c r="S464" s="271" t="s">
        <v>349</v>
      </c>
      <c r="T464" s="271" t="s">
        <v>350</v>
      </c>
      <c r="U464" s="271" t="s">
        <v>350</v>
      </c>
      <c r="V464" s="271" t="s">
        <v>350</v>
      </c>
      <c r="W464" s="271" t="s">
        <v>350</v>
      </c>
      <c r="X464" s="271" t="s">
        <v>350</v>
      </c>
      <c r="Y464" s="271" t="s">
        <v>350</v>
      </c>
      <c r="Z464" s="271" t="s">
        <v>349</v>
      </c>
      <c r="AA464" s="271" t="s">
        <v>350</v>
      </c>
      <c r="AB464" s="271" t="s">
        <v>350</v>
      </c>
      <c r="AC464" s="271" t="s">
        <v>349</v>
      </c>
      <c r="AD464" s="271" t="s">
        <v>349</v>
      </c>
      <c r="AE464" s="271" t="s">
        <v>350</v>
      </c>
      <c r="AF464" s="271" t="s">
        <v>350</v>
      </c>
      <c r="AG464" s="271" t="s">
        <v>349</v>
      </c>
      <c r="AH464" s="271" t="s">
        <v>349</v>
      </c>
      <c r="AI464" s="271" t="s">
        <v>349</v>
      </c>
      <c r="AJ464" s="271" t="s">
        <v>349</v>
      </c>
      <c r="AK464" s="271" t="s">
        <v>349</v>
      </c>
      <c r="AL464" s="271" t="s">
        <v>349</v>
      </c>
    </row>
    <row r="465" spans="1:38">
      <c r="A465" s="271">
        <v>810687</v>
      </c>
      <c r="B465" s="271" t="s">
        <v>2007</v>
      </c>
      <c r="C465" s="271" t="s">
        <v>349</v>
      </c>
      <c r="D465" s="271" t="s">
        <v>349</v>
      </c>
      <c r="E465" s="271" t="s">
        <v>350</v>
      </c>
      <c r="F465" s="271" t="s">
        <v>349</v>
      </c>
      <c r="G465" s="271" t="s">
        <v>349</v>
      </c>
      <c r="H465" s="271" t="s">
        <v>349</v>
      </c>
      <c r="I465" s="271" t="s">
        <v>349</v>
      </c>
      <c r="J465" s="271" t="s">
        <v>350</v>
      </c>
      <c r="K465" s="271" t="s">
        <v>349</v>
      </c>
      <c r="L465" s="271" t="s">
        <v>350</v>
      </c>
      <c r="M465" s="271" t="s">
        <v>350</v>
      </c>
      <c r="N465" s="271" t="s">
        <v>349</v>
      </c>
      <c r="O465" s="271" t="s">
        <v>349</v>
      </c>
      <c r="P465" s="271" t="s">
        <v>349</v>
      </c>
      <c r="Q465" s="271" t="s">
        <v>350</v>
      </c>
      <c r="R465" s="271" t="s">
        <v>350</v>
      </c>
      <c r="S465" s="271" t="s">
        <v>350</v>
      </c>
      <c r="T465" s="271" t="s">
        <v>350</v>
      </c>
      <c r="U465" s="271" t="s">
        <v>350</v>
      </c>
      <c r="V465" s="271" t="s">
        <v>350</v>
      </c>
      <c r="W465" s="271" t="s">
        <v>350</v>
      </c>
      <c r="X465" s="271" t="s">
        <v>350</v>
      </c>
      <c r="Y465" s="271" t="s">
        <v>350</v>
      </c>
      <c r="Z465" s="271" t="s">
        <v>350</v>
      </c>
      <c r="AA465" s="271" t="s">
        <v>350</v>
      </c>
      <c r="AB465" s="271" t="s">
        <v>350</v>
      </c>
      <c r="AC465" s="271" t="s">
        <v>350</v>
      </c>
      <c r="AD465" s="271" t="s">
        <v>349</v>
      </c>
      <c r="AE465" s="271" t="s">
        <v>349</v>
      </c>
      <c r="AF465" s="271" t="s">
        <v>350</v>
      </c>
      <c r="AG465" s="271" t="s">
        <v>349</v>
      </c>
      <c r="AH465" s="271" t="s">
        <v>349</v>
      </c>
      <c r="AI465" s="271" t="s">
        <v>349</v>
      </c>
      <c r="AJ465" s="271" t="s">
        <v>349</v>
      </c>
      <c r="AK465" s="271" t="s">
        <v>349</v>
      </c>
      <c r="AL465" s="271" t="s">
        <v>349</v>
      </c>
    </row>
    <row r="466" spans="1:38">
      <c r="A466" s="271">
        <v>810692</v>
      </c>
      <c r="B466" s="271" t="s">
        <v>2007</v>
      </c>
      <c r="C466" s="271" t="s">
        <v>349</v>
      </c>
      <c r="D466" s="271" t="s">
        <v>348</v>
      </c>
      <c r="E466" s="271" t="s">
        <v>349</v>
      </c>
      <c r="F466" s="271" t="s">
        <v>349</v>
      </c>
      <c r="G466" s="271" t="s">
        <v>349</v>
      </c>
      <c r="H466" s="271" t="s">
        <v>349</v>
      </c>
      <c r="I466" s="271" t="s">
        <v>349</v>
      </c>
      <c r="J466" s="271" t="s">
        <v>350</v>
      </c>
      <c r="K466" s="271" t="s">
        <v>350</v>
      </c>
      <c r="L466" s="271" t="s">
        <v>349</v>
      </c>
      <c r="M466" s="271" t="s">
        <v>349</v>
      </c>
      <c r="N466" s="271" t="s">
        <v>349</v>
      </c>
      <c r="O466" s="271" t="s">
        <v>350</v>
      </c>
      <c r="P466" s="271" t="s">
        <v>348</v>
      </c>
      <c r="Q466" s="271" t="s">
        <v>350</v>
      </c>
      <c r="R466" s="271" t="s">
        <v>350</v>
      </c>
      <c r="S466" s="271" t="s">
        <v>350</v>
      </c>
      <c r="T466" s="271" t="s">
        <v>350</v>
      </c>
      <c r="U466" s="271" t="s">
        <v>348</v>
      </c>
      <c r="V466" s="271" t="s">
        <v>350</v>
      </c>
      <c r="W466" s="271" t="s">
        <v>350</v>
      </c>
      <c r="X466" s="271" t="s">
        <v>350</v>
      </c>
      <c r="Y466" s="271" t="s">
        <v>350</v>
      </c>
      <c r="Z466" s="271" t="s">
        <v>350</v>
      </c>
      <c r="AA466" s="271" t="s">
        <v>350</v>
      </c>
      <c r="AB466" s="271" t="s">
        <v>350</v>
      </c>
      <c r="AC466" s="271" t="s">
        <v>350</v>
      </c>
      <c r="AD466" s="271" t="s">
        <v>350</v>
      </c>
      <c r="AE466" s="271" t="s">
        <v>350</v>
      </c>
      <c r="AF466" s="271" t="s">
        <v>350</v>
      </c>
      <c r="AG466" s="271" t="s">
        <v>349</v>
      </c>
      <c r="AH466" s="271" t="s">
        <v>349</v>
      </c>
      <c r="AI466" s="271" t="s">
        <v>349</v>
      </c>
      <c r="AJ466" s="271" t="s">
        <v>349</v>
      </c>
      <c r="AK466" s="271" t="s">
        <v>349</v>
      </c>
      <c r="AL466" s="271" t="s">
        <v>349</v>
      </c>
    </row>
    <row r="467" spans="1:38">
      <c r="A467" s="271">
        <v>810694</v>
      </c>
      <c r="B467" s="271" t="s">
        <v>2007</v>
      </c>
      <c r="C467" s="271" t="s">
        <v>349</v>
      </c>
      <c r="D467" s="271" t="s">
        <v>349</v>
      </c>
      <c r="E467" s="271" t="s">
        <v>349</v>
      </c>
      <c r="F467" s="271" t="s">
        <v>349</v>
      </c>
      <c r="G467" s="271" t="s">
        <v>349</v>
      </c>
      <c r="H467" s="271" t="s">
        <v>349</v>
      </c>
      <c r="I467" s="271" t="s">
        <v>350</v>
      </c>
      <c r="J467" s="271" t="s">
        <v>349</v>
      </c>
      <c r="K467" s="271" t="s">
        <v>349</v>
      </c>
      <c r="L467" s="271" t="s">
        <v>350</v>
      </c>
      <c r="M467" s="271" t="s">
        <v>349</v>
      </c>
      <c r="N467" s="271" t="s">
        <v>349</v>
      </c>
      <c r="O467" s="271" t="s">
        <v>349</v>
      </c>
      <c r="P467" s="271" t="s">
        <v>349</v>
      </c>
      <c r="Q467" s="271" t="s">
        <v>350</v>
      </c>
      <c r="R467" s="271" t="s">
        <v>349</v>
      </c>
      <c r="S467" s="271" t="s">
        <v>350</v>
      </c>
      <c r="T467" s="271" t="s">
        <v>350</v>
      </c>
      <c r="U467" s="271" t="s">
        <v>350</v>
      </c>
      <c r="V467" s="271" t="s">
        <v>350</v>
      </c>
      <c r="W467" s="271" t="s">
        <v>349</v>
      </c>
      <c r="X467" s="271" t="s">
        <v>350</v>
      </c>
      <c r="Y467" s="271" t="s">
        <v>350</v>
      </c>
      <c r="Z467" s="271" t="s">
        <v>350</v>
      </c>
      <c r="AA467" s="271" t="s">
        <v>350</v>
      </c>
      <c r="AB467" s="271" t="s">
        <v>350</v>
      </c>
      <c r="AC467" s="271" t="s">
        <v>350</v>
      </c>
      <c r="AD467" s="271" t="s">
        <v>350</v>
      </c>
      <c r="AE467" s="271" t="s">
        <v>350</v>
      </c>
      <c r="AF467" s="271" t="s">
        <v>350</v>
      </c>
      <c r="AG467" s="271" t="s">
        <v>349</v>
      </c>
      <c r="AH467" s="271" t="s">
        <v>349</v>
      </c>
      <c r="AI467" s="271" t="s">
        <v>349</v>
      </c>
      <c r="AJ467" s="271" t="s">
        <v>349</v>
      </c>
      <c r="AK467" s="271" t="s">
        <v>349</v>
      </c>
      <c r="AL467" s="271" t="s">
        <v>349</v>
      </c>
    </row>
    <row r="468" spans="1:38">
      <c r="A468" s="271">
        <v>810696</v>
      </c>
      <c r="B468" s="271" t="s">
        <v>2007</v>
      </c>
      <c r="C468" s="271" t="s">
        <v>349</v>
      </c>
      <c r="D468" s="271" t="s">
        <v>348</v>
      </c>
      <c r="E468" s="271" t="s">
        <v>350</v>
      </c>
      <c r="F468" s="271" t="s">
        <v>349</v>
      </c>
      <c r="G468" s="271" t="s">
        <v>349</v>
      </c>
      <c r="H468" s="271" t="s">
        <v>349</v>
      </c>
      <c r="I468" s="271" t="s">
        <v>349</v>
      </c>
      <c r="J468" s="271" t="s">
        <v>350</v>
      </c>
      <c r="K468" s="271" t="s">
        <v>350</v>
      </c>
      <c r="L468" s="271" t="s">
        <v>350</v>
      </c>
      <c r="M468" s="271" t="s">
        <v>349</v>
      </c>
      <c r="N468" s="271" t="s">
        <v>349</v>
      </c>
      <c r="O468" s="271" t="s">
        <v>350</v>
      </c>
      <c r="P468" s="271" t="s">
        <v>349</v>
      </c>
      <c r="Q468" s="271" t="s">
        <v>350</v>
      </c>
      <c r="R468" s="271" t="s">
        <v>350</v>
      </c>
      <c r="S468" s="271" t="s">
        <v>350</v>
      </c>
      <c r="T468" s="271" t="s">
        <v>350</v>
      </c>
      <c r="U468" s="271" t="s">
        <v>350</v>
      </c>
      <c r="V468" s="271" t="s">
        <v>349</v>
      </c>
      <c r="W468" s="271" t="s">
        <v>350</v>
      </c>
      <c r="X468" s="271" t="s">
        <v>350</v>
      </c>
      <c r="Y468" s="271" t="s">
        <v>350</v>
      </c>
      <c r="Z468" s="271" t="s">
        <v>350</v>
      </c>
      <c r="AA468" s="271" t="s">
        <v>350</v>
      </c>
      <c r="AB468" s="271" t="s">
        <v>350</v>
      </c>
      <c r="AC468" s="271" t="s">
        <v>349</v>
      </c>
      <c r="AD468" s="271" t="s">
        <v>349</v>
      </c>
      <c r="AE468" s="271" t="s">
        <v>349</v>
      </c>
      <c r="AF468" s="271" t="s">
        <v>350</v>
      </c>
      <c r="AG468" s="271" t="s">
        <v>349</v>
      </c>
      <c r="AH468" s="271" t="s">
        <v>349</v>
      </c>
      <c r="AI468" s="271" t="s">
        <v>349</v>
      </c>
      <c r="AJ468" s="271" t="s">
        <v>349</v>
      </c>
      <c r="AK468" s="271" t="s">
        <v>349</v>
      </c>
      <c r="AL468" s="271" t="s">
        <v>349</v>
      </c>
    </row>
    <row r="469" spans="1:38">
      <c r="A469" s="271">
        <v>810701</v>
      </c>
      <c r="B469" s="271" t="s">
        <v>2007</v>
      </c>
      <c r="C469" s="271" t="s">
        <v>349</v>
      </c>
      <c r="D469" s="271" t="s">
        <v>350</v>
      </c>
      <c r="E469" s="271" t="s">
        <v>350</v>
      </c>
      <c r="F469" s="271" t="s">
        <v>349</v>
      </c>
      <c r="G469" s="271" t="s">
        <v>349</v>
      </c>
      <c r="H469" s="271" t="s">
        <v>349</v>
      </c>
      <c r="I469" s="271" t="s">
        <v>349</v>
      </c>
      <c r="J469" s="271" t="s">
        <v>349</v>
      </c>
      <c r="K469" s="271" t="s">
        <v>350</v>
      </c>
      <c r="L469" s="271" t="s">
        <v>348</v>
      </c>
      <c r="M469" s="271" t="s">
        <v>349</v>
      </c>
      <c r="N469" s="271" t="s">
        <v>349</v>
      </c>
      <c r="O469" s="271" t="s">
        <v>349</v>
      </c>
      <c r="P469" s="271" t="s">
        <v>350</v>
      </c>
      <c r="Q469" s="271" t="s">
        <v>350</v>
      </c>
      <c r="R469" s="271" t="s">
        <v>348</v>
      </c>
      <c r="S469" s="271" t="s">
        <v>350</v>
      </c>
      <c r="T469" s="271" t="s">
        <v>350</v>
      </c>
      <c r="U469" s="271" t="s">
        <v>350</v>
      </c>
      <c r="V469" s="271" t="s">
        <v>350</v>
      </c>
      <c r="W469" s="271" t="s">
        <v>350</v>
      </c>
      <c r="X469" s="271" t="s">
        <v>350</v>
      </c>
      <c r="Y469" s="271" t="s">
        <v>350</v>
      </c>
      <c r="Z469" s="271" t="s">
        <v>350</v>
      </c>
      <c r="AA469" s="271" t="s">
        <v>350</v>
      </c>
      <c r="AB469" s="271" t="s">
        <v>350</v>
      </c>
      <c r="AC469" s="271" t="s">
        <v>349</v>
      </c>
      <c r="AD469" s="271" t="s">
        <v>350</v>
      </c>
      <c r="AE469" s="271" t="s">
        <v>349</v>
      </c>
      <c r="AF469" s="271" t="s">
        <v>350</v>
      </c>
      <c r="AG469" s="271" t="s">
        <v>349</v>
      </c>
      <c r="AH469" s="271" t="s">
        <v>349</v>
      </c>
      <c r="AI469" s="271" t="s">
        <v>349</v>
      </c>
      <c r="AJ469" s="271" t="s">
        <v>349</v>
      </c>
      <c r="AK469" s="271" t="s">
        <v>349</v>
      </c>
      <c r="AL469" s="271" t="s">
        <v>349</v>
      </c>
    </row>
    <row r="470" spans="1:38">
      <c r="A470" s="271">
        <v>810706</v>
      </c>
      <c r="B470" s="271" t="s">
        <v>2007</v>
      </c>
      <c r="C470" s="271" t="s">
        <v>349</v>
      </c>
      <c r="D470" s="271" t="s">
        <v>348</v>
      </c>
      <c r="E470" s="271" t="s">
        <v>349</v>
      </c>
      <c r="F470" s="271" t="s">
        <v>349</v>
      </c>
      <c r="G470" s="271" t="s">
        <v>349</v>
      </c>
      <c r="H470" s="271" t="s">
        <v>349</v>
      </c>
      <c r="I470" s="271" t="s">
        <v>349</v>
      </c>
      <c r="J470" s="271" t="s">
        <v>350</v>
      </c>
      <c r="K470" s="271" t="s">
        <v>350</v>
      </c>
      <c r="L470" s="271" t="s">
        <v>350</v>
      </c>
      <c r="M470" s="271" t="s">
        <v>349</v>
      </c>
      <c r="N470" s="271" t="s">
        <v>349</v>
      </c>
      <c r="O470" s="271" t="s">
        <v>349</v>
      </c>
      <c r="P470" s="271" t="s">
        <v>348</v>
      </c>
      <c r="Q470" s="271" t="s">
        <v>350</v>
      </c>
      <c r="R470" s="271" t="s">
        <v>350</v>
      </c>
      <c r="S470" s="271" t="s">
        <v>348</v>
      </c>
      <c r="T470" s="271" t="s">
        <v>350</v>
      </c>
      <c r="U470" s="271" t="s">
        <v>348</v>
      </c>
      <c r="V470" s="271" t="s">
        <v>350</v>
      </c>
      <c r="W470" s="271" t="s">
        <v>350</v>
      </c>
      <c r="X470" s="271" t="s">
        <v>350</v>
      </c>
      <c r="Y470" s="271" t="s">
        <v>348</v>
      </c>
      <c r="Z470" s="271" t="s">
        <v>348</v>
      </c>
      <c r="AA470" s="271" t="s">
        <v>350</v>
      </c>
      <c r="AB470" s="271" t="s">
        <v>350</v>
      </c>
      <c r="AC470" s="271" t="s">
        <v>350</v>
      </c>
      <c r="AD470" s="271" t="s">
        <v>350</v>
      </c>
      <c r="AE470" s="271" t="s">
        <v>350</v>
      </c>
      <c r="AF470" s="271" t="s">
        <v>350</v>
      </c>
      <c r="AG470" s="271" t="s">
        <v>349</v>
      </c>
      <c r="AH470" s="271" t="s">
        <v>349</v>
      </c>
      <c r="AI470" s="271" t="s">
        <v>349</v>
      </c>
      <c r="AJ470" s="271" t="s">
        <v>349</v>
      </c>
      <c r="AK470" s="271" t="s">
        <v>349</v>
      </c>
      <c r="AL470" s="271" t="s">
        <v>349</v>
      </c>
    </row>
    <row r="471" spans="1:38">
      <c r="A471" s="271">
        <v>810719</v>
      </c>
      <c r="B471" s="271" t="s">
        <v>2007</v>
      </c>
      <c r="C471" s="271" t="s">
        <v>349</v>
      </c>
      <c r="D471" s="271" t="s">
        <v>350</v>
      </c>
      <c r="E471" s="271" t="s">
        <v>349</v>
      </c>
      <c r="F471" s="271" t="s">
        <v>349</v>
      </c>
      <c r="G471" s="271" t="s">
        <v>349</v>
      </c>
      <c r="H471" s="271" t="s">
        <v>349</v>
      </c>
      <c r="I471" s="271" t="s">
        <v>350</v>
      </c>
      <c r="J471" s="271" t="s">
        <v>349</v>
      </c>
      <c r="K471" s="271" t="s">
        <v>349</v>
      </c>
      <c r="L471" s="271" t="s">
        <v>350</v>
      </c>
      <c r="M471" s="271" t="s">
        <v>349</v>
      </c>
      <c r="N471" s="271" t="s">
        <v>349</v>
      </c>
      <c r="O471" s="271" t="s">
        <v>349</v>
      </c>
      <c r="P471" s="271" t="s">
        <v>349</v>
      </c>
      <c r="Q471" s="271" t="s">
        <v>350</v>
      </c>
      <c r="R471" s="271" t="s">
        <v>349</v>
      </c>
      <c r="S471" s="271" t="s">
        <v>348</v>
      </c>
      <c r="T471" s="271" t="s">
        <v>350</v>
      </c>
      <c r="U471" s="271" t="s">
        <v>350</v>
      </c>
      <c r="V471" s="271" t="s">
        <v>350</v>
      </c>
      <c r="W471" s="271" t="s">
        <v>349</v>
      </c>
      <c r="X471" s="271" t="s">
        <v>350</v>
      </c>
      <c r="Y471" s="271" t="s">
        <v>349</v>
      </c>
      <c r="Z471" s="271" t="s">
        <v>350</v>
      </c>
      <c r="AA471" s="271" t="s">
        <v>350</v>
      </c>
      <c r="AB471" s="271" t="s">
        <v>350</v>
      </c>
      <c r="AC471" s="271" t="s">
        <v>350</v>
      </c>
      <c r="AD471" s="271" t="s">
        <v>350</v>
      </c>
      <c r="AE471" s="271" t="s">
        <v>350</v>
      </c>
      <c r="AF471" s="271" t="s">
        <v>350</v>
      </c>
      <c r="AG471" s="271" t="s">
        <v>350</v>
      </c>
      <c r="AH471" s="271" t="s">
        <v>350</v>
      </c>
      <c r="AI471" s="271" t="s">
        <v>350</v>
      </c>
      <c r="AJ471" s="271" t="s">
        <v>350</v>
      </c>
      <c r="AK471" s="271" t="s">
        <v>349</v>
      </c>
      <c r="AL471" s="271" t="s">
        <v>350</v>
      </c>
    </row>
    <row r="472" spans="1:38">
      <c r="A472" s="271">
        <v>810721</v>
      </c>
      <c r="B472" s="271" t="s">
        <v>2007</v>
      </c>
      <c r="C472" s="271" t="s">
        <v>349</v>
      </c>
      <c r="D472" s="271" t="s">
        <v>348</v>
      </c>
      <c r="E472" s="271" t="s">
        <v>349</v>
      </c>
      <c r="F472" s="271" t="s">
        <v>349</v>
      </c>
      <c r="G472" s="271" t="s">
        <v>349</v>
      </c>
      <c r="H472" s="271" t="s">
        <v>349</v>
      </c>
      <c r="I472" s="271" t="s">
        <v>349</v>
      </c>
      <c r="J472" s="271" t="s">
        <v>350</v>
      </c>
      <c r="K472" s="271" t="s">
        <v>350</v>
      </c>
      <c r="L472" s="271" t="s">
        <v>350</v>
      </c>
      <c r="M472" s="271" t="s">
        <v>349</v>
      </c>
      <c r="N472" s="271" t="s">
        <v>349</v>
      </c>
      <c r="O472" s="271" t="s">
        <v>350</v>
      </c>
      <c r="P472" s="271" t="s">
        <v>348</v>
      </c>
      <c r="Q472" s="271" t="s">
        <v>350</v>
      </c>
      <c r="R472" s="271" t="s">
        <v>350</v>
      </c>
      <c r="S472" s="271" t="s">
        <v>350</v>
      </c>
      <c r="T472" s="271" t="s">
        <v>350</v>
      </c>
      <c r="U472" s="271" t="s">
        <v>350</v>
      </c>
      <c r="V472" s="271" t="s">
        <v>350</v>
      </c>
      <c r="W472" s="271" t="s">
        <v>348</v>
      </c>
      <c r="X472" s="271" t="s">
        <v>350</v>
      </c>
      <c r="Y472" s="271" t="s">
        <v>350</v>
      </c>
      <c r="Z472" s="271" t="s">
        <v>350</v>
      </c>
      <c r="AA472" s="271" t="s">
        <v>349</v>
      </c>
      <c r="AB472" s="271" t="s">
        <v>349</v>
      </c>
      <c r="AC472" s="271" t="s">
        <v>349</v>
      </c>
      <c r="AD472" s="271" t="s">
        <v>350</v>
      </c>
      <c r="AE472" s="271" t="s">
        <v>349</v>
      </c>
      <c r="AF472" s="271" t="s">
        <v>350</v>
      </c>
      <c r="AG472" s="271" t="s">
        <v>349</v>
      </c>
      <c r="AH472" s="271" t="s">
        <v>349</v>
      </c>
      <c r="AI472" s="271" t="s">
        <v>349</v>
      </c>
      <c r="AJ472" s="271" t="s">
        <v>349</v>
      </c>
      <c r="AK472" s="271" t="s">
        <v>349</v>
      </c>
      <c r="AL472" s="271" t="s">
        <v>349</v>
      </c>
    </row>
    <row r="473" spans="1:38">
      <c r="A473" s="271">
        <v>810722</v>
      </c>
      <c r="B473" s="271" t="s">
        <v>2007</v>
      </c>
      <c r="C473" s="271" t="s">
        <v>349</v>
      </c>
      <c r="D473" s="271" t="s">
        <v>349</v>
      </c>
      <c r="E473" s="271" t="s">
        <v>349</v>
      </c>
      <c r="F473" s="271" t="s">
        <v>349</v>
      </c>
      <c r="G473" s="271" t="s">
        <v>349</v>
      </c>
      <c r="H473" s="271" t="s">
        <v>349</v>
      </c>
      <c r="I473" s="271" t="s">
        <v>349</v>
      </c>
      <c r="J473" s="271" t="s">
        <v>348</v>
      </c>
      <c r="K473" s="271" t="s">
        <v>349</v>
      </c>
      <c r="L473" s="271" t="s">
        <v>349</v>
      </c>
      <c r="M473" s="271" t="s">
        <v>349</v>
      </c>
      <c r="N473" s="271" t="s">
        <v>349</v>
      </c>
      <c r="O473" s="271" t="s">
        <v>349</v>
      </c>
      <c r="P473" s="271" t="s">
        <v>349</v>
      </c>
      <c r="Q473" s="271" t="s">
        <v>350</v>
      </c>
      <c r="R473" s="271" t="s">
        <v>349</v>
      </c>
      <c r="S473" s="271" t="s">
        <v>350</v>
      </c>
      <c r="T473" s="271" t="s">
        <v>349</v>
      </c>
      <c r="U473" s="271" t="s">
        <v>349</v>
      </c>
      <c r="V473" s="271" t="s">
        <v>350</v>
      </c>
      <c r="W473" s="271" t="s">
        <v>350</v>
      </c>
      <c r="X473" s="271" t="s">
        <v>350</v>
      </c>
      <c r="Y473" s="271" t="s">
        <v>350</v>
      </c>
      <c r="Z473" s="271" t="s">
        <v>350</v>
      </c>
      <c r="AA473" s="271" t="s">
        <v>350</v>
      </c>
      <c r="AB473" s="271" t="s">
        <v>350</v>
      </c>
      <c r="AC473" s="271" t="s">
        <v>348</v>
      </c>
      <c r="AD473" s="271" t="s">
        <v>348</v>
      </c>
      <c r="AE473" s="271" t="s">
        <v>349</v>
      </c>
      <c r="AF473" s="271" t="s">
        <v>350</v>
      </c>
      <c r="AG473" s="271" t="s">
        <v>350</v>
      </c>
      <c r="AH473" s="271" t="s">
        <v>350</v>
      </c>
      <c r="AI473" s="271" t="s">
        <v>350</v>
      </c>
      <c r="AJ473" s="271" t="s">
        <v>350</v>
      </c>
      <c r="AK473" s="271" t="s">
        <v>349</v>
      </c>
      <c r="AL473" s="271" t="s">
        <v>350</v>
      </c>
    </row>
    <row r="474" spans="1:38">
      <c r="A474" s="271">
        <v>810725</v>
      </c>
      <c r="B474" s="271" t="s">
        <v>2007</v>
      </c>
      <c r="C474" s="271" t="s">
        <v>349</v>
      </c>
      <c r="D474" s="271" t="s">
        <v>349</v>
      </c>
      <c r="E474" s="271" t="s">
        <v>349</v>
      </c>
      <c r="F474" s="271" t="s">
        <v>349</v>
      </c>
      <c r="G474" s="271" t="s">
        <v>349</v>
      </c>
      <c r="H474" s="271" t="s">
        <v>349</v>
      </c>
      <c r="I474" s="271" t="s">
        <v>349</v>
      </c>
      <c r="J474" s="271" t="s">
        <v>349</v>
      </c>
      <c r="K474" s="271" t="s">
        <v>348</v>
      </c>
      <c r="L474" s="271" t="s">
        <v>348</v>
      </c>
      <c r="M474" s="271" t="s">
        <v>349</v>
      </c>
      <c r="N474" s="271" t="s">
        <v>349</v>
      </c>
      <c r="O474" s="271" t="s">
        <v>349</v>
      </c>
      <c r="P474" s="271" t="s">
        <v>350</v>
      </c>
      <c r="Q474" s="271" t="s">
        <v>350</v>
      </c>
      <c r="R474" s="271" t="s">
        <v>350</v>
      </c>
      <c r="S474" s="271" t="s">
        <v>348</v>
      </c>
      <c r="T474" s="271" t="s">
        <v>350</v>
      </c>
      <c r="U474" s="271" t="s">
        <v>350</v>
      </c>
      <c r="V474" s="271" t="s">
        <v>350</v>
      </c>
      <c r="W474" s="271" t="s">
        <v>350</v>
      </c>
      <c r="X474" s="271" t="s">
        <v>350</v>
      </c>
      <c r="Y474" s="271" t="s">
        <v>350</v>
      </c>
      <c r="Z474" s="271" t="s">
        <v>350</v>
      </c>
      <c r="AA474" s="271" t="s">
        <v>350</v>
      </c>
      <c r="AB474" s="271" t="s">
        <v>350</v>
      </c>
      <c r="AC474" s="271" t="s">
        <v>349</v>
      </c>
      <c r="AD474" s="271" t="s">
        <v>349</v>
      </c>
      <c r="AE474" s="271" t="s">
        <v>349</v>
      </c>
      <c r="AF474" s="271" t="s">
        <v>350</v>
      </c>
      <c r="AG474" s="271" t="s">
        <v>349</v>
      </c>
      <c r="AH474" s="271" t="s">
        <v>349</v>
      </c>
      <c r="AI474" s="271" t="s">
        <v>349</v>
      </c>
      <c r="AJ474" s="271" t="s">
        <v>349</v>
      </c>
      <c r="AK474" s="271" t="s">
        <v>349</v>
      </c>
      <c r="AL474" s="271" t="s">
        <v>349</v>
      </c>
    </row>
    <row r="475" spans="1:38">
      <c r="A475" s="271">
        <v>810729</v>
      </c>
      <c r="B475" s="271" t="s">
        <v>2007</v>
      </c>
      <c r="C475" s="271" t="s">
        <v>349</v>
      </c>
      <c r="D475" s="271" t="s">
        <v>349</v>
      </c>
      <c r="E475" s="271" t="s">
        <v>349</v>
      </c>
      <c r="F475" s="271" t="s">
        <v>349</v>
      </c>
      <c r="G475" s="271" t="s">
        <v>349</v>
      </c>
      <c r="H475" s="271" t="s">
        <v>349</v>
      </c>
      <c r="I475" s="271" t="s">
        <v>349</v>
      </c>
      <c r="J475" s="271" t="s">
        <v>350</v>
      </c>
      <c r="K475" s="271" t="s">
        <v>349</v>
      </c>
      <c r="L475" s="271" t="s">
        <v>349</v>
      </c>
      <c r="M475" s="271" t="s">
        <v>349</v>
      </c>
      <c r="N475" s="271" t="s">
        <v>349</v>
      </c>
      <c r="O475" s="271" t="s">
        <v>350</v>
      </c>
      <c r="P475" s="271" t="s">
        <v>349</v>
      </c>
      <c r="Q475" s="271" t="s">
        <v>350</v>
      </c>
      <c r="R475" s="271" t="s">
        <v>350</v>
      </c>
      <c r="S475" s="271" t="s">
        <v>350</v>
      </c>
      <c r="T475" s="271" t="s">
        <v>349</v>
      </c>
      <c r="U475" s="271" t="s">
        <v>349</v>
      </c>
      <c r="V475" s="271" t="s">
        <v>350</v>
      </c>
      <c r="W475" s="271" t="s">
        <v>350</v>
      </c>
      <c r="X475" s="271" t="s">
        <v>350</v>
      </c>
      <c r="Y475" s="271" t="s">
        <v>350</v>
      </c>
      <c r="Z475" s="271" t="s">
        <v>350</v>
      </c>
      <c r="AA475" s="271" t="s">
        <v>349</v>
      </c>
      <c r="AB475" s="271" t="s">
        <v>350</v>
      </c>
      <c r="AC475" s="271" t="s">
        <v>349</v>
      </c>
      <c r="AD475" s="271" t="s">
        <v>349</v>
      </c>
      <c r="AE475" s="271" t="s">
        <v>349</v>
      </c>
      <c r="AF475" s="271" t="s">
        <v>350</v>
      </c>
      <c r="AG475" s="271" t="s">
        <v>349</v>
      </c>
      <c r="AH475" s="271" t="s">
        <v>349</v>
      </c>
      <c r="AI475" s="271" t="s">
        <v>349</v>
      </c>
      <c r="AJ475" s="271" t="s">
        <v>349</v>
      </c>
      <c r="AK475" s="271" t="s">
        <v>349</v>
      </c>
      <c r="AL475" s="271" t="s">
        <v>349</v>
      </c>
    </row>
    <row r="476" spans="1:38">
      <c r="A476" s="271">
        <v>810731</v>
      </c>
      <c r="B476" s="271" t="s">
        <v>2007</v>
      </c>
      <c r="C476" s="271" t="s">
        <v>349</v>
      </c>
      <c r="D476" s="271" t="s">
        <v>349</v>
      </c>
      <c r="E476" s="271" t="s">
        <v>349</v>
      </c>
      <c r="F476" s="271" t="s">
        <v>349</v>
      </c>
      <c r="G476" s="271" t="s">
        <v>349</v>
      </c>
      <c r="H476" s="271" t="s">
        <v>349</v>
      </c>
      <c r="I476" s="271" t="s">
        <v>350</v>
      </c>
      <c r="J476" s="271" t="s">
        <v>349</v>
      </c>
      <c r="K476" s="271" t="s">
        <v>349</v>
      </c>
      <c r="L476" s="271" t="s">
        <v>350</v>
      </c>
      <c r="M476" s="271" t="s">
        <v>349</v>
      </c>
      <c r="N476" s="271" t="s">
        <v>349</v>
      </c>
      <c r="O476" s="271" t="s">
        <v>350</v>
      </c>
      <c r="P476" s="271" t="s">
        <v>349</v>
      </c>
      <c r="Q476" s="271" t="s">
        <v>350</v>
      </c>
      <c r="R476" s="271" t="s">
        <v>349</v>
      </c>
      <c r="S476" s="271" t="s">
        <v>350</v>
      </c>
      <c r="T476" s="271" t="s">
        <v>348</v>
      </c>
      <c r="U476" s="271" t="s">
        <v>350</v>
      </c>
      <c r="V476" s="271" t="s">
        <v>350</v>
      </c>
      <c r="W476" s="271" t="s">
        <v>349</v>
      </c>
      <c r="X476" s="271" t="s">
        <v>350</v>
      </c>
      <c r="Y476" s="271" t="s">
        <v>349</v>
      </c>
      <c r="Z476" s="271" t="s">
        <v>350</v>
      </c>
      <c r="AA476" s="271" t="s">
        <v>350</v>
      </c>
      <c r="AB476" s="271" t="s">
        <v>350</v>
      </c>
      <c r="AC476" s="271" t="s">
        <v>350</v>
      </c>
      <c r="AD476" s="271" t="s">
        <v>350</v>
      </c>
      <c r="AE476" s="271" t="s">
        <v>350</v>
      </c>
      <c r="AF476" s="271" t="s">
        <v>350</v>
      </c>
      <c r="AG476" s="271" t="s">
        <v>349</v>
      </c>
      <c r="AH476" s="271" t="s">
        <v>349</v>
      </c>
      <c r="AI476" s="271" t="s">
        <v>349</v>
      </c>
      <c r="AJ476" s="271" t="s">
        <v>349</v>
      </c>
      <c r="AK476" s="271" t="s">
        <v>349</v>
      </c>
      <c r="AL476" s="271" t="s">
        <v>349</v>
      </c>
    </row>
    <row r="477" spans="1:38">
      <c r="A477" s="271">
        <v>810734</v>
      </c>
      <c r="B477" s="271" t="s">
        <v>2007</v>
      </c>
      <c r="C477" s="271" t="s">
        <v>349</v>
      </c>
      <c r="D477" s="271" t="s">
        <v>349</v>
      </c>
      <c r="E477" s="271" t="s">
        <v>350</v>
      </c>
      <c r="F477" s="271" t="s">
        <v>349</v>
      </c>
      <c r="G477" s="271" t="s">
        <v>349</v>
      </c>
      <c r="H477" s="271" t="s">
        <v>349</v>
      </c>
      <c r="I477" s="271" t="s">
        <v>349</v>
      </c>
      <c r="J477" s="271" t="s">
        <v>350</v>
      </c>
      <c r="K477" s="271" t="s">
        <v>349</v>
      </c>
      <c r="L477" s="271" t="s">
        <v>350</v>
      </c>
      <c r="M477" s="271" t="s">
        <v>349</v>
      </c>
      <c r="N477" s="271" t="s">
        <v>349</v>
      </c>
      <c r="O477" s="271" t="s">
        <v>350</v>
      </c>
      <c r="P477" s="271" t="s">
        <v>349</v>
      </c>
      <c r="Q477" s="271" t="s">
        <v>350</v>
      </c>
      <c r="R477" s="271" t="s">
        <v>349</v>
      </c>
      <c r="S477" s="271" t="s">
        <v>350</v>
      </c>
      <c r="T477" s="271" t="s">
        <v>350</v>
      </c>
      <c r="U477" s="271" t="s">
        <v>350</v>
      </c>
      <c r="V477" s="271" t="s">
        <v>349</v>
      </c>
      <c r="W477" s="271" t="s">
        <v>349</v>
      </c>
      <c r="X477" s="271" t="s">
        <v>350</v>
      </c>
      <c r="Y477" s="271" t="s">
        <v>350</v>
      </c>
      <c r="Z477" s="271" t="s">
        <v>350</v>
      </c>
      <c r="AA477" s="271" t="s">
        <v>350</v>
      </c>
      <c r="AB477" s="271" t="s">
        <v>350</v>
      </c>
      <c r="AC477" s="271" t="s">
        <v>350</v>
      </c>
      <c r="AD477" s="271" t="s">
        <v>350</v>
      </c>
      <c r="AE477" s="271" t="s">
        <v>349</v>
      </c>
      <c r="AF477" s="271" t="s">
        <v>350</v>
      </c>
      <c r="AG477" s="271" t="s">
        <v>349</v>
      </c>
      <c r="AH477" s="271" t="s">
        <v>349</v>
      </c>
      <c r="AI477" s="271" t="s">
        <v>350</v>
      </c>
      <c r="AJ477" s="271" t="s">
        <v>350</v>
      </c>
      <c r="AK477" s="271" t="s">
        <v>349</v>
      </c>
      <c r="AL477" s="271" t="s">
        <v>350</v>
      </c>
    </row>
    <row r="478" spans="1:38">
      <c r="A478" s="271">
        <v>810736</v>
      </c>
      <c r="B478" s="271" t="s">
        <v>2007</v>
      </c>
      <c r="C478" s="271" t="s">
        <v>350</v>
      </c>
      <c r="D478" s="271" t="s">
        <v>350</v>
      </c>
      <c r="E478" s="271" t="s">
        <v>349</v>
      </c>
      <c r="F478" s="271" t="s">
        <v>349</v>
      </c>
      <c r="G478" s="271" t="s">
        <v>349</v>
      </c>
      <c r="H478" s="271" t="s">
        <v>349</v>
      </c>
      <c r="I478" s="271" t="s">
        <v>349</v>
      </c>
      <c r="J478" s="271" t="s">
        <v>350</v>
      </c>
      <c r="K478" s="271" t="s">
        <v>348</v>
      </c>
      <c r="L478" s="271" t="s">
        <v>350</v>
      </c>
      <c r="M478" s="271" t="s">
        <v>349</v>
      </c>
      <c r="N478" s="271" t="s">
        <v>349</v>
      </c>
      <c r="O478" s="271" t="s">
        <v>349</v>
      </c>
      <c r="P478" s="271" t="s">
        <v>348</v>
      </c>
      <c r="Q478" s="271" t="s">
        <v>350</v>
      </c>
      <c r="R478" s="271" t="s">
        <v>350</v>
      </c>
      <c r="S478" s="271" t="s">
        <v>350</v>
      </c>
      <c r="T478" s="271" t="s">
        <v>350</v>
      </c>
      <c r="U478" s="271" t="s">
        <v>350</v>
      </c>
      <c r="V478" s="271" t="s">
        <v>350</v>
      </c>
      <c r="W478" s="271" t="s">
        <v>350</v>
      </c>
      <c r="X478" s="271" t="s">
        <v>350</v>
      </c>
      <c r="Y478" s="271" t="s">
        <v>350</v>
      </c>
      <c r="Z478" s="271" t="s">
        <v>349</v>
      </c>
      <c r="AA478" s="271" t="s">
        <v>350</v>
      </c>
      <c r="AB478" s="271" t="s">
        <v>350</v>
      </c>
      <c r="AC478" s="271" t="s">
        <v>350</v>
      </c>
      <c r="AD478" s="271" t="s">
        <v>349</v>
      </c>
      <c r="AE478" s="271" t="s">
        <v>350</v>
      </c>
      <c r="AF478" s="271" t="s">
        <v>350</v>
      </c>
      <c r="AG478" s="271" t="s">
        <v>349</v>
      </c>
      <c r="AH478" s="271" t="s">
        <v>349</v>
      </c>
      <c r="AI478" s="271" t="s">
        <v>349</v>
      </c>
      <c r="AJ478" s="271" t="s">
        <v>349</v>
      </c>
      <c r="AK478" s="271" t="s">
        <v>349</v>
      </c>
      <c r="AL478" s="271" t="s">
        <v>349</v>
      </c>
    </row>
    <row r="479" spans="1:38">
      <c r="A479" s="271">
        <v>810743</v>
      </c>
      <c r="B479" s="271" t="s">
        <v>2007</v>
      </c>
      <c r="C479" s="271" t="s">
        <v>349</v>
      </c>
      <c r="D479" s="271" t="s">
        <v>350</v>
      </c>
      <c r="E479" s="271" t="s">
        <v>349</v>
      </c>
      <c r="F479" s="271" t="s">
        <v>349</v>
      </c>
      <c r="G479" s="271" t="s">
        <v>349</v>
      </c>
      <c r="H479" s="271" t="s">
        <v>349</v>
      </c>
      <c r="I479" s="271" t="s">
        <v>349</v>
      </c>
      <c r="J479" s="271" t="s">
        <v>348</v>
      </c>
      <c r="K479" s="271" t="s">
        <v>349</v>
      </c>
      <c r="L479" s="271" t="s">
        <v>349</v>
      </c>
      <c r="M479" s="271" t="s">
        <v>349</v>
      </c>
      <c r="N479" s="271" t="s">
        <v>349</v>
      </c>
      <c r="O479" s="271" t="s">
        <v>349</v>
      </c>
      <c r="P479" s="271" t="s">
        <v>349</v>
      </c>
      <c r="Q479" s="271" t="s">
        <v>348</v>
      </c>
      <c r="R479" s="271" t="s">
        <v>348</v>
      </c>
      <c r="S479" s="271" t="s">
        <v>348</v>
      </c>
      <c r="T479" s="271" t="s">
        <v>349</v>
      </c>
      <c r="U479" s="271" t="s">
        <v>349</v>
      </c>
      <c r="V479" s="271" t="s">
        <v>349</v>
      </c>
      <c r="W479" s="271" t="s">
        <v>350</v>
      </c>
      <c r="X479" s="271" t="s">
        <v>350</v>
      </c>
      <c r="Y479" s="271" t="s">
        <v>350</v>
      </c>
      <c r="Z479" s="271" t="s">
        <v>350</v>
      </c>
      <c r="AA479" s="271" t="s">
        <v>350</v>
      </c>
      <c r="AB479" s="271" t="s">
        <v>350</v>
      </c>
      <c r="AC479" s="271" t="s">
        <v>350</v>
      </c>
      <c r="AD479" s="271" t="s">
        <v>350</v>
      </c>
      <c r="AE479" s="271" t="s">
        <v>350</v>
      </c>
      <c r="AF479" s="271" t="s">
        <v>350</v>
      </c>
      <c r="AG479" s="271" t="s">
        <v>349</v>
      </c>
      <c r="AH479" s="271" t="s">
        <v>349</v>
      </c>
      <c r="AI479" s="271" t="s">
        <v>349</v>
      </c>
      <c r="AJ479" s="271" t="s">
        <v>349</v>
      </c>
      <c r="AK479" s="271" t="s">
        <v>349</v>
      </c>
      <c r="AL479" s="271" t="s">
        <v>349</v>
      </c>
    </row>
    <row r="480" spans="1:38">
      <c r="A480" s="271">
        <v>810763</v>
      </c>
      <c r="B480" s="271" t="s">
        <v>2007</v>
      </c>
      <c r="C480" s="271" t="s">
        <v>348</v>
      </c>
      <c r="D480" s="271" t="s">
        <v>349</v>
      </c>
      <c r="E480" s="271" t="s">
        <v>349</v>
      </c>
      <c r="F480" s="271" t="s">
        <v>349</v>
      </c>
      <c r="G480" s="271" t="s">
        <v>350</v>
      </c>
      <c r="H480" s="271" t="s">
        <v>349</v>
      </c>
      <c r="I480" s="271" t="s">
        <v>349</v>
      </c>
      <c r="J480" s="271" t="s">
        <v>349</v>
      </c>
      <c r="K480" s="271" t="s">
        <v>349</v>
      </c>
      <c r="L480" s="271" t="s">
        <v>350</v>
      </c>
      <c r="M480" s="271" t="s">
        <v>350</v>
      </c>
      <c r="N480" s="271" t="s">
        <v>350</v>
      </c>
      <c r="O480" s="271" t="s">
        <v>349</v>
      </c>
      <c r="P480" s="271" t="s">
        <v>350</v>
      </c>
      <c r="Q480" s="271" t="s">
        <v>349</v>
      </c>
      <c r="R480" s="271" t="s">
        <v>350</v>
      </c>
      <c r="S480" s="271" t="s">
        <v>350</v>
      </c>
      <c r="T480" s="271" t="s">
        <v>350</v>
      </c>
      <c r="U480" s="271" t="s">
        <v>350</v>
      </c>
      <c r="V480" s="271" t="s">
        <v>350</v>
      </c>
      <c r="W480" s="271" t="s">
        <v>350</v>
      </c>
      <c r="X480" s="271" t="s">
        <v>350</v>
      </c>
      <c r="Y480" s="271" t="s">
        <v>350</v>
      </c>
      <c r="Z480" s="271" t="s">
        <v>350</v>
      </c>
      <c r="AA480" s="271" t="s">
        <v>350</v>
      </c>
      <c r="AB480" s="271" t="s">
        <v>350</v>
      </c>
      <c r="AC480" s="271" t="s">
        <v>350</v>
      </c>
      <c r="AD480" s="271" t="s">
        <v>349</v>
      </c>
      <c r="AE480" s="271" t="s">
        <v>349</v>
      </c>
      <c r="AF480" s="271" t="s">
        <v>350</v>
      </c>
      <c r="AG480" s="271" t="s">
        <v>349</v>
      </c>
      <c r="AH480" s="271" t="s">
        <v>349</v>
      </c>
      <c r="AI480" s="271" t="s">
        <v>349</v>
      </c>
      <c r="AJ480" s="271" t="s">
        <v>349</v>
      </c>
      <c r="AK480" s="271" t="s">
        <v>349</v>
      </c>
      <c r="AL480" s="271" t="s">
        <v>349</v>
      </c>
    </row>
    <row r="481" spans="1:38">
      <c r="A481" s="271">
        <v>810786</v>
      </c>
      <c r="B481" s="271" t="s">
        <v>2007</v>
      </c>
      <c r="C481" s="271" t="s">
        <v>349</v>
      </c>
      <c r="D481" s="271" t="s">
        <v>349</v>
      </c>
      <c r="E481" s="271" t="s">
        <v>349</v>
      </c>
      <c r="F481" s="271" t="s">
        <v>349</v>
      </c>
      <c r="G481" s="271" t="s">
        <v>349</v>
      </c>
      <c r="H481" s="271" t="s">
        <v>349</v>
      </c>
      <c r="I481" s="271" t="s">
        <v>349</v>
      </c>
      <c r="J481" s="271" t="s">
        <v>349</v>
      </c>
      <c r="K481" s="271" t="s">
        <v>349</v>
      </c>
      <c r="L481" s="271" t="s">
        <v>350</v>
      </c>
      <c r="M481" s="271" t="s">
        <v>349</v>
      </c>
      <c r="N481" s="271" t="s">
        <v>349</v>
      </c>
      <c r="O481" s="271" t="s">
        <v>350</v>
      </c>
      <c r="P481" s="271" t="s">
        <v>349</v>
      </c>
      <c r="Q481" s="271" t="s">
        <v>349</v>
      </c>
      <c r="R481" s="271" t="s">
        <v>348</v>
      </c>
      <c r="S481" s="271" t="s">
        <v>350</v>
      </c>
      <c r="T481" s="271" t="s">
        <v>350</v>
      </c>
      <c r="U481" s="271" t="s">
        <v>350</v>
      </c>
      <c r="V481" s="271" t="s">
        <v>349</v>
      </c>
      <c r="W481" s="271" t="s">
        <v>350</v>
      </c>
      <c r="X481" s="271" t="s">
        <v>350</v>
      </c>
      <c r="Y481" s="271" t="s">
        <v>350</v>
      </c>
      <c r="Z481" s="271" t="s">
        <v>350</v>
      </c>
      <c r="AA481" s="271" t="s">
        <v>349</v>
      </c>
      <c r="AB481" s="271" t="s">
        <v>349</v>
      </c>
      <c r="AC481" s="271" t="s">
        <v>349</v>
      </c>
      <c r="AD481" s="271" t="s">
        <v>349</v>
      </c>
      <c r="AE481" s="271" t="s">
        <v>349</v>
      </c>
      <c r="AF481" s="271" t="s">
        <v>349</v>
      </c>
      <c r="AG481" s="271" t="s">
        <v>349</v>
      </c>
      <c r="AH481" s="271" t="s">
        <v>349</v>
      </c>
      <c r="AI481" s="271" t="s">
        <v>349</v>
      </c>
      <c r="AJ481" s="271" t="s">
        <v>349</v>
      </c>
      <c r="AK481" s="271" t="s">
        <v>349</v>
      </c>
      <c r="AL481" s="271" t="s">
        <v>349</v>
      </c>
    </row>
    <row r="482" spans="1:38">
      <c r="A482" s="271">
        <v>810790</v>
      </c>
      <c r="B482" s="271" t="s">
        <v>2007</v>
      </c>
      <c r="C482" s="271" t="s">
        <v>349</v>
      </c>
      <c r="D482" s="271" t="s">
        <v>350</v>
      </c>
      <c r="E482" s="271" t="s">
        <v>349</v>
      </c>
      <c r="F482" s="271" t="s">
        <v>349</v>
      </c>
      <c r="G482" s="271" t="s">
        <v>349</v>
      </c>
      <c r="H482" s="271" t="s">
        <v>350</v>
      </c>
      <c r="I482" s="271" t="s">
        <v>349</v>
      </c>
      <c r="J482" s="271" t="s">
        <v>349</v>
      </c>
      <c r="K482" s="271" t="s">
        <v>349</v>
      </c>
      <c r="L482" s="271" t="s">
        <v>349</v>
      </c>
      <c r="M482" s="271" t="s">
        <v>349</v>
      </c>
      <c r="N482" s="271" t="s">
        <v>349</v>
      </c>
      <c r="O482" s="271" t="s">
        <v>350</v>
      </c>
      <c r="P482" s="271" t="s">
        <v>349</v>
      </c>
      <c r="Q482" s="271" t="s">
        <v>350</v>
      </c>
      <c r="R482" s="271" t="s">
        <v>348</v>
      </c>
      <c r="S482" s="271" t="s">
        <v>349</v>
      </c>
      <c r="T482" s="271" t="s">
        <v>349</v>
      </c>
      <c r="U482" s="271" t="s">
        <v>349</v>
      </c>
      <c r="V482" s="271" t="s">
        <v>350</v>
      </c>
      <c r="W482" s="271" t="s">
        <v>350</v>
      </c>
      <c r="X482" s="271" t="s">
        <v>350</v>
      </c>
      <c r="Y482" s="271" t="s">
        <v>348</v>
      </c>
      <c r="Z482" s="271" t="s">
        <v>350</v>
      </c>
      <c r="AA482" s="271" t="s">
        <v>350</v>
      </c>
      <c r="AB482" s="271" t="s">
        <v>350</v>
      </c>
      <c r="AC482" s="271" t="s">
        <v>350</v>
      </c>
      <c r="AD482" s="271" t="s">
        <v>348</v>
      </c>
      <c r="AE482" s="271" t="s">
        <v>349</v>
      </c>
      <c r="AF482" s="271" t="s">
        <v>350</v>
      </c>
      <c r="AG482" s="271" t="s">
        <v>350</v>
      </c>
      <c r="AH482" s="271" t="s">
        <v>349</v>
      </c>
      <c r="AI482" s="271" t="s">
        <v>350</v>
      </c>
      <c r="AJ482" s="271" t="s">
        <v>350</v>
      </c>
      <c r="AK482" s="271" t="s">
        <v>350</v>
      </c>
      <c r="AL482" s="271" t="s">
        <v>350</v>
      </c>
    </row>
    <row r="483" spans="1:38">
      <c r="A483" s="271">
        <v>810792</v>
      </c>
      <c r="B483" s="271" t="s">
        <v>2007</v>
      </c>
      <c r="C483" s="271" t="s">
        <v>349</v>
      </c>
      <c r="D483" s="271" t="s">
        <v>350</v>
      </c>
      <c r="E483" s="271" t="s">
        <v>349</v>
      </c>
      <c r="F483" s="271" t="s">
        <v>349</v>
      </c>
      <c r="G483" s="271" t="s">
        <v>349</v>
      </c>
      <c r="H483" s="271" t="s">
        <v>349</v>
      </c>
      <c r="I483" s="271" t="s">
        <v>349</v>
      </c>
      <c r="J483" s="271" t="s">
        <v>350</v>
      </c>
      <c r="K483" s="271" t="s">
        <v>350</v>
      </c>
      <c r="L483" s="271" t="s">
        <v>350</v>
      </c>
      <c r="M483" s="271" t="s">
        <v>349</v>
      </c>
      <c r="N483" s="271" t="s">
        <v>349</v>
      </c>
      <c r="O483" s="271" t="s">
        <v>350</v>
      </c>
      <c r="P483" s="271" t="s">
        <v>350</v>
      </c>
      <c r="Q483" s="271" t="s">
        <v>349</v>
      </c>
      <c r="R483" s="271" t="s">
        <v>349</v>
      </c>
      <c r="S483" s="271" t="s">
        <v>349</v>
      </c>
      <c r="T483" s="271" t="s">
        <v>350</v>
      </c>
      <c r="U483" s="271" t="s">
        <v>350</v>
      </c>
      <c r="V483" s="271" t="s">
        <v>350</v>
      </c>
      <c r="W483" s="271" t="s">
        <v>350</v>
      </c>
      <c r="X483" s="271" t="s">
        <v>350</v>
      </c>
      <c r="Y483" s="271" t="s">
        <v>348</v>
      </c>
      <c r="Z483" s="271" t="s">
        <v>350</v>
      </c>
      <c r="AA483" s="271" t="s">
        <v>350</v>
      </c>
      <c r="AB483" s="271" t="s">
        <v>350</v>
      </c>
      <c r="AC483" s="271" t="s">
        <v>350</v>
      </c>
      <c r="AD483" s="271" t="s">
        <v>350</v>
      </c>
      <c r="AE483" s="271" t="s">
        <v>350</v>
      </c>
      <c r="AF483" s="271" t="s">
        <v>350</v>
      </c>
      <c r="AG483" s="271" t="s">
        <v>349</v>
      </c>
      <c r="AH483" s="271" t="s">
        <v>349</v>
      </c>
      <c r="AI483" s="271" t="s">
        <v>349</v>
      </c>
      <c r="AJ483" s="271" t="s">
        <v>349</v>
      </c>
      <c r="AK483" s="271" t="s">
        <v>349</v>
      </c>
      <c r="AL483" s="271" t="s">
        <v>349</v>
      </c>
    </row>
    <row r="484" spans="1:38">
      <c r="A484" s="271">
        <v>811967</v>
      </c>
      <c r="B484" s="271" t="s">
        <v>2007</v>
      </c>
      <c r="C484" s="271" t="s">
        <v>349</v>
      </c>
      <c r="D484" s="271" t="s">
        <v>349</v>
      </c>
      <c r="E484" s="271" t="s">
        <v>349</v>
      </c>
      <c r="F484" s="271" t="s">
        <v>349</v>
      </c>
      <c r="G484" s="271" t="s">
        <v>349</v>
      </c>
      <c r="H484" s="271" t="s">
        <v>349</v>
      </c>
      <c r="I484" s="271" t="s">
        <v>349</v>
      </c>
      <c r="J484" s="271" t="s">
        <v>349</v>
      </c>
      <c r="K484" s="271" t="s">
        <v>349</v>
      </c>
      <c r="L484" s="271" t="s">
        <v>350</v>
      </c>
      <c r="M484" s="271" t="s">
        <v>349</v>
      </c>
      <c r="N484" s="271" t="s">
        <v>349</v>
      </c>
      <c r="O484" s="271" t="s">
        <v>349</v>
      </c>
      <c r="P484" s="271" t="s">
        <v>350</v>
      </c>
      <c r="Q484" s="271" t="s">
        <v>350</v>
      </c>
      <c r="R484" s="271" t="s">
        <v>349</v>
      </c>
      <c r="S484" s="271" t="s">
        <v>349</v>
      </c>
      <c r="T484" s="271" t="s">
        <v>349</v>
      </c>
      <c r="U484" s="271" t="s">
        <v>349</v>
      </c>
      <c r="V484" s="271" t="s">
        <v>349</v>
      </c>
      <c r="W484" s="271" t="s">
        <v>349</v>
      </c>
      <c r="X484" s="271" t="s">
        <v>349</v>
      </c>
      <c r="Y484" s="271" t="s">
        <v>349</v>
      </c>
      <c r="Z484" s="271" t="s">
        <v>349</v>
      </c>
      <c r="AA484" s="271" t="s">
        <v>349</v>
      </c>
      <c r="AB484" s="271" t="s">
        <v>350</v>
      </c>
      <c r="AC484" s="271" t="s">
        <v>349</v>
      </c>
      <c r="AD484" s="271" t="s">
        <v>349</v>
      </c>
      <c r="AE484" s="271" t="s">
        <v>349</v>
      </c>
      <c r="AF484" s="271" t="s">
        <v>349</v>
      </c>
      <c r="AG484" s="271" t="s">
        <v>349</v>
      </c>
      <c r="AH484" s="271" t="s">
        <v>349</v>
      </c>
      <c r="AI484" s="271" t="s">
        <v>349</v>
      </c>
      <c r="AJ484" s="271" t="s">
        <v>349</v>
      </c>
      <c r="AK484" s="271" t="s">
        <v>349</v>
      </c>
      <c r="AL484" s="271" t="s">
        <v>349</v>
      </c>
    </row>
    <row r="485" spans="1:38">
      <c r="A485" s="271">
        <v>805334</v>
      </c>
      <c r="B485" s="271" t="s">
        <v>2007</v>
      </c>
      <c r="C485" s="271" t="s">
        <v>348</v>
      </c>
      <c r="D485" s="271" t="s">
        <v>348</v>
      </c>
      <c r="E485" s="271" t="s">
        <v>350</v>
      </c>
      <c r="F485" s="271" t="s">
        <v>350</v>
      </c>
      <c r="G485" s="271" t="s">
        <v>350</v>
      </c>
      <c r="H485" s="271" t="s">
        <v>350</v>
      </c>
      <c r="I485" s="271" t="s">
        <v>350</v>
      </c>
      <c r="J485" s="271" t="s">
        <v>348</v>
      </c>
      <c r="K485" s="271" t="s">
        <v>348</v>
      </c>
      <c r="L485" s="271" t="s">
        <v>348</v>
      </c>
      <c r="M485" s="271" t="s">
        <v>348</v>
      </c>
      <c r="N485" s="271" t="s">
        <v>348</v>
      </c>
      <c r="O485" s="271" t="s">
        <v>349</v>
      </c>
      <c r="P485" s="271" t="s">
        <v>350</v>
      </c>
      <c r="Q485" s="271" t="s">
        <v>349</v>
      </c>
      <c r="R485" s="271" t="s">
        <v>348</v>
      </c>
      <c r="S485" s="271" t="s">
        <v>350</v>
      </c>
      <c r="T485" s="271" t="s">
        <v>350</v>
      </c>
      <c r="U485" s="271" t="s">
        <v>349</v>
      </c>
      <c r="V485" s="271" t="s">
        <v>348</v>
      </c>
      <c r="W485" s="271" t="s">
        <v>350</v>
      </c>
      <c r="X485" s="271" t="s">
        <v>350</v>
      </c>
      <c r="Y485" s="271" t="s">
        <v>348</v>
      </c>
      <c r="Z485" s="271" t="s">
        <v>348</v>
      </c>
      <c r="AA485" s="271" t="s">
        <v>349</v>
      </c>
      <c r="AB485" s="271" t="s">
        <v>349</v>
      </c>
      <c r="AC485" s="271" t="s">
        <v>349</v>
      </c>
      <c r="AD485" s="271" t="s">
        <v>349</v>
      </c>
      <c r="AE485" s="271" t="s">
        <v>349</v>
      </c>
      <c r="AF485" s="271" t="s">
        <v>349</v>
      </c>
      <c r="AG485" s="271" t="s">
        <v>349</v>
      </c>
      <c r="AH485" s="271" t="s">
        <v>349</v>
      </c>
      <c r="AI485" s="271" t="s">
        <v>349</v>
      </c>
      <c r="AJ485" s="271" t="s">
        <v>349</v>
      </c>
      <c r="AK485" s="271" t="s">
        <v>349</v>
      </c>
      <c r="AL485" s="271" t="s">
        <v>349</v>
      </c>
    </row>
    <row r="486" spans="1:38">
      <c r="A486" s="271">
        <v>801848</v>
      </c>
      <c r="B486" s="271" t="s">
        <v>2007</v>
      </c>
      <c r="C486" s="271" t="s">
        <v>349</v>
      </c>
      <c r="D486" s="271" t="s">
        <v>350</v>
      </c>
      <c r="E486" s="271" t="s">
        <v>350</v>
      </c>
      <c r="F486" s="271" t="s">
        <v>349</v>
      </c>
      <c r="G486" s="271" t="s">
        <v>349</v>
      </c>
      <c r="H486" s="271" t="s">
        <v>349</v>
      </c>
      <c r="I486" s="271" t="s">
        <v>349</v>
      </c>
      <c r="J486" s="271" t="s">
        <v>349</v>
      </c>
      <c r="K486" s="271" t="s">
        <v>349</v>
      </c>
      <c r="L486" s="271" t="s">
        <v>350</v>
      </c>
      <c r="M486" s="271" t="s">
        <v>349</v>
      </c>
      <c r="N486" s="271" t="s">
        <v>349</v>
      </c>
      <c r="O486" s="271" t="s">
        <v>349</v>
      </c>
      <c r="P486" s="271" t="s">
        <v>348</v>
      </c>
      <c r="Q486" s="271" t="s">
        <v>348</v>
      </c>
      <c r="R486" s="271" t="s">
        <v>349</v>
      </c>
      <c r="S486" s="271" t="s">
        <v>350</v>
      </c>
      <c r="T486" s="271" t="s">
        <v>350</v>
      </c>
      <c r="U486" s="271" t="s">
        <v>350</v>
      </c>
      <c r="V486" s="271" t="s">
        <v>350</v>
      </c>
      <c r="W486" s="271" t="s">
        <v>350</v>
      </c>
      <c r="X486" s="271" t="s">
        <v>350</v>
      </c>
      <c r="Y486" s="271" t="s">
        <v>350</v>
      </c>
      <c r="Z486" s="271" t="s">
        <v>350</v>
      </c>
      <c r="AA486" s="271" t="s">
        <v>349</v>
      </c>
      <c r="AB486" s="271" t="s">
        <v>350</v>
      </c>
      <c r="AC486" s="271" t="s">
        <v>348</v>
      </c>
      <c r="AD486" s="271" t="s">
        <v>348</v>
      </c>
      <c r="AE486" s="271" t="s">
        <v>348</v>
      </c>
      <c r="AF486" s="271" t="s">
        <v>350</v>
      </c>
      <c r="AG486" s="271" t="s">
        <v>349</v>
      </c>
      <c r="AH486" s="271" t="s">
        <v>350</v>
      </c>
      <c r="AI486" s="271" t="s">
        <v>350</v>
      </c>
      <c r="AJ486" s="271" t="s">
        <v>349</v>
      </c>
      <c r="AK486" s="271" t="s">
        <v>349</v>
      </c>
      <c r="AL486" s="271" t="s">
        <v>348</v>
      </c>
    </row>
    <row r="487" spans="1:38">
      <c r="A487" s="271">
        <v>807126</v>
      </c>
      <c r="B487" s="271" t="s">
        <v>2007</v>
      </c>
      <c r="C487" s="271" t="s">
        <v>350</v>
      </c>
      <c r="D487" s="271" t="s">
        <v>349</v>
      </c>
      <c r="E487" s="271" t="s">
        <v>350</v>
      </c>
      <c r="F487" s="271" t="s">
        <v>350</v>
      </c>
      <c r="G487" s="271" t="s">
        <v>350</v>
      </c>
      <c r="H487" s="271" t="s">
        <v>350</v>
      </c>
      <c r="I487" s="271" t="s">
        <v>350</v>
      </c>
      <c r="J487" s="271" t="s">
        <v>350</v>
      </c>
      <c r="K487" s="271" t="s">
        <v>350</v>
      </c>
      <c r="L487" s="271" t="s">
        <v>350</v>
      </c>
      <c r="M487" s="271" t="s">
        <v>348</v>
      </c>
      <c r="N487" s="271" t="s">
        <v>350</v>
      </c>
      <c r="O487" s="271" t="s">
        <v>349</v>
      </c>
      <c r="P487" s="271" t="s">
        <v>350</v>
      </c>
      <c r="Q487" s="271" t="s">
        <v>350</v>
      </c>
      <c r="R487" s="271" t="s">
        <v>350</v>
      </c>
      <c r="S487" s="271" t="s">
        <v>350</v>
      </c>
      <c r="T487" s="271" t="s">
        <v>350</v>
      </c>
      <c r="U487" s="271" t="s">
        <v>348</v>
      </c>
      <c r="V487" s="271" t="s">
        <v>349</v>
      </c>
      <c r="W487" s="271" t="s">
        <v>350</v>
      </c>
      <c r="X487" s="271" t="s">
        <v>350</v>
      </c>
      <c r="Y487" s="271" t="s">
        <v>350</v>
      </c>
      <c r="Z487" s="271" t="s">
        <v>350</v>
      </c>
      <c r="AA487" s="271" t="s">
        <v>350</v>
      </c>
      <c r="AB487" s="271" t="s">
        <v>350</v>
      </c>
      <c r="AC487" s="271" t="s">
        <v>350</v>
      </c>
      <c r="AD487" s="271" t="s">
        <v>349</v>
      </c>
      <c r="AE487" s="271" t="s">
        <v>350</v>
      </c>
      <c r="AF487" s="271" t="s">
        <v>350</v>
      </c>
      <c r="AG487" s="271" t="s">
        <v>349</v>
      </c>
      <c r="AH487" s="271" t="s">
        <v>349</v>
      </c>
      <c r="AI487" s="271" t="s">
        <v>349</v>
      </c>
      <c r="AJ487" s="271" t="s">
        <v>349</v>
      </c>
      <c r="AK487" s="271" t="s">
        <v>349</v>
      </c>
      <c r="AL487" s="271" t="s">
        <v>349</v>
      </c>
    </row>
    <row r="488" spans="1:38">
      <c r="A488" s="271">
        <v>803963</v>
      </c>
      <c r="B488" s="271" t="s">
        <v>2007</v>
      </c>
      <c r="C488" s="271" t="s">
        <v>348</v>
      </c>
      <c r="D488" s="271" t="s">
        <v>350</v>
      </c>
      <c r="E488" s="271" t="s">
        <v>348</v>
      </c>
      <c r="F488" s="271" t="s">
        <v>350</v>
      </c>
      <c r="G488" s="271" t="s">
        <v>348</v>
      </c>
      <c r="H488" s="271" t="s">
        <v>348</v>
      </c>
      <c r="I488" s="271" t="s">
        <v>350</v>
      </c>
      <c r="J488" s="271" t="s">
        <v>350</v>
      </c>
      <c r="K488" s="271" t="s">
        <v>350</v>
      </c>
      <c r="L488" s="271" t="s">
        <v>348</v>
      </c>
      <c r="M488" s="271" t="s">
        <v>348</v>
      </c>
      <c r="N488" s="271" t="s">
        <v>348</v>
      </c>
      <c r="O488" s="271" t="s">
        <v>349</v>
      </c>
      <c r="P488" s="271" t="s">
        <v>350</v>
      </c>
      <c r="Q488" s="271" t="s">
        <v>350</v>
      </c>
      <c r="R488" s="271" t="s">
        <v>348</v>
      </c>
      <c r="S488" s="271" t="s">
        <v>348</v>
      </c>
      <c r="T488" s="271" t="s">
        <v>348</v>
      </c>
      <c r="U488" s="271" t="s">
        <v>349</v>
      </c>
      <c r="V488" s="271" t="s">
        <v>350</v>
      </c>
      <c r="W488" s="271" t="s">
        <v>349</v>
      </c>
      <c r="X488" s="271" t="s">
        <v>350</v>
      </c>
      <c r="Y488" s="271" t="s">
        <v>350</v>
      </c>
      <c r="Z488" s="271" t="s">
        <v>350</v>
      </c>
      <c r="AA488" s="271" t="s">
        <v>350</v>
      </c>
      <c r="AB488" s="271" t="s">
        <v>350</v>
      </c>
      <c r="AC488" s="271" t="s">
        <v>349</v>
      </c>
      <c r="AD488" s="271" t="s">
        <v>349</v>
      </c>
      <c r="AE488" s="271" t="s">
        <v>350</v>
      </c>
      <c r="AF488" s="271" t="s">
        <v>350</v>
      </c>
      <c r="AG488" s="271" t="s">
        <v>349</v>
      </c>
      <c r="AH488" s="271" t="s">
        <v>349</v>
      </c>
      <c r="AI488" s="271" t="s">
        <v>349</v>
      </c>
      <c r="AJ488" s="271" t="s">
        <v>349</v>
      </c>
      <c r="AK488" s="271" t="s">
        <v>349</v>
      </c>
      <c r="AL488" s="271" t="s">
        <v>349</v>
      </c>
    </row>
    <row r="489" spans="1:38">
      <c r="A489" s="271">
        <v>800345</v>
      </c>
      <c r="B489" s="271" t="s">
        <v>2007</v>
      </c>
      <c r="C489" s="271" t="s">
        <v>350</v>
      </c>
      <c r="D489" s="271" t="s">
        <v>350</v>
      </c>
      <c r="E489" s="271" t="s">
        <v>350</v>
      </c>
      <c r="F489" s="271" t="s">
        <v>350</v>
      </c>
      <c r="G489" s="271" t="s">
        <v>348</v>
      </c>
      <c r="H489" s="271" t="s">
        <v>349</v>
      </c>
      <c r="I489" s="271" t="s">
        <v>348</v>
      </c>
      <c r="J489" s="271" t="s">
        <v>348</v>
      </c>
      <c r="K489" s="271" t="s">
        <v>350</v>
      </c>
      <c r="L489" s="271" t="s">
        <v>350</v>
      </c>
      <c r="M489" s="271" t="s">
        <v>348</v>
      </c>
      <c r="N489" s="271" t="s">
        <v>349</v>
      </c>
      <c r="O489" s="271" t="s">
        <v>348</v>
      </c>
      <c r="P489" s="271" t="s">
        <v>350</v>
      </c>
      <c r="Q489" s="271" t="s">
        <v>350</v>
      </c>
      <c r="R489" s="271" t="s">
        <v>350</v>
      </c>
      <c r="S489" s="271" t="s">
        <v>350</v>
      </c>
      <c r="T489" s="271" t="s">
        <v>350</v>
      </c>
      <c r="U489" s="271" t="s">
        <v>349</v>
      </c>
      <c r="V489" s="271" t="s">
        <v>349</v>
      </c>
      <c r="W489" s="271" t="s">
        <v>349</v>
      </c>
      <c r="X489" s="271" t="s">
        <v>350</v>
      </c>
      <c r="Y489" s="271" t="s">
        <v>350</v>
      </c>
      <c r="Z489" s="271" t="s">
        <v>350</v>
      </c>
      <c r="AA489" s="271" t="s">
        <v>348</v>
      </c>
      <c r="AB489" s="271" t="s">
        <v>348</v>
      </c>
      <c r="AC489" s="271" t="s">
        <v>350</v>
      </c>
      <c r="AD489" s="271" t="s">
        <v>350</v>
      </c>
      <c r="AE489" s="271" t="s">
        <v>350</v>
      </c>
      <c r="AF489" s="271" t="s">
        <v>350</v>
      </c>
      <c r="AG489" s="271" t="s">
        <v>350</v>
      </c>
      <c r="AH489" s="271" t="s">
        <v>349</v>
      </c>
      <c r="AI489" s="271" t="s">
        <v>349</v>
      </c>
      <c r="AJ489" s="271" t="s">
        <v>349</v>
      </c>
      <c r="AK489" s="271" t="s">
        <v>349</v>
      </c>
      <c r="AL489" s="271" t="s">
        <v>349</v>
      </c>
    </row>
    <row r="490" spans="1:38">
      <c r="A490" s="271">
        <v>802872</v>
      </c>
      <c r="B490" s="271" t="s">
        <v>2007</v>
      </c>
      <c r="C490" s="271" t="s">
        <v>350</v>
      </c>
      <c r="D490" s="271" t="s">
        <v>350</v>
      </c>
      <c r="E490" s="271" t="s">
        <v>348</v>
      </c>
      <c r="F490" s="271" t="s">
        <v>350</v>
      </c>
      <c r="G490" s="271" t="s">
        <v>350</v>
      </c>
      <c r="H490" s="271" t="s">
        <v>350</v>
      </c>
      <c r="I490" s="271" t="s">
        <v>350</v>
      </c>
      <c r="J490" s="271" t="s">
        <v>350</v>
      </c>
      <c r="K490" s="271" t="s">
        <v>350</v>
      </c>
      <c r="L490" s="271" t="s">
        <v>350</v>
      </c>
      <c r="M490" s="271" t="s">
        <v>350</v>
      </c>
      <c r="N490" s="271" t="s">
        <v>350</v>
      </c>
      <c r="O490" s="271" t="s">
        <v>349</v>
      </c>
      <c r="P490" s="271" t="s">
        <v>350</v>
      </c>
      <c r="Q490" s="271" t="s">
        <v>349</v>
      </c>
      <c r="R490" s="271" t="s">
        <v>350</v>
      </c>
      <c r="S490" s="271" t="s">
        <v>350</v>
      </c>
      <c r="T490" s="271" t="s">
        <v>349</v>
      </c>
      <c r="U490" s="271" t="s">
        <v>350</v>
      </c>
      <c r="V490" s="271" t="s">
        <v>350</v>
      </c>
      <c r="W490" s="271" t="s">
        <v>349</v>
      </c>
      <c r="X490" s="271" t="s">
        <v>348</v>
      </c>
      <c r="Y490" s="271" t="s">
        <v>350</v>
      </c>
      <c r="Z490" s="271" t="s">
        <v>350</v>
      </c>
      <c r="AA490" s="271" t="s">
        <v>350</v>
      </c>
      <c r="AB490" s="271" t="s">
        <v>349</v>
      </c>
      <c r="AC490" s="271" t="s">
        <v>349</v>
      </c>
      <c r="AD490" s="271" t="s">
        <v>350</v>
      </c>
      <c r="AE490" s="271" t="s">
        <v>350</v>
      </c>
      <c r="AF490" s="271" t="s">
        <v>350</v>
      </c>
      <c r="AG490" s="271" t="s">
        <v>350</v>
      </c>
      <c r="AH490" s="271" t="s">
        <v>350</v>
      </c>
      <c r="AI490" s="271" t="s">
        <v>350</v>
      </c>
      <c r="AJ490" s="271" t="s">
        <v>350</v>
      </c>
      <c r="AK490" s="271" t="s">
        <v>349</v>
      </c>
      <c r="AL490" s="271" t="s">
        <v>350</v>
      </c>
    </row>
    <row r="491" spans="1:38">
      <c r="A491" s="271">
        <v>802162</v>
      </c>
      <c r="B491" s="271" t="s">
        <v>2007</v>
      </c>
      <c r="C491" s="271" t="s">
        <v>350</v>
      </c>
      <c r="D491" s="271" t="s">
        <v>350</v>
      </c>
      <c r="E491" s="271" t="s">
        <v>350</v>
      </c>
      <c r="F491" s="271" t="s">
        <v>350</v>
      </c>
      <c r="G491" s="271" t="s">
        <v>350</v>
      </c>
      <c r="H491" s="271" t="s">
        <v>348</v>
      </c>
      <c r="I491" s="271" t="s">
        <v>348</v>
      </c>
      <c r="J491" s="271" t="s">
        <v>350</v>
      </c>
      <c r="K491" s="271" t="s">
        <v>349</v>
      </c>
      <c r="L491" s="271" t="s">
        <v>349</v>
      </c>
      <c r="M491" s="271" t="s">
        <v>350</v>
      </c>
      <c r="N491" s="271" t="s">
        <v>350</v>
      </c>
      <c r="O491" s="271" t="s">
        <v>348</v>
      </c>
      <c r="P491" s="271" t="s">
        <v>349</v>
      </c>
      <c r="Q491" s="271" t="s">
        <v>348</v>
      </c>
      <c r="R491" s="271" t="s">
        <v>349</v>
      </c>
      <c r="S491" s="271" t="s">
        <v>349</v>
      </c>
      <c r="T491" s="271" t="s">
        <v>349</v>
      </c>
      <c r="U491" s="271" t="s">
        <v>348</v>
      </c>
      <c r="V491" s="271" t="s">
        <v>350</v>
      </c>
      <c r="W491" s="271" t="s">
        <v>350</v>
      </c>
      <c r="X491" s="271" t="s">
        <v>350</v>
      </c>
      <c r="Y491" s="271" t="s">
        <v>350</v>
      </c>
      <c r="Z491" s="271" t="s">
        <v>350</v>
      </c>
      <c r="AA491" s="271" t="s">
        <v>349</v>
      </c>
      <c r="AB491" s="271" t="s">
        <v>349</v>
      </c>
      <c r="AC491" s="271" t="s">
        <v>349</v>
      </c>
      <c r="AD491" s="271" t="s">
        <v>349</v>
      </c>
      <c r="AE491" s="271" t="s">
        <v>349</v>
      </c>
      <c r="AF491" s="271" t="s">
        <v>349</v>
      </c>
      <c r="AG491" s="271" t="s">
        <v>349</v>
      </c>
      <c r="AH491" s="271" t="s">
        <v>349</v>
      </c>
      <c r="AI491" s="271" t="s">
        <v>349</v>
      </c>
      <c r="AJ491" s="271" t="s">
        <v>349</v>
      </c>
      <c r="AK491" s="271" t="s">
        <v>349</v>
      </c>
      <c r="AL491" s="271" t="s">
        <v>349</v>
      </c>
    </row>
    <row r="492" spans="1:38">
      <c r="A492" s="271">
        <v>806541</v>
      </c>
      <c r="B492" s="271" t="s">
        <v>2007</v>
      </c>
      <c r="C492" s="271" t="s">
        <v>349</v>
      </c>
      <c r="D492" s="271" t="s">
        <v>350</v>
      </c>
      <c r="E492" s="271" t="s">
        <v>350</v>
      </c>
      <c r="F492" s="271" t="s">
        <v>349</v>
      </c>
      <c r="G492" s="271" t="s">
        <v>349</v>
      </c>
      <c r="H492" s="271" t="s">
        <v>349</v>
      </c>
      <c r="I492" s="271" t="s">
        <v>349</v>
      </c>
      <c r="J492" s="271" t="s">
        <v>350</v>
      </c>
      <c r="K492" s="271" t="s">
        <v>348</v>
      </c>
      <c r="L492" s="271" t="s">
        <v>350</v>
      </c>
      <c r="M492" s="271" t="s">
        <v>349</v>
      </c>
      <c r="N492" s="271" t="s">
        <v>349</v>
      </c>
      <c r="O492" s="271" t="s">
        <v>349</v>
      </c>
      <c r="P492" s="271" t="s">
        <v>350</v>
      </c>
      <c r="Q492" s="271" t="s">
        <v>350</v>
      </c>
      <c r="R492" s="271" t="s">
        <v>350</v>
      </c>
      <c r="S492" s="271" t="s">
        <v>350</v>
      </c>
      <c r="T492" s="271" t="s">
        <v>350</v>
      </c>
      <c r="U492" s="271" t="s">
        <v>350</v>
      </c>
      <c r="V492" s="271" t="s">
        <v>350</v>
      </c>
      <c r="W492" s="271" t="s">
        <v>350</v>
      </c>
      <c r="X492" s="271" t="s">
        <v>350</v>
      </c>
      <c r="Y492" s="271" t="s">
        <v>350</v>
      </c>
      <c r="Z492" s="271" t="s">
        <v>349</v>
      </c>
      <c r="AA492" s="271" t="s">
        <v>350</v>
      </c>
      <c r="AB492" s="271" t="s">
        <v>349</v>
      </c>
      <c r="AC492" s="271" t="s">
        <v>349</v>
      </c>
      <c r="AD492" s="271" t="s">
        <v>349</v>
      </c>
      <c r="AE492" s="271" t="s">
        <v>350</v>
      </c>
      <c r="AF492" s="271" t="s">
        <v>349</v>
      </c>
      <c r="AG492" s="271" t="s">
        <v>350</v>
      </c>
      <c r="AH492" s="271" t="s">
        <v>350</v>
      </c>
      <c r="AI492" s="271" t="s">
        <v>350</v>
      </c>
      <c r="AJ492" s="271" t="s">
        <v>350</v>
      </c>
      <c r="AK492" s="271" t="s">
        <v>350</v>
      </c>
      <c r="AL492" s="271" t="s">
        <v>349</v>
      </c>
    </row>
    <row r="493" spans="1:38">
      <c r="A493" s="271">
        <v>802999</v>
      </c>
      <c r="B493" s="271" t="s">
        <v>2007</v>
      </c>
      <c r="C493" s="271" t="s">
        <v>348</v>
      </c>
      <c r="D493" s="271" t="s">
        <v>350</v>
      </c>
      <c r="E493" s="271" t="s">
        <v>350</v>
      </c>
      <c r="F493" s="271" t="s">
        <v>350</v>
      </c>
      <c r="G493" s="271" t="s">
        <v>350</v>
      </c>
      <c r="H493" s="271" t="s">
        <v>350</v>
      </c>
      <c r="I493" s="271" t="s">
        <v>350</v>
      </c>
      <c r="J493" s="271" t="s">
        <v>350</v>
      </c>
      <c r="K493" s="271" t="s">
        <v>350</v>
      </c>
      <c r="L493" s="271" t="s">
        <v>350</v>
      </c>
      <c r="M493" s="271" t="s">
        <v>350</v>
      </c>
      <c r="N493" s="271" t="s">
        <v>350</v>
      </c>
      <c r="O493" s="271" t="s">
        <v>349</v>
      </c>
      <c r="P493" s="271" t="s">
        <v>350</v>
      </c>
      <c r="Q493" s="271" t="s">
        <v>350</v>
      </c>
      <c r="R493" s="271" t="s">
        <v>350</v>
      </c>
      <c r="S493" s="271" t="s">
        <v>350</v>
      </c>
      <c r="T493" s="271" t="s">
        <v>350</v>
      </c>
      <c r="U493" s="271" t="s">
        <v>350</v>
      </c>
      <c r="V493" s="271" t="s">
        <v>350</v>
      </c>
      <c r="W493" s="271" t="s">
        <v>350</v>
      </c>
      <c r="X493" s="271" t="s">
        <v>350</v>
      </c>
      <c r="Y493" s="271" t="s">
        <v>348</v>
      </c>
      <c r="Z493" s="271" t="s">
        <v>350</v>
      </c>
      <c r="AA493" s="271" t="s">
        <v>350</v>
      </c>
      <c r="AB493" s="271" t="s">
        <v>350</v>
      </c>
      <c r="AC493" s="271" t="s">
        <v>350</v>
      </c>
      <c r="AD493" s="271" t="s">
        <v>349</v>
      </c>
      <c r="AE493" s="271" t="s">
        <v>350</v>
      </c>
      <c r="AF493" s="271" t="s">
        <v>350</v>
      </c>
      <c r="AG493" s="271" t="s">
        <v>349</v>
      </c>
      <c r="AH493" s="271" t="s">
        <v>349</v>
      </c>
      <c r="AI493" s="271" t="s">
        <v>349</v>
      </c>
      <c r="AJ493" s="271" t="s">
        <v>349</v>
      </c>
      <c r="AK493" s="271" t="s">
        <v>349</v>
      </c>
      <c r="AL493" s="271" t="s">
        <v>349</v>
      </c>
    </row>
    <row r="494" spans="1:38">
      <c r="A494" s="271">
        <v>807438</v>
      </c>
      <c r="B494" s="271" t="s">
        <v>2007</v>
      </c>
      <c r="C494" s="271" t="s">
        <v>350</v>
      </c>
      <c r="D494" s="271" t="s">
        <v>350</v>
      </c>
      <c r="E494" s="271" t="s">
        <v>350</v>
      </c>
      <c r="F494" s="271" t="s">
        <v>350</v>
      </c>
      <c r="G494" s="271" t="s">
        <v>350</v>
      </c>
      <c r="H494" s="271" t="s">
        <v>350</v>
      </c>
      <c r="I494" s="271" t="s">
        <v>348</v>
      </c>
      <c r="J494" s="271" t="s">
        <v>350</v>
      </c>
      <c r="K494" s="271" t="s">
        <v>350</v>
      </c>
      <c r="L494" s="271" t="s">
        <v>348</v>
      </c>
      <c r="M494" s="271" t="s">
        <v>350</v>
      </c>
      <c r="N494" s="271" t="s">
        <v>349</v>
      </c>
      <c r="O494" s="271" t="s">
        <v>349</v>
      </c>
      <c r="P494" s="271" t="s">
        <v>349</v>
      </c>
      <c r="Q494" s="271" t="s">
        <v>350</v>
      </c>
      <c r="R494" s="271" t="s">
        <v>350</v>
      </c>
      <c r="S494" s="271" t="s">
        <v>350</v>
      </c>
      <c r="T494" s="271" t="s">
        <v>350</v>
      </c>
      <c r="U494" s="271" t="s">
        <v>348</v>
      </c>
      <c r="V494" s="271" t="s">
        <v>350</v>
      </c>
      <c r="W494" s="271" t="s">
        <v>350</v>
      </c>
      <c r="X494" s="271" t="s">
        <v>350</v>
      </c>
      <c r="Y494" s="271" t="s">
        <v>350</v>
      </c>
      <c r="Z494" s="271" t="s">
        <v>350</v>
      </c>
      <c r="AA494" s="271" t="s">
        <v>349</v>
      </c>
      <c r="AB494" s="271" t="s">
        <v>349</v>
      </c>
      <c r="AC494" s="271" t="s">
        <v>349</v>
      </c>
      <c r="AD494" s="271" t="s">
        <v>349</v>
      </c>
      <c r="AE494" s="271" t="s">
        <v>349</v>
      </c>
      <c r="AF494" s="271" t="s">
        <v>349</v>
      </c>
      <c r="AG494" s="271" t="s">
        <v>349</v>
      </c>
      <c r="AH494" s="271" t="s">
        <v>349</v>
      </c>
      <c r="AI494" s="271" t="s">
        <v>349</v>
      </c>
      <c r="AJ494" s="271" t="s">
        <v>349</v>
      </c>
      <c r="AK494" s="271" t="s">
        <v>349</v>
      </c>
      <c r="AL494" s="271" t="s">
        <v>349</v>
      </c>
    </row>
    <row r="495" spans="1:38">
      <c r="A495" s="271">
        <v>806555</v>
      </c>
      <c r="B495" s="271" t="s">
        <v>2007</v>
      </c>
      <c r="C495" s="271" t="s">
        <v>349</v>
      </c>
      <c r="D495" s="271" t="s">
        <v>348</v>
      </c>
      <c r="E495" s="271" t="s">
        <v>349</v>
      </c>
      <c r="F495" s="271" t="s">
        <v>349</v>
      </c>
      <c r="G495" s="271" t="s">
        <v>349</v>
      </c>
      <c r="H495" s="271" t="s">
        <v>349</v>
      </c>
      <c r="I495" s="271" t="s">
        <v>349</v>
      </c>
      <c r="J495" s="271" t="s">
        <v>349</v>
      </c>
      <c r="K495" s="271" t="s">
        <v>349</v>
      </c>
      <c r="L495" s="271" t="s">
        <v>350</v>
      </c>
      <c r="M495" s="271" t="s">
        <v>349</v>
      </c>
      <c r="N495" s="271" t="s">
        <v>349</v>
      </c>
      <c r="O495" s="271" t="s">
        <v>350</v>
      </c>
      <c r="P495" s="271" t="s">
        <v>349</v>
      </c>
      <c r="Q495" s="271" t="s">
        <v>349</v>
      </c>
      <c r="R495" s="271" t="s">
        <v>349</v>
      </c>
      <c r="S495" s="271" t="s">
        <v>349</v>
      </c>
      <c r="T495" s="271" t="s">
        <v>350</v>
      </c>
      <c r="U495" s="271" t="s">
        <v>349</v>
      </c>
      <c r="V495" s="271" t="s">
        <v>348</v>
      </c>
      <c r="W495" s="271" t="s">
        <v>349</v>
      </c>
      <c r="X495" s="271" t="s">
        <v>350</v>
      </c>
      <c r="Y495" s="271" t="s">
        <v>350</v>
      </c>
      <c r="Z495" s="271" t="s">
        <v>350</v>
      </c>
      <c r="AA495" s="271" t="s">
        <v>350</v>
      </c>
      <c r="AB495" s="271" t="s">
        <v>350</v>
      </c>
      <c r="AC495" s="271" t="s">
        <v>349</v>
      </c>
      <c r="AD495" s="271" t="s">
        <v>350</v>
      </c>
      <c r="AE495" s="271" t="s">
        <v>350</v>
      </c>
      <c r="AF495" s="271" t="s">
        <v>348</v>
      </c>
      <c r="AG495" s="271" t="s">
        <v>349</v>
      </c>
      <c r="AH495" s="271" t="s">
        <v>349</v>
      </c>
      <c r="AI495" s="271" t="s">
        <v>348</v>
      </c>
      <c r="AJ495" s="271" t="s">
        <v>349</v>
      </c>
      <c r="AK495" s="271" t="s">
        <v>349</v>
      </c>
      <c r="AL495" s="271" t="s">
        <v>350</v>
      </c>
    </row>
    <row r="496" spans="1:38">
      <c r="A496" s="271">
        <v>801917</v>
      </c>
      <c r="B496" s="271" t="s">
        <v>2007</v>
      </c>
      <c r="C496" s="271" t="s">
        <v>348</v>
      </c>
      <c r="D496" s="271" t="s">
        <v>348</v>
      </c>
      <c r="E496" s="271" t="s">
        <v>348</v>
      </c>
      <c r="F496" s="271" t="s">
        <v>350</v>
      </c>
      <c r="G496" s="271" t="s">
        <v>348</v>
      </c>
      <c r="H496" s="271" t="s">
        <v>348</v>
      </c>
      <c r="I496" s="271" t="s">
        <v>350</v>
      </c>
      <c r="J496" s="271" t="s">
        <v>350</v>
      </c>
      <c r="K496" s="271" t="s">
        <v>348</v>
      </c>
      <c r="L496" s="271" t="s">
        <v>348</v>
      </c>
      <c r="M496" s="271" t="s">
        <v>350</v>
      </c>
      <c r="N496" s="271" t="s">
        <v>350</v>
      </c>
      <c r="O496" s="271" t="s">
        <v>350</v>
      </c>
      <c r="P496" s="271" t="s">
        <v>348</v>
      </c>
      <c r="Q496" s="271" t="s">
        <v>350</v>
      </c>
      <c r="R496" s="271" t="s">
        <v>348</v>
      </c>
      <c r="S496" s="271" t="s">
        <v>348</v>
      </c>
      <c r="T496" s="271" t="s">
        <v>348</v>
      </c>
      <c r="U496" s="271" t="s">
        <v>348</v>
      </c>
      <c r="V496" s="271" t="s">
        <v>348</v>
      </c>
      <c r="W496" s="271" t="s">
        <v>348</v>
      </c>
      <c r="X496" s="271" t="s">
        <v>350</v>
      </c>
      <c r="Y496" s="271" t="s">
        <v>350</v>
      </c>
      <c r="Z496" s="271" t="s">
        <v>348</v>
      </c>
      <c r="AA496" s="271" t="s">
        <v>348</v>
      </c>
      <c r="AB496" s="271" t="s">
        <v>348</v>
      </c>
      <c r="AC496" s="271" t="s">
        <v>349</v>
      </c>
      <c r="AD496" s="271" t="s">
        <v>349</v>
      </c>
      <c r="AE496" s="271" t="s">
        <v>348</v>
      </c>
      <c r="AF496" s="271" t="s">
        <v>348</v>
      </c>
      <c r="AG496" s="271" t="s">
        <v>350</v>
      </c>
      <c r="AH496" s="271" t="s">
        <v>349</v>
      </c>
      <c r="AI496" s="271" t="s">
        <v>349</v>
      </c>
      <c r="AJ496" s="271" t="s">
        <v>350</v>
      </c>
      <c r="AK496" s="271" t="s">
        <v>349</v>
      </c>
      <c r="AL496" s="271" t="s">
        <v>350</v>
      </c>
    </row>
    <row r="497" spans="1:38">
      <c r="A497" s="271">
        <v>806496</v>
      </c>
      <c r="B497" s="271" t="s">
        <v>2007</v>
      </c>
      <c r="C497" s="271" t="s">
        <v>349</v>
      </c>
      <c r="D497" s="271" t="s">
        <v>350</v>
      </c>
      <c r="E497" s="271" t="s">
        <v>350</v>
      </c>
      <c r="F497" s="271" t="s">
        <v>349</v>
      </c>
      <c r="G497" s="271" t="s">
        <v>349</v>
      </c>
      <c r="H497" s="271" t="s">
        <v>349</v>
      </c>
      <c r="I497" s="271" t="s">
        <v>350</v>
      </c>
      <c r="J497" s="271" t="s">
        <v>349</v>
      </c>
      <c r="K497" s="271" t="s">
        <v>349</v>
      </c>
      <c r="L497" s="271" t="s">
        <v>350</v>
      </c>
      <c r="M497" s="271" t="s">
        <v>349</v>
      </c>
      <c r="N497" s="271" t="s">
        <v>349</v>
      </c>
      <c r="O497" s="271" t="s">
        <v>348</v>
      </c>
      <c r="P497" s="271" t="s">
        <v>350</v>
      </c>
      <c r="Q497" s="271" t="s">
        <v>348</v>
      </c>
      <c r="R497" s="271" t="s">
        <v>349</v>
      </c>
      <c r="S497" s="271" t="s">
        <v>350</v>
      </c>
      <c r="T497" s="271" t="s">
        <v>350</v>
      </c>
      <c r="U497" s="271" t="s">
        <v>350</v>
      </c>
      <c r="V497" s="271" t="s">
        <v>348</v>
      </c>
      <c r="W497" s="271" t="s">
        <v>349</v>
      </c>
      <c r="X497" s="271" t="s">
        <v>350</v>
      </c>
      <c r="Y497" s="271" t="s">
        <v>348</v>
      </c>
      <c r="Z497" s="271" t="s">
        <v>350</v>
      </c>
      <c r="AA497" s="271" t="s">
        <v>350</v>
      </c>
      <c r="AB497" s="271" t="s">
        <v>348</v>
      </c>
      <c r="AC497" s="271" t="s">
        <v>350</v>
      </c>
      <c r="AD497" s="271" t="s">
        <v>349</v>
      </c>
      <c r="AE497" s="271" t="s">
        <v>349</v>
      </c>
      <c r="AF497" s="271" t="s">
        <v>349</v>
      </c>
      <c r="AG497" s="271" t="s">
        <v>349</v>
      </c>
      <c r="AH497" s="271" t="s">
        <v>349</v>
      </c>
      <c r="AI497" s="271" t="s">
        <v>349</v>
      </c>
      <c r="AJ497" s="271" t="s">
        <v>349</v>
      </c>
      <c r="AK497" s="271" t="s">
        <v>349</v>
      </c>
      <c r="AL497" s="271" t="s">
        <v>349</v>
      </c>
    </row>
    <row r="498" spans="1:38">
      <c r="A498" s="271">
        <v>806509</v>
      </c>
      <c r="B498" s="271" t="s">
        <v>2007</v>
      </c>
      <c r="C498" s="271" t="s">
        <v>349</v>
      </c>
      <c r="D498" s="271" t="s">
        <v>350</v>
      </c>
      <c r="E498" s="271" t="s">
        <v>348</v>
      </c>
      <c r="F498" s="271" t="s">
        <v>349</v>
      </c>
      <c r="G498" s="271" t="s">
        <v>349</v>
      </c>
      <c r="H498" s="271" t="s">
        <v>349</v>
      </c>
      <c r="I498" s="271" t="s">
        <v>349</v>
      </c>
      <c r="J498" s="271" t="s">
        <v>349</v>
      </c>
      <c r="K498" s="271" t="s">
        <v>349</v>
      </c>
      <c r="L498" s="271" t="s">
        <v>348</v>
      </c>
      <c r="M498" s="271" t="s">
        <v>349</v>
      </c>
      <c r="N498" s="271" t="s">
        <v>349</v>
      </c>
      <c r="O498" s="271" t="s">
        <v>350</v>
      </c>
      <c r="P498" s="271" t="s">
        <v>350</v>
      </c>
      <c r="Q498" s="271" t="s">
        <v>350</v>
      </c>
      <c r="R498" s="271" t="s">
        <v>348</v>
      </c>
      <c r="S498" s="271" t="s">
        <v>348</v>
      </c>
      <c r="T498" s="271" t="s">
        <v>348</v>
      </c>
      <c r="U498" s="271" t="s">
        <v>348</v>
      </c>
      <c r="V498" s="271" t="s">
        <v>350</v>
      </c>
      <c r="W498" s="271" t="s">
        <v>350</v>
      </c>
      <c r="X498" s="271" t="s">
        <v>350</v>
      </c>
      <c r="Y498" s="271" t="s">
        <v>348</v>
      </c>
      <c r="Z498" s="271" t="s">
        <v>348</v>
      </c>
      <c r="AA498" s="271" t="s">
        <v>350</v>
      </c>
      <c r="AB498" s="271" t="s">
        <v>350</v>
      </c>
      <c r="AC498" s="271" t="s">
        <v>349</v>
      </c>
      <c r="AD498" s="271" t="s">
        <v>349</v>
      </c>
      <c r="AE498" s="271" t="s">
        <v>349</v>
      </c>
      <c r="AF498" s="271" t="s">
        <v>348</v>
      </c>
      <c r="AG498" s="271" t="s">
        <v>350</v>
      </c>
      <c r="AH498" s="271" t="s">
        <v>349</v>
      </c>
      <c r="AI498" s="271" t="s">
        <v>349</v>
      </c>
      <c r="AJ498" s="271" t="s">
        <v>349</v>
      </c>
      <c r="AK498" s="271" t="s">
        <v>349</v>
      </c>
      <c r="AL498" s="271" t="s">
        <v>350</v>
      </c>
    </row>
    <row r="499" spans="1:38">
      <c r="A499" s="271">
        <v>803536</v>
      </c>
      <c r="B499" s="271" t="s">
        <v>2007</v>
      </c>
      <c r="C499" s="271" t="s">
        <v>350</v>
      </c>
      <c r="D499" s="271" t="s">
        <v>348</v>
      </c>
      <c r="E499" s="271" t="s">
        <v>348</v>
      </c>
      <c r="F499" s="271" t="s">
        <v>350</v>
      </c>
      <c r="G499" s="271" t="s">
        <v>350</v>
      </c>
      <c r="H499" s="271" t="s">
        <v>350</v>
      </c>
      <c r="I499" s="271" t="s">
        <v>350</v>
      </c>
      <c r="J499" s="271" t="s">
        <v>350</v>
      </c>
      <c r="K499" s="271" t="s">
        <v>350</v>
      </c>
      <c r="L499" s="271" t="s">
        <v>350</v>
      </c>
      <c r="M499" s="271" t="s">
        <v>350</v>
      </c>
      <c r="N499" s="271" t="s">
        <v>350</v>
      </c>
      <c r="O499" s="271" t="s">
        <v>348</v>
      </c>
      <c r="P499" s="271" t="s">
        <v>350</v>
      </c>
      <c r="Q499" s="271" t="s">
        <v>350</v>
      </c>
      <c r="R499" s="271" t="s">
        <v>349</v>
      </c>
      <c r="S499" s="271" t="s">
        <v>348</v>
      </c>
      <c r="T499" s="271" t="s">
        <v>350</v>
      </c>
      <c r="U499" s="271" t="s">
        <v>350</v>
      </c>
      <c r="V499" s="271" t="s">
        <v>349</v>
      </c>
      <c r="W499" s="271" t="s">
        <v>348</v>
      </c>
      <c r="X499" s="271" t="s">
        <v>348</v>
      </c>
      <c r="Y499" s="271" t="s">
        <v>350</v>
      </c>
      <c r="Z499" s="271" t="s">
        <v>348</v>
      </c>
      <c r="AA499" s="271" t="s">
        <v>349</v>
      </c>
      <c r="AB499" s="271" t="s">
        <v>349</v>
      </c>
      <c r="AC499" s="271" t="s">
        <v>349</v>
      </c>
      <c r="AD499" s="271" t="s">
        <v>349</v>
      </c>
      <c r="AE499" s="271" t="s">
        <v>349</v>
      </c>
      <c r="AF499" s="271" t="s">
        <v>349</v>
      </c>
      <c r="AG499" s="271" t="s">
        <v>349</v>
      </c>
      <c r="AH499" s="271" t="s">
        <v>349</v>
      </c>
      <c r="AI499" s="271" t="s">
        <v>349</v>
      </c>
      <c r="AJ499" s="271" t="s">
        <v>349</v>
      </c>
      <c r="AK499" s="271" t="s">
        <v>349</v>
      </c>
      <c r="AL499" s="271" t="s">
        <v>349</v>
      </c>
    </row>
    <row r="500" spans="1:38">
      <c r="A500" s="271">
        <v>800460</v>
      </c>
      <c r="B500" s="271" t="s">
        <v>2008</v>
      </c>
      <c r="C500" s="271" t="s">
        <v>350</v>
      </c>
      <c r="D500" s="271" t="s">
        <v>348</v>
      </c>
      <c r="E500" s="271" t="s">
        <v>348</v>
      </c>
      <c r="F500" s="271" t="s">
        <v>349</v>
      </c>
      <c r="G500" s="271" t="s">
        <v>348</v>
      </c>
      <c r="H500" s="271" t="s">
        <v>349</v>
      </c>
      <c r="I500" s="271" t="s">
        <v>348</v>
      </c>
      <c r="J500" s="271" t="s">
        <v>349</v>
      </c>
      <c r="K500" s="271" t="s">
        <v>350</v>
      </c>
      <c r="L500" s="271" t="s">
        <v>348</v>
      </c>
      <c r="M500" s="271" t="s">
        <v>349</v>
      </c>
      <c r="N500" s="271" t="s">
        <v>349</v>
      </c>
      <c r="O500" s="271" t="s">
        <v>349</v>
      </c>
      <c r="P500" s="271" t="s">
        <v>348</v>
      </c>
      <c r="Q500" s="271" t="s">
        <v>348</v>
      </c>
      <c r="R500" s="271" t="s">
        <v>350</v>
      </c>
      <c r="S500" s="271" t="s">
        <v>348</v>
      </c>
      <c r="T500" s="271" t="s">
        <v>349</v>
      </c>
      <c r="U500" s="271" t="s">
        <v>349</v>
      </c>
      <c r="V500" s="271" t="s">
        <v>350</v>
      </c>
      <c r="W500" s="271" t="s">
        <v>350</v>
      </c>
      <c r="X500" s="271" t="s">
        <v>350</v>
      </c>
      <c r="Y500" s="271" t="s">
        <v>349</v>
      </c>
      <c r="Z500" s="271" t="s">
        <v>350</v>
      </c>
      <c r="AA500" s="271" t="s">
        <v>349</v>
      </c>
      <c r="AB500" s="271" t="s">
        <v>349</v>
      </c>
      <c r="AC500" s="271" t="s">
        <v>349</v>
      </c>
      <c r="AD500" s="271" t="s">
        <v>349</v>
      </c>
      <c r="AE500" s="271" t="s">
        <v>349</v>
      </c>
      <c r="AF500" s="271" t="s">
        <v>349</v>
      </c>
      <c r="AG500" s="271"/>
      <c r="AH500" s="271"/>
      <c r="AI500" s="271"/>
      <c r="AJ500" s="271"/>
      <c r="AK500" s="271"/>
      <c r="AL500" s="271"/>
    </row>
    <row r="501" spans="1:38">
      <c r="A501" s="271">
        <v>801650</v>
      </c>
      <c r="B501" s="271" t="s">
        <v>2008</v>
      </c>
      <c r="C501" s="271" t="s">
        <v>349</v>
      </c>
      <c r="D501" s="271" t="s">
        <v>350</v>
      </c>
      <c r="E501" s="271" t="s">
        <v>350</v>
      </c>
      <c r="F501" s="271" t="s">
        <v>350</v>
      </c>
      <c r="G501" s="271" t="s">
        <v>349</v>
      </c>
      <c r="H501" s="271" t="s">
        <v>349</v>
      </c>
      <c r="I501" s="271" t="s">
        <v>348</v>
      </c>
      <c r="J501" s="271" t="s">
        <v>349</v>
      </c>
      <c r="K501" s="271" t="s">
        <v>350</v>
      </c>
      <c r="L501" s="271" t="s">
        <v>350</v>
      </c>
      <c r="M501" s="271" t="s">
        <v>350</v>
      </c>
      <c r="N501" s="271" t="s">
        <v>349</v>
      </c>
      <c r="O501" s="271" t="s">
        <v>350</v>
      </c>
      <c r="P501" s="271" t="s">
        <v>350</v>
      </c>
      <c r="Q501" s="271" t="s">
        <v>350</v>
      </c>
      <c r="R501" s="271" t="s">
        <v>350</v>
      </c>
      <c r="S501" s="271" t="s">
        <v>350</v>
      </c>
      <c r="T501" s="271" t="s">
        <v>350</v>
      </c>
      <c r="U501" s="271" t="s">
        <v>350</v>
      </c>
      <c r="V501" s="271" t="s">
        <v>350</v>
      </c>
      <c r="W501" s="271" t="s">
        <v>350</v>
      </c>
      <c r="X501" s="271" t="s">
        <v>350</v>
      </c>
      <c r="Y501" s="271" t="s">
        <v>349</v>
      </c>
      <c r="Z501" s="271" t="s">
        <v>350</v>
      </c>
      <c r="AA501" s="271" t="s">
        <v>349</v>
      </c>
      <c r="AB501" s="271" t="s">
        <v>349</v>
      </c>
      <c r="AC501" s="271" t="s">
        <v>349</v>
      </c>
      <c r="AD501" s="271" t="s">
        <v>349</v>
      </c>
      <c r="AE501" s="271" t="s">
        <v>349</v>
      </c>
      <c r="AF501" s="271" t="s">
        <v>349</v>
      </c>
      <c r="AG501" s="271"/>
      <c r="AH501" s="271"/>
      <c r="AI501" s="271"/>
      <c r="AJ501" s="271"/>
      <c r="AK501" s="271"/>
      <c r="AL501" s="271"/>
    </row>
    <row r="502" spans="1:38">
      <c r="A502" s="271">
        <v>801688</v>
      </c>
      <c r="B502" s="271" t="s">
        <v>2008</v>
      </c>
      <c r="C502" s="271" t="s">
        <v>350</v>
      </c>
      <c r="D502" s="271" t="s">
        <v>348</v>
      </c>
      <c r="E502" s="271" t="s">
        <v>348</v>
      </c>
      <c r="F502" s="271" t="s">
        <v>348</v>
      </c>
      <c r="G502" s="271" t="s">
        <v>350</v>
      </c>
      <c r="H502" s="271" t="s">
        <v>349</v>
      </c>
      <c r="I502" s="271" t="s">
        <v>350</v>
      </c>
      <c r="J502" s="271" t="s">
        <v>348</v>
      </c>
      <c r="K502" s="271" t="s">
        <v>348</v>
      </c>
      <c r="L502" s="271" t="s">
        <v>348</v>
      </c>
      <c r="M502" s="271" t="s">
        <v>349</v>
      </c>
      <c r="N502" s="271" t="s">
        <v>349</v>
      </c>
      <c r="O502" s="271" t="s">
        <v>350</v>
      </c>
      <c r="P502" s="271" t="s">
        <v>350</v>
      </c>
      <c r="Q502" s="271" t="s">
        <v>348</v>
      </c>
      <c r="R502" s="271" t="s">
        <v>350</v>
      </c>
      <c r="S502" s="271" t="s">
        <v>350</v>
      </c>
      <c r="T502" s="271" t="s">
        <v>349</v>
      </c>
      <c r="U502" s="271" t="s">
        <v>350</v>
      </c>
      <c r="V502" s="271" t="s">
        <v>350</v>
      </c>
      <c r="W502" s="271" t="s">
        <v>350</v>
      </c>
      <c r="X502" s="271" t="s">
        <v>350</v>
      </c>
      <c r="Y502" s="271" t="s">
        <v>350</v>
      </c>
      <c r="Z502" s="271" t="s">
        <v>350</v>
      </c>
      <c r="AA502" s="271" t="s">
        <v>349</v>
      </c>
      <c r="AB502" s="271" t="s">
        <v>349</v>
      </c>
      <c r="AC502" s="271" t="s">
        <v>349</v>
      </c>
      <c r="AD502" s="271" t="s">
        <v>349</v>
      </c>
      <c r="AE502" s="271" t="s">
        <v>349</v>
      </c>
      <c r="AF502" s="271" t="s">
        <v>349</v>
      </c>
      <c r="AG502" s="271"/>
      <c r="AH502" s="271"/>
      <c r="AI502" s="271"/>
      <c r="AJ502" s="271"/>
      <c r="AK502" s="271"/>
      <c r="AL502" s="271"/>
    </row>
    <row r="503" spans="1:38">
      <c r="A503" s="271">
        <v>801721</v>
      </c>
      <c r="B503" s="271" t="s">
        <v>2008</v>
      </c>
      <c r="C503" s="271" t="s">
        <v>348</v>
      </c>
      <c r="D503" s="271" t="s">
        <v>348</v>
      </c>
      <c r="E503" s="271" t="s">
        <v>348</v>
      </c>
      <c r="F503" s="271" t="s">
        <v>350</v>
      </c>
      <c r="G503" s="271" t="s">
        <v>348</v>
      </c>
      <c r="H503" s="271" t="s">
        <v>348</v>
      </c>
      <c r="I503" s="271" t="s">
        <v>350</v>
      </c>
      <c r="J503" s="271" t="s">
        <v>348</v>
      </c>
      <c r="K503" s="271" t="s">
        <v>350</v>
      </c>
      <c r="L503" s="271" t="s">
        <v>350</v>
      </c>
      <c r="M503" s="271" t="s">
        <v>350</v>
      </c>
      <c r="N503" s="271" t="s">
        <v>350</v>
      </c>
      <c r="O503" s="271" t="s">
        <v>348</v>
      </c>
      <c r="P503" s="271" t="s">
        <v>348</v>
      </c>
      <c r="Q503" s="271" t="s">
        <v>349</v>
      </c>
      <c r="R503" s="271" t="s">
        <v>348</v>
      </c>
      <c r="S503" s="271" t="s">
        <v>350</v>
      </c>
      <c r="T503" s="271" t="s">
        <v>348</v>
      </c>
      <c r="U503" s="271" t="s">
        <v>348</v>
      </c>
      <c r="V503" s="271" t="s">
        <v>348</v>
      </c>
      <c r="W503" s="271" t="s">
        <v>350</v>
      </c>
      <c r="X503" s="271" t="s">
        <v>350</v>
      </c>
      <c r="Y503" s="271" t="s">
        <v>348</v>
      </c>
      <c r="Z503" s="271" t="s">
        <v>348</v>
      </c>
      <c r="AA503" s="271" t="s">
        <v>349</v>
      </c>
      <c r="AB503" s="271" t="s">
        <v>349</v>
      </c>
      <c r="AC503" s="271" t="s">
        <v>349</v>
      </c>
      <c r="AD503" s="271" t="s">
        <v>349</v>
      </c>
      <c r="AE503" s="271" t="s">
        <v>349</v>
      </c>
      <c r="AF503" s="271" t="s">
        <v>349</v>
      </c>
      <c r="AG503" s="271"/>
      <c r="AH503" s="271"/>
      <c r="AI503" s="271"/>
      <c r="AJ503" s="271"/>
      <c r="AK503" s="271"/>
      <c r="AL503" s="271"/>
    </row>
    <row r="504" spans="1:38">
      <c r="A504" s="271">
        <v>801779</v>
      </c>
      <c r="B504" s="271" t="s">
        <v>2008</v>
      </c>
      <c r="C504" s="271" t="s">
        <v>349</v>
      </c>
      <c r="D504" s="271" t="s">
        <v>348</v>
      </c>
      <c r="E504" s="271" t="s">
        <v>348</v>
      </c>
      <c r="F504" s="271" t="s">
        <v>349</v>
      </c>
      <c r="G504" s="271" t="s">
        <v>349</v>
      </c>
      <c r="H504" s="271" t="s">
        <v>349</v>
      </c>
      <c r="I504" s="271" t="s">
        <v>350</v>
      </c>
      <c r="J504" s="271" t="s">
        <v>349</v>
      </c>
      <c r="K504" s="271" t="s">
        <v>349</v>
      </c>
      <c r="L504" s="271" t="s">
        <v>348</v>
      </c>
      <c r="M504" s="271" t="s">
        <v>349</v>
      </c>
      <c r="N504" s="271" t="s">
        <v>350</v>
      </c>
      <c r="O504" s="271" t="s">
        <v>350</v>
      </c>
      <c r="P504" s="271" t="s">
        <v>350</v>
      </c>
      <c r="Q504" s="271" t="s">
        <v>350</v>
      </c>
      <c r="R504" s="271" t="s">
        <v>348</v>
      </c>
      <c r="S504" s="271" t="s">
        <v>348</v>
      </c>
      <c r="T504" s="271" t="s">
        <v>348</v>
      </c>
      <c r="U504" s="271" t="s">
        <v>349</v>
      </c>
      <c r="V504" s="271" t="s">
        <v>349</v>
      </c>
      <c r="W504" s="271" t="s">
        <v>348</v>
      </c>
      <c r="X504" s="271" t="s">
        <v>350</v>
      </c>
      <c r="Y504" s="271" t="s">
        <v>350</v>
      </c>
      <c r="Z504" s="271" t="s">
        <v>348</v>
      </c>
      <c r="AA504" s="271" t="s">
        <v>349</v>
      </c>
      <c r="AB504" s="271" t="s">
        <v>349</v>
      </c>
      <c r="AC504" s="271" t="s">
        <v>349</v>
      </c>
      <c r="AD504" s="271" t="s">
        <v>349</v>
      </c>
      <c r="AE504" s="271" t="s">
        <v>349</v>
      </c>
      <c r="AF504" s="271" t="s">
        <v>349</v>
      </c>
      <c r="AG504" s="271"/>
      <c r="AH504" s="271"/>
      <c r="AI504" s="271"/>
      <c r="AJ504" s="271"/>
      <c r="AK504" s="271"/>
      <c r="AL504" s="271"/>
    </row>
    <row r="505" spans="1:38">
      <c r="A505" s="271">
        <v>802050</v>
      </c>
      <c r="B505" s="271" t="s">
        <v>2008</v>
      </c>
      <c r="C505" s="271" t="s">
        <v>348</v>
      </c>
      <c r="D505" s="271" t="s">
        <v>350</v>
      </c>
      <c r="E505" s="271" t="s">
        <v>350</v>
      </c>
      <c r="F505" s="271" t="s">
        <v>348</v>
      </c>
      <c r="G505" s="271" t="s">
        <v>348</v>
      </c>
      <c r="H505" s="271" t="s">
        <v>348</v>
      </c>
      <c r="I505" s="271" t="s">
        <v>350</v>
      </c>
      <c r="J505" s="271" t="s">
        <v>348</v>
      </c>
      <c r="K505" s="271" t="s">
        <v>349</v>
      </c>
      <c r="L505" s="271" t="s">
        <v>348</v>
      </c>
      <c r="M505" s="271" t="s">
        <v>350</v>
      </c>
      <c r="N505" s="271" t="s">
        <v>350</v>
      </c>
      <c r="O505" s="271" t="s">
        <v>348</v>
      </c>
      <c r="P505" s="271" t="s">
        <v>348</v>
      </c>
      <c r="Q505" s="271" t="s">
        <v>350</v>
      </c>
      <c r="R505" s="271" t="s">
        <v>350</v>
      </c>
      <c r="S505" s="271" t="s">
        <v>348</v>
      </c>
      <c r="T505" s="271" t="s">
        <v>348</v>
      </c>
      <c r="U505" s="271" t="s">
        <v>350</v>
      </c>
      <c r="V505" s="271" t="s">
        <v>350</v>
      </c>
      <c r="W505" s="271" t="s">
        <v>350</v>
      </c>
      <c r="X505" s="271" t="s">
        <v>350</v>
      </c>
      <c r="Y505" s="271" t="s">
        <v>348</v>
      </c>
      <c r="Z505" s="271" t="s">
        <v>348</v>
      </c>
      <c r="AA505" s="271" t="s">
        <v>350</v>
      </c>
      <c r="AB505" s="271" t="s">
        <v>349</v>
      </c>
      <c r="AC505" s="271" t="s">
        <v>349</v>
      </c>
      <c r="AD505" s="271" t="s">
        <v>349</v>
      </c>
      <c r="AE505" s="271" t="s">
        <v>349</v>
      </c>
      <c r="AF505" s="271" t="s">
        <v>349</v>
      </c>
      <c r="AG505" s="271"/>
      <c r="AH505" s="271"/>
      <c r="AI505" s="271"/>
      <c r="AJ505" s="271"/>
      <c r="AK505" s="271"/>
      <c r="AL505" s="271"/>
    </row>
    <row r="506" spans="1:38">
      <c r="A506" s="271">
        <v>803127</v>
      </c>
      <c r="B506" s="271" t="s">
        <v>2008</v>
      </c>
      <c r="C506" s="271" t="s">
        <v>350</v>
      </c>
      <c r="D506" s="271" t="s">
        <v>348</v>
      </c>
      <c r="E506" s="271" t="s">
        <v>348</v>
      </c>
      <c r="F506" s="271" t="s">
        <v>350</v>
      </c>
      <c r="G506" s="271" t="s">
        <v>348</v>
      </c>
      <c r="H506" s="271" t="s">
        <v>350</v>
      </c>
      <c r="I506" s="271" t="s">
        <v>349</v>
      </c>
      <c r="J506" s="271" t="s">
        <v>348</v>
      </c>
      <c r="K506" s="271" t="s">
        <v>349</v>
      </c>
      <c r="L506" s="271" t="s">
        <v>350</v>
      </c>
      <c r="M506" s="271" t="s">
        <v>350</v>
      </c>
      <c r="N506" s="271" t="s">
        <v>349</v>
      </c>
      <c r="O506" s="271" t="s">
        <v>349</v>
      </c>
      <c r="P506" s="271" t="s">
        <v>348</v>
      </c>
      <c r="Q506" s="271" t="s">
        <v>350</v>
      </c>
      <c r="R506" s="271" t="s">
        <v>350</v>
      </c>
      <c r="S506" s="271" t="s">
        <v>350</v>
      </c>
      <c r="T506" s="271" t="s">
        <v>350</v>
      </c>
      <c r="U506" s="271" t="s">
        <v>349</v>
      </c>
      <c r="V506" s="271" t="s">
        <v>348</v>
      </c>
      <c r="W506" s="271" t="s">
        <v>350</v>
      </c>
      <c r="X506" s="271" t="s">
        <v>349</v>
      </c>
      <c r="Y506" s="271" t="s">
        <v>350</v>
      </c>
      <c r="Z506" s="271" t="s">
        <v>348</v>
      </c>
      <c r="AA506" s="271" t="s">
        <v>349</v>
      </c>
      <c r="AB506" s="271" t="s">
        <v>349</v>
      </c>
      <c r="AC506" s="271" t="s">
        <v>349</v>
      </c>
      <c r="AD506" s="271" t="s">
        <v>349</v>
      </c>
      <c r="AE506" s="271" t="s">
        <v>349</v>
      </c>
      <c r="AF506" s="271" t="s">
        <v>349</v>
      </c>
      <c r="AG506" s="271"/>
      <c r="AH506" s="271"/>
      <c r="AI506" s="271"/>
      <c r="AJ506" s="271"/>
      <c r="AK506" s="271"/>
      <c r="AL506" s="271"/>
    </row>
    <row r="507" spans="1:38">
      <c r="A507" s="271">
        <v>803463</v>
      </c>
      <c r="B507" s="271" t="s">
        <v>2008</v>
      </c>
      <c r="C507" s="271" t="s">
        <v>350</v>
      </c>
      <c r="D507" s="271" t="s">
        <v>348</v>
      </c>
      <c r="E507" s="271" t="s">
        <v>348</v>
      </c>
      <c r="F507" s="271" t="s">
        <v>350</v>
      </c>
      <c r="G507" s="271" t="s">
        <v>348</v>
      </c>
      <c r="H507" s="271" t="s">
        <v>348</v>
      </c>
      <c r="I507" s="271" t="s">
        <v>348</v>
      </c>
      <c r="J507" s="271" t="s">
        <v>350</v>
      </c>
      <c r="K507" s="271" t="s">
        <v>348</v>
      </c>
      <c r="L507" s="271" t="s">
        <v>348</v>
      </c>
      <c r="M507" s="271" t="s">
        <v>348</v>
      </c>
      <c r="N507" s="271" t="s">
        <v>350</v>
      </c>
      <c r="O507" s="271" t="s">
        <v>350</v>
      </c>
      <c r="P507" s="271" t="s">
        <v>350</v>
      </c>
      <c r="Q507" s="271" t="s">
        <v>350</v>
      </c>
      <c r="R507" s="271" t="s">
        <v>348</v>
      </c>
      <c r="S507" s="271" t="s">
        <v>350</v>
      </c>
      <c r="T507" s="271" t="s">
        <v>348</v>
      </c>
      <c r="U507" s="271" t="s">
        <v>350</v>
      </c>
      <c r="V507" s="271" t="s">
        <v>350</v>
      </c>
      <c r="W507" s="271" t="s">
        <v>350</v>
      </c>
      <c r="X507" s="271" t="s">
        <v>350</v>
      </c>
      <c r="Y507" s="271" t="s">
        <v>350</v>
      </c>
      <c r="Z507" s="271" t="s">
        <v>348</v>
      </c>
      <c r="AA507" s="271" t="s">
        <v>349</v>
      </c>
      <c r="AB507" s="271" t="s">
        <v>349</v>
      </c>
      <c r="AC507" s="271" t="s">
        <v>349</v>
      </c>
      <c r="AD507" s="271" t="s">
        <v>349</v>
      </c>
      <c r="AE507" s="271" t="s">
        <v>349</v>
      </c>
      <c r="AF507" s="271" t="s">
        <v>349</v>
      </c>
      <c r="AG507" s="271"/>
      <c r="AH507" s="271"/>
      <c r="AI507" s="271"/>
      <c r="AJ507" s="271"/>
      <c r="AK507" s="271"/>
      <c r="AL507" s="271"/>
    </row>
    <row r="508" spans="1:38">
      <c r="A508" s="271">
        <v>803874</v>
      </c>
      <c r="B508" s="271" t="s">
        <v>2008</v>
      </c>
      <c r="C508" s="271" t="s">
        <v>348</v>
      </c>
      <c r="D508" s="271" t="s">
        <v>350</v>
      </c>
      <c r="E508" s="271" t="s">
        <v>350</v>
      </c>
      <c r="F508" s="271" t="s">
        <v>348</v>
      </c>
      <c r="G508" s="271" t="s">
        <v>348</v>
      </c>
      <c r="H508" s="271" t="s">
        <v>348</v>
      </c>
      <c r="I508" s="271" t="s">
        <v>348</v>
      </c>
      <c r="J508" s="271" t="s">
        <v>350</v>
      </c>
      <c r="K508" s="271" t="s">
        <v>350</v>
      </c>
      <c r="L508" s="271" t="s">
        <v>350</v>
      </c>
      <c r="M508" s="271" t="s">
        <v>350</v>
      </c>
      <c r="N508" s="271" t="s">
        <v>350</v>
      </c>
      <c r="O508" s="271" t="s">
        <v>350</v>
      </c>
      <c r="P508" s="271" t="s">
        <v>349</v>
      </c>
      <c r="Q508" s="271" t="s">
        <v>348</v>
      </c>
      <c r="R508" s="271" t="s">
        <v>350</v>
      </c>
      <c r="S508" s="271" t="s">
        <v>348</v>
      </c>
      <c r="T508" s="271" t="s">
        <v>349</v>
      </c>
      <c r="U508" s="271" t="s">
        <v>348</v>
      </c>
      <c r="V508" s="271" t="s">
        <v>348</v>
      </c>
      <c r="W508" s="271" t="s">
        <v>350</v>
      </c>
      <c r="X508" s="271" t="s">
        <v>350</v>
      </c>
      <c r="Y508" s="271" t="s">
        <v>348</v>
      </c>
      <c r="Z508" s="271" t="s">
        <v>348</v>
      </c>
      <c r="AA508" s="271" t="s">
        <v>349</v>
      </c>
      <c r="AB508" s="271" t="s">
        <v>349</v>
      </c>
      <c r="AC508" s="271" t="s">
        <v>349</v>
      </c>
      <c r="AD508" s="271" t="s">
        <v>349</v>
      </c>
      <c r="AE508" s="271" t="s">
        <v>349</v>
      </c>
      <c r="AF508" s="271" t="s">
        <v>349</v>
      </c>
      <c r="AG508" s="271"/>
      <c r="AH508" s="271"/>
      <c r="AI508" s="271"/>
      <c r="AJ508" s="271"/>
      <c r="AK508" s="271"/>
      <c r="AL508" s="271"/>
    </row>
    <row r="509" spans="1:38">
      <c r="A509" s="271">
        <v>803917</v>
      </c>
      <c r="B509" s="271" t="s">
        <v>2008</v>
      </c>
      <c r="C509" s="271" t="s">
        <v>348</v>
      </c>
      <c r="D509" s="271" t="s">
        <v>350</v>
      </c>
      <c r="E509" s="271" t="s">
        <v>350</v>
      </c>
      <c r="F509" s="271" t="s">
        <v>349</v>
      </c>
      <c r="G509" s="271" t="s">
        <v>350</v>
      </c>
      <c r="H509" s="271" t="s">
        <v>349</v>
      </c>
      <c r="I509" s="271" t="s">
        <v>348</v>
      </c>
      <c r="J509" s="271" t="s">
        <v>348</v>
      </c>
      <c r="K509" s="271" t="s">
        <v>350</v>
      </c>
      <c r="L509" s="271" t="s">
        <v>350</v>
      </c>
      <c r="M509" s="271" t="s">
        <v>348</v>
      </c>
      <c r="N509" s="271" t="s">
        <v>349</v>
      </c>
      <c r="O509" s="271" t="s">
        <v>349</v>
      </c>
      <c r="P509" s="271" t="s">
        <v>350</v>
      </c>
      <c r="Q509" s="271" t="s">
        <v>350</v>
      </c>
      <c r="R509" s="271" t="s">
        <v>350</v>
      </c>
      <c r="S509" s="271" t="s">
        <v>350</v>
      </c>
      <c r="T509" s="271" t="s">
        <v>350</v>
      </c>
      <c r="U509" s="271" t="s">
        <v>350</v>
      </c>
      <c r="V509" s="271" t="s">
        <v>349</v>
      </c>
      <c r="W509" s="271" t="s">
        <v>350</v>
      </c>
      <c r="X509" s="271" t="s">
        <v>350</v>
      </c>
      <c r="Y509" s="271" t="s">
        <v>349</v>
      </c>
      <c r="Z509" s="271" t="s">
        <v>350</v>
      </c>
      <c r="AA509" s="271" t="s">
        <v>349</v>
      </c>
      <c r="AB509" s="271" t="s">
        <v>349</v>
      </c>
      <c r="AC509" s="271" t="s">
        <v>349</v>
      </c>
      <c r="AD509" s="271" t="s">
        <v>349</v>
      </c>
      <c r="AE509" s="271" t="s">
        <v>349</v>
      </c>
      <c r="AF509" s="271" t="s">
        <v>349</v>
      </c>
      <c r="AG509" s="271"/>
      <c r="AH509" s="271"/>
      <c r="AI509" s="271"/>
      <c r="AJ509" s="271"/>
      <c r="AK509" s="271"/>
      <c r="AL509" s="271"/>
    </row>
    <row r="510" spans="1:38">
      <c r="A510" s="271">
        <v>804001</v>
      </c>
      <c r="B510" s="271" t="s">
        <v>2008</v>
      </c>
      <c r="C510" s="271" t="s">
        <v>348</v>
      </c>
      <c r="D510" s="271" t="s">
        <v>348</v>
      </c>
      <c r="E510" s="271" t="s">
        <v>348</v>
      </c>
      <c r="F510" s="271" t="s">
        <v>348</v>
      </c>
      <c r="G510" s="271" t="s">
        <v>348</v>
      </c>
      <c r="H510" s="271" t="s">
        <v>348</v>
      </c>
      <c r="I510" s="271" t="s">
        <v>350</v>
      </c>
      <c r="J510" s="271" t="s">
        <v>348</v>
      </c>
      <c r="K510" s="271" t="s">
        <v>350</v>
      </c>
      <c r="L510" s="271" t="s">
        <v>348</v>
      </c>
      <c r="M510" s="271" t="s">
        <v>348</v>
      </c>
      <c r="N510" s="271" t="s">
        <v>350</v>
      </c>
      <c r="O510" s="271" t="s">
        <v>349</v>
      </c>
      <c r="P510" s="271" t="s">
        <v>350</v>
      </c>
      <c r="Q510" s="271" t="s">
        <v>350</v>
      </c>
      <c r="R510" s="271" t="s">
        <v>348</v>
      </c>
      <c r="S510" s="271" t="s">
        <v>348</v>
      </c>
      <c r="T510" s="271" t="s">
        <v>348</v>
      </c>
      <c r="U510" s="271" t="s">
        <v>348</v>
      </c>
      <c r="V510" s="271" t="s">
        <v>350</v>
      </c>
      <c r="W510" s="271" t="s">
        <v>350</v>
      </c>
      <c r="X510" s="271" t="s">
        <v>350</v>
      </c>
      <c r="Y510" s="271" t="s">
        <v>348</v>
      </c>
      <c r="Z510" s="271" t="s">
        <v>350</v>
      </c>
      <c r="AA510" s="271" t="s">
        <v>349</v>
      </c>
      <c r="AB510" s="271" t="s">
        <v>349</v>
      </c>
      <c r="AC510" s="271" t="s">
        <v>349</v>
      </c>
      <c r="AD510" s="271" t="s">
        <v>349</v>
      </c>
      <c r="AE510" s="271" t="s">
        <v>349</v>
      </c>
      <c r="AF510" s="271" t="s">
        <v>349</v>
      </c>
      <c r="AG510" s="271"/>
      <c r="AH510" s="271"/>
      <c r="AI510" s="271"/>
      <c r="AJ510" s="271"/>
      <c r="AK510" s="271"/>
      <c r="AL510" s="271"/>
    </row>
    <row r="511" spans="1:38">
      <c r="A511" s="271">
        <v>804230</v>
      </c>
      <c r="B511" s="271" t="s">
        <v>2008</v>
      </c>
      <c r="C511" s="271" t="s">
        <v>350</v>
      </c>
      <c r="D511" s="271" t="s">
        <v>348</v>
      </c>
      <c r="E511" s="271" t="s">
        <v>350</v>
      </c>
      <c r="F511" s="271" t="s">
        <v>348</v>
      </c>
      <c r="G511" s="271" t="s">
        <v>350</v>
      </c>
      <c r="H511" s="271" t="s">
        <v>350</v>
      </c>
      <c r="I511" s="271" t="s">
        <v>350</v>
      </c>
      <c r="J511" s="271" t="s">
        <v>349</v>
      </c>
      <c r="K511" s="271" t="s">
        <v>350</v>
      </c>
      <c r="L511" s="271" t="s">
        <v>350</v>
      </c>
      <c r="M511" s="271" t="s">
        <v>350</v>
      </c>
      <c r="N511" s="271" t="s">
        <v>348</v>
      </c>
      <c r="O511" s="271" t="s">
        <v>348</v>
      </c>
      <c r="P511" s="271" t="s">
        <v>350</v>
      </c>
      <c r="Q511" s="271" t="s">
        <v>350</v>
      </c>
      <c r="R511" s="271" t="s">
        <v>350</v>
      </c>
      <c r="S511" s="271" t="s">
        <v>348</v>
      </c>
      <c r="T511" s="271" t="s">
        <v>350</v>
      </c>
      <c r="U511" s="271" t="s">
        <v>349</v>
      </c>
      <c r="V511" s="271" t="s">
        <v>348</v>
      </c>
      <c r="W511" s="271" t="s">
        <v>350</v>
      </c>
      <c r="X511" s="271" t="s">
        <v>349</v>
      </c>
      <c r="Y511" s="271" t="s">
        <v>348</v>
      </c>
      <c r="Z511" s="271" t="s">
        <v>350</v>
      </c>
      <c r="AA511" s="271" t="s">
        <v>349</v>
      </c>
      <c r="AB511" s="271" t="s">
        <v>349</v>
      </c>
      <c r="AC511" s="271" t="s">
        <v>349</v>
      </c>
      <c r="AD511" s="271" t="s">
        <v>349</v>
      </c>
      <c r="AE511" s="271" t="s">
        <v>349</v>
      </c>
      <c r="AF511" s="271" t="s">
        <v>349</v>
      </c>
      <c r="AG511" s="271"/>
      <c r="AH511" s="271"/>
      <c r="AI511" s="271"/>
      <c r="AJ511" s="271"/>
      <c r="AK511" s="271"/>
      <c r="AL511" s="271"/>
    </row>
    <row r="512" spans="1:38">
      <c r="A512" s="271">
        <v>804421</v>
      </c>
      <c r="B512" s="271" t="s">
        <v>2008</v>
      </c>
      <c r="C512" s="271" t="s">
        <v>348</v>
      </c>
      <c r="D512" s="271" t="s">
        <v>348</v>
      </c>
      <c r="E512" s="271" t="s">
        <v>350</v>
      </c>
      <c r="F512" s="271" t="s">
        <v>348</v>
      </c>
      <c r="G512" s="271" t="s">
        <v>350</v>
      </c>
      <c r="H512" s="271" t="s">
        <v>348</v>
      </c>
      <c r="I512" s="271" t="s">
        <v>350</v>
      </c>
      <c r="J512" s="271" t="s">
        <v>350</v>
      </c>
      <c r="K512" s="271" t="s">
        <v>348</v>
      </c>
      <c r="L512" s="271" t="s">
        <v>350</v>
      </c>
      <c r="M512" s="271" t="s">
        <v>350</v>
      </c>
      <c r="N512" s="271" t="s">
        <v>350</v>
      </c>
      <c r="O512" s="271" t="s">
        <v>349</v>
      </c>
      <c r="P512" s="271" t="s">
        <v>348</v>
      </c>
      <c r="Q512" s="271" t="s">
        <v>348</v>
      </c>
      <c r="R512" s="271" t="s">
        <v>350</v>
      </c>
      <c r="S512" s="271" t="s">
        <v>348</v>
      </c>
      <c r="T512" s="271" t="s">
        <v>350</v>
      </c>
      <c r="U512" s="271" t="s">
        <v>348</v>
      </c>
      <c r="V512" s="271" t="s">
        <v>348</v>
      </c>
      <c r="W512" s="271" t="s">
        <v>349</v>
      </c>
      <c r="X512" s="271" t="s">
        <v>348</v>
      </c>
      <c r="Y512" s="271" t="s">
        <v>350</v>
      </c>
      <c r="Z512" s="271" t="s">
        <v>350</v>
      </c>
      <c r="AA512" s="271" t="s">
        <v>350</v>
      </c>
      <c r="AB512" s="271" t="s">
        <v>349</v>
      </c>
      <c r="AC512" s="271" t="s">
        <v>349</v>
      </c>
      <c r="AD512" s="271" t="s">
        <v>349</v>
      </c>
      <c r="AE512" s="271" t="s">
        <v>349</v>
      </c>
      <c r="AF512" s="271" t="s">
        <v>349</v>
      </c>
      <c r="AG512" s="271"/>
      <c r="AH512" s="271"/>
      <c r="AI512" s="271"/>
      <c r="AJ512" s="271"/>
      <c r="AK512" s="271"/>
      <c r="AL512" s="271"/>
    </row>
    <row r="513" spans="1:38">
      <c r="A513" s="271">
        <v>804450</v>
      </c>
      <c r="B513" s="271" t="s">
        <v>2008</v>
      </c>
      <c r="C513" s="271" t="s">
        <v>348</v>
      </c>
      <c r="D513" s="271" t="s">
        <v>350</v>
      </c>
      <c r="E513" s="271" t="s">
        <v>350</v>
      </c>
      <c r="F513" s="271" t="s">
        <v>348</v>
      </c>
      <c r="G513" s="271" t="s">
        <v>348</v>
      </c>
      <c r="H513" s="271" t="s">
        <v>350</v>
      </c>
      <c r="I513" s="271" t="s">
        <v>350</v>
      </c>
      <c r="J513" s="271" t="s">
        <v>350</v>
      </c>
      <c r="K513" s="271" t="s">
        <v>348</v>
      </c>
      <c r="L513" s="271" t="s">
        <v>348</v>
      </c>
      <c r="M513" s="271" t="s">
        <v>348</v>
      </c>
      <c r="N513" s="271" t="s">
        <v>348</v>
      </c>
      <c r="O513" s="271" t="s">
        <v>349</v>
      </c>
      <c r="P513" s="271" t="s">
        <v>349</v>
      </c>
      <c r="Q513" s="271" t="s">
        <v>350</v>
      </c>
      <c r="R513" s="271" t="s">
        <v>350</v>
      </c>
      <c r="S513" s="271" t="s">
        <v>350</v>
      </c>
      <c r="T513" s="271" t="s">
        <v>348</v>
      </c>
      <c r="U513" s="271" t="s">
        <v>348</v>
      </c>
      <c r="V513" s="271" t="s">
        <v>348</v>
      </c>
      <c r="W513" s="271" t="s">
        <v>350</v>
      </c>
      <c r="X513" s="271" t="s">
        <v>348</v>
      </c>
      <c r="Y513" s="271" t="s">
        <v>348</v>
      </c>
      <c r="Z513" s="271" t="s">
        <v>350</v>
      </c>
      <c r="AA513" s="271" t="s">
        <v>349</v>
      </c>
      <c r="AB513" s="271" t="s">
        <v>349</v>
      </c>
      <c r="AC513" s="271" t="s">
        <v>349</v>
      </c>
      <c r="AD513" s="271" t="s">
        <v>349</v>
      </c>
      <c r="AE513" s="271" t="s">
        <v>349</v>
      </c>
      <c r="AF513" s="271" t="s">
        <v>349</v>
      </c>
      <c r="AG513" s="271"/>
      <c r="AH513" s="271"/>
      <c r="AI513" s="271"/>
      <c r="AJ513" s="271"/>
      <c r="AK513" s="271"/>
      <c r="AL513" s="271"/>
    </row>
    <row r="514" spans="1:38">
      <c r="A514" s="271">
        <v>804491</v>
      </c>
      <c r="B514" s="271" t="s">
        <v>2008</v>
      </c>
      <c r="C514" s="271" t="s">
        <v>348</v>
      </c>
      <c r="D514" s="271" t="s">
        <v>350</v>
      </c>
      <c r="E514" s="271" t="s">
        <v>348</v>
      </c>
      <c r="F514" s="271" t="s">
        <v>348</v>
      </c>
      <c r="G514" s="271" t="s">
        <v>348</v>
      </c>
      <c r="H514" s="271" t="s">
        <v>350</v>
      </c>
      <c r="I514" s="271" t="s">
        <v>348</v>
      </c>
      <c r="J514" s="271" t="s">
        <v>348</v>
      </c>
      <c r="K514" s="271" t="s">
        <v>348</v>
      </c>
      <c r="L514" s="271" t="s">
        <v>348</v>
      </c>
      <c r="M514" s="271" t="s">
        <v>350</v>
      </c>
      <c r="N514" s="271" t="s">
        <v>348</v>
      </c>
      <c r="O514" s="271" t="s">
        <v>348</v>
      </c>
      <c r="P514" s="271" t="s">
        <v>350</v>
      </c>
      <c r="Q514" s="271" t="s">
        <v>350</v>
      </c>
      <c r="R514" s="271" t="s">
        <v>350</v>
      </c>
      <c r="S514" s="271" t="s">
        <v>350</v>
      </c>
      <c r="T514" s="271" t="s">
        <v>348</v>
      </c>
      <c r="U514" s="271" t="s">
        <v>348</v>
      </c>
      <c r="V514" s="271" t="s">
        <v>349</v>
      </c>
      <c r="W514" s="271" t="s">
        <v>350</v>
      </c>
      <c r="X514" s="271" t="s">
        <v>350</v>
      </c>
      <c r="Y514" s="271" t="s">
        <v>348</v>
      </c>
      <c r="Z514" s="271" t="s">
        <v>350</v>
      </c>
      <c r="AA514" s="271" t="s">
        <v>349</v>
      </c>
      <c r="AB514" s="271" t="s">
        <v>349</v>
      </c>
      <c r="AC514" s="271" t="s">
        <v>349</v>
      </c>
      <c r="AD514" s="271" t="s">
        <v>349</v>
      </c>
      <c r="AE514" s="271" t="s">
        <v>349</v>
      </c>
      <c r="AF514" s="271" t="s">
        <v>349</v>
      </c>
      <c r="AG514" s="271"/>
      <c r="AH514" s="271"/>
      <c r="AI514" s="271"/>
      <c r="AJ514" s="271"/>
      <c r="AK514" s="271"/>
      <c r="AL514" s="271"/>
    </row>
    <row r="515" spans="1:38">
      <c r="A515" s="271">
        <v>804578</v>
      </c>
      <c r="B515" s="271" t="s">
        <v>2008</v>
      </c>
      <c r="C515" s="271" t="s">
        <v>350</v>
      </c>
      <c r="D515" s="271" t="s">
        <v>348</v>
      </c>
      <c r="E515" s="271" t="s">
        <v>348</v>
      </c>
      <c r="F515" s="271" t="s">
        <v>348</v>
      </c>
      <c r="G515" s="271" t="s">
        <v>348</v>
      </c>
      <c r="H515" s="271" t="s">
        <v>350</v>
      </c>
      <c r="I515" s="271" t="s">
        <v>350</v>
      </c>
      <c r="J515" s="271" t="s">
        <v>348</v>
      </c>
      <c r="K515" s="271" t="s">
        <v>350</v>
      </c>
      <c r="L515" s="271" t="s">
        <v>348</v>
      </c>
      <c r="M515" s="271" t="s">
        <v>348</v>
      </c>
      <c r="N515" s="271" t="s">
        <v>348</v>
      </c>
      <c r="O515" s="271" t="s">
        <v>349</v>
      </c>
      <c r="P515" s="271" t="s">
        <v>350</v>
      </c>
      <c r="Q515" s="271" t="s">
        <v>350</v>
      </c>
      <c r="R515" s="271" t="s">
        <v>348</v>
      </c>
      <c r="S515" s="271" t="s">
        <v>350</v>
      </c>
      <c r="T515" s="271" t="s">
        <v>348</v>
      </c>
      <c r="U515" s="271" t="s">
        <v>350</v>
      </c>
      <c r="V515" s="271" t="s">
        <v>348</v>
      </c>
      <c r="W515" s="271" t="s">
        <v>348</v>
      </c>
      <c r="X515" s="271" t="s">
        <v>350</v>
      </c>
      <c r="Y515" s="271" t="s">
        <v>349</v>
      </c>
      <c r="Z515" s="271" t="s">
        <v>348</v>
      </c>
      <c r="AA515" s="271" t="s">
        <v>349</v>
      </c>
      <c r="AB515" s="271" t="s">
        <v>349</v>
      </c>
      <c r="AC515" s="271" t="s">
        <v>349</v>
      </c>
      <c r="AD515" s="271" t="s">
        <v>349</v>
      </c>
      <c r="AE515" s="271" t="s">
        <v>349</v>
      </c>
      <c r="AF515" s="271" t="s">
        <v>349</v>
      </c>
      <c r="AG515" s="271"/>
      <c r="AH515" s="271"/>
      <c r="AI515" s="271"/>
      <c r="AJ515" s="271"/>
      <c r="AK515" s="271"/>
      <c r="AL515" s="271"/>
    </row>
    <row r="516" spans="1:38">
      <c r="A516" s="271">
        <v>804676</v>
      </c>
      <c r="B516" s="271" t="s">
        <v>2008</v>
      </c>
      <c r="C516" s="271" t="s">
        <v>350</v>
      </c>
      <c r="D516" s="271" t="s">
        <v>348</v>
      </c>
      <c r="E516" s="271" t="s">
        <v>348</v>
      </c>
      <c r="F516" s="271" t="s">
        <v>350</v>
      </c>
      <c r="G516" s="271" t="s">
        <v>350</v>
      </c>
      <c r="H516" s="271" t="s">
        <v>350</v>
      </c>
      <c r="I516" s="271" t="s">
        <v>348</v>
      </c>
      <c r="J516" s="271" t="s">
        <v>349</v>
      </c>
      <c r="K516" s="271" t="s">
        <v>350</v>
      </c>
      <c r="L516" s="271" t="s">
        <v>348</v>
      </c>
      <c r="M516" s="271" t="s">
        <v>349</v>
      </c>
      <c r="N516" s="271" t="s">
        <v>349</v>
      </c>
      <c r="O516" s="271" t="s">
        <v>349</v>
      </c>
      <c r="P516" s="271" t="s">
        <v>349</v>
      </c>
      <c r="Q516" s="271" t="s">
        <v>350</v>
      </c>
      <c r="R516" s="271" t="s">
        <v>348</v>
      </c>
      <c r="S516" s="271" t="s">
        <v>350</v>
      </c>
      <c r="T516" s="271" t="s">
        <v>349</v>
      </c>
      <c r="U516" s="271" t="s">
        <v>349</v>
      </c>
      <c r="V516" s="271" t="s">
        <v>349</v>
      </c>
      <c r="W516" s="271" t="s">
        <v>349</v>
      </c>
      <c r="X516" s="271" t="s">
        <v>350</v>
      </c>
      <c r="Y516" s="271" t="s">
        <v>348</v>
      </c>
      <c r="Z516" s="271" t="s">
        <v>349</v>
      </c>
      <c r="AA516" s="271" t="s">
        <v>349</v>
      </c>
      <c r="AB516" s="271" t="s">
        <v>349</v>
      </c>
      <c r="AC516" s="271" t="s">
        <v>349</v>
      </c>
      <c r="AD516" s="271" t="s">
        <v>349</v>
      </c>
      <c r="AE516" s="271" t="s">
        <v>349</v>
      </c>
      <c r="AF516" s="271" t="s">
        <v>349</v>
      </c>
      <c r="AG516" s="271"/>
      <c r="AH516" s="271"/>
      <c r="AI516" s="271"/>
      <c r="AJ516" s="271"/>
      <c r="AK516" s="271"/>
      <c r="AL516" s="271"/>
    </row>
    <row r="517" spans="1:38">
      <c r="A517" s="271">
        <v>804815</v>
      </c>
      <c r="B517" s="271" t="s">
        <v>2008</v>
      </c>
      <c r="C517" s="271" t="s">
        <v>348</v>
      </c>
      <c r="D517" s="271" t="s">
        <v>348</v>
      </c>
      <c r="E517" s="271" t="s">
        <v>348</v>
      </c>
      <c r="F517" s="271" t="s">
        <v>350</v>
      </c>
      <c r="G517" s="271" t="s">
        <v>348</v>
      </c>
      <c r="H517" s="271" t="s">
        <v>348</v>
      </c>
      <c r="I517" s="271" t="s">
        <v>350</v>
      </c>
      <c r="J517" s="271" t="s">
        <v>348</v>
      </c>
      <c r="K517" s="271" t="s">
        <v>350</v>
      </c>
      <c r="L517" s="271" t="s">
        <v>348</v>
      </c>
      <c r="M517" s="271" t="s">
        <v>348</v>
      </c>
      <c r="N517" s="271" t="s">
        <v>348</v>
      </c>
      <c r="O517" s="271" t="s">
        <v>349</v>
      </c>
      <c r="P517" s="271" t="s">
        <v>350</v>
      </c>
      <c r="Q517" s="271" t="s">
        <v>349</v>
      </c>
      <c r="R517" s="271" t="s">
        <v>350</v>
      </c>
      <c r="S517" s="271" t="s">
        <v>350</v>
      </c>
      <c r="T517" s="271" t="s">
        <v>350</v>
      </c>
      <c r="U517" s="271" t="s">
        <v>348</v>
      </c>
      <c r="V517" s="271" t="s">
        <v>349</v>
      </c>
      <c r="W517" s="271" t="s">
        <v>350</v>
      </c>
      <c r="X517" s="271" t="s">
        <v>350</v>
      </c>
      <c r="Y517" s="271" t="s">
        <v>349</v>
      </c>
      <c r="Z517" s="271" t="s">
        <v>350</v>
      </c>
      <c r="AA517" s="271" t="s">
        <v>349</v>
      </c>
      <c r="AB517" s="271" t="s">
        <v>349</v>
      </c>
      <c r="AC517" s="271" t="s">
        <v>349</v>
      </c>
      <c r="AD517" s="271" t="s">
        <v>349</v>
      </c>
      <c r="AE517" s="271" t="s">
        <v>349</v>
      </c>
      <c r="AF517" s="271" t="s">
        <v>349</v>
      </c>
      <c r="AG517" s="271"/>
      <c r="AH517" s="271"/>
      <c r="AI517" s="271"/>
      <c r="AJ517" s="271"/>
      <c r="AK517" s="271"/>
      <c r="AL517" s="271"/>
    </row>
    <row r="518" spans="1:38">
      <c r="A518" s="271">
        <v>804892</v>
      </c>
      <c r="B518" s="271" t="s">
        <v>2008</v>
      </c>
      <c r="C518" s="271" t="s">
        <v>348</v>
      </c>
      <c r="D518" s="271" t="s">
        <v>348</v>
      </c>
      <c r="E518" s="271" t="s">
        <v>348</v>
      </c>
      <c r="F518" s="271" t="s">
        <v>350</v>
      </c>
      <c r="G518" s="271" t="s">
        <v>348</v>
      </c>
      <c r="H518" s="271" t="s">
        <v>350</v>
      </c>
      <c r="I518" s="271" t="s">
        <v>348</v>
      </c>
      <c r="J518" s="271" t="s">
        <v>348</v>
      </c>
      <c r="K518" s="271" t="s">
        <v>348</v>
      </c>
      <c r="L518" s="271" t="s">
        <v>350</v>
      </c>
      <c r="M518" s="271" t="s">
        <v>348</v>
      </c>
      <c r="N518" s="271" t="s">
        <v>348</v>
      </c>
      <c r="O518" s="271" t="s">
        <v>350</v>
      </c>
      <c r="P518" s="271" t="s">
        <v>350</v>
      </c>
      <c r="Q518" s="271" t="s">
        <v>349</v>
      </c>
      <c r="R518" s="271" t="s">
        <v>348</v>
      </c>
      <c r="S518" s="271" t="s">
        <v>348</v>
      </c>
      <c r="T518" s="271" t="s">
        <v>350</v>
      </c>
      <c r="U518" s="271" t="s">
        <v>348</v>
      </c>
      <c r="V518" s="271" t="s">
        <v>350</v>
      </c>
      <c r="W518" s="271" t="s">
        <v>350</v>
      </c>
      <c r="X518" s="271" t="s">
        <v>350</v>
      </c>
      <c r="Y518" s="271" t="s">
        <v>348</v>
      </c>
      <c r="Z518" s="271" t="s">
        <v>350</v>
      </c>
      <c r="AA518" s="271" t="s">
        <v>349</v>
      </c>
      <c r="AB518" s="271" t="s">
        <v>349</v>
      </c>
      <c r="AC518" s="271" t="s">
        <v>349</v>
      </c>
      <c r="AD518" s="271" t="s">
        <v>349</v>
      </c>
      <c r="AE518" s="271" t="s">
        <v>349</v>
      </c>
      <c r="AF518" s="271" t="s">
        <v>349</v>
      </c>
      <c r="AG518" s="271"/>
      <c r="AH518" s="271"/>
      <c r="AI518" s="271"/>
      <c r="AJ518" s="271"/>
      <c r="AK518" s="271"/>
      <c r="AL518" s="271"/>
    </row>
    <row r="519" spans="1:38">
      <c r="A519" s="271">
        <v>804894</v>
      </c>
      <c r="B519" s="271" t="s">
        <v>2008</v>
      </c>
      <c r="C519" s="271" t="s">
        <v>350</v>
      </c>
      <c r="D519" s="271" t="s">
        <v>348</v>
      </c>
      <c r="E519" s="271" t="s">
        <v>348</v>
      </c>
      <c r="F519" s="271" t="s">
        <v>349</v>
      </c>
      <c r="G519" s="271" t="s">
        <v>349</v>
      </c>
      <c r="H519" s="271" t="s">
        <v>349</v>
      </c>
      <c r="I519" s="271" t="s">
        <v>350</v>
      </c>
      <c r="J519" s="271" t="s">
        <v>348</v>
      </c>
      <c r="K519" s="271" t="s">
        <v>349</v>
      </c>
      <c r="L519" s="271" t="s">
        <v>350</v>
      </c>
      <c r="M519" s="271" t="s">
        <v>349</v>
      </c>
      <c r="N519" s="271" t="s">
        <v>349</v>
      </c>
      <c r="O519" s="271" t="s">
        <v>349</v>
      </c>
      <c r="P519" s="271" t="s">
        <v>350</v>
      </c>
      <c r="Q519" s="271" t="s">
        <v>348</v>
      </c>
      <c r="R519" s="271" t="s">
        <v>348</v>
      </c>
      <c r="S519" s="271" t="s">
        <v>348</v>
      </c>
      <c r="T519" s="271" t="s">
        <v>348</v>
      </c>
      <c r="U519" s="271" t="s">
        <v>350</v>
      </c>
      <c r="V519" s="271" t="s">
        <v>350</v>
      </c>
      <c r="W519" s="271" t="s">
        <v>350</v>
      </c>
      <c r="X519" s="271" t="s">
        <v>350</v>
      </c>
      <c r="Y519" s="271" t="s">
        <v>349</v>
      </c>
      <c r="Z519" s="271" t="s">
        <v>350</v>
      </c>
      <c r="AA519" s="271" t="s">
        <v>349</v>
      </c>
      <c r="AB519" s="271" t="s">
        <v>349</v>
      </c>
      <c r="AC519" s="271" t="s">
        <v>349</v>
      </c>
      <c r="AD519" s="271" t="s">
        <v>349</v>
      </c>
      <c r="AE519" s="271" t="s">
        <v>349</v>
      </c>
      <c r="AF519" s="271" t="s">
        <v>349</v>
      </c>
      <c r="AG519" s="271"/>
      <c r="AH519" s="271"/>
      <c r="AI519" s="271"/>
      <c r="AJ519" s="271"/>
      <c r="AK519" s="271"/>
      <c r="AL519" s="271"/>
    </row>
    <row r="520" spans="1:38">
      <c r="A520" s="271">
        <v>804900</v>
      </c>
      <c r="B520" s="271" t="s">
        <v>2008</v>
      </c>
      <c r="C520" s="271" t="s">
        <v>350</v>
      </c>
      <c r="D520" s="271" t="s">
        <v>348</v>
      </c>
      <c r="E520" s="271" t="s">
        <v>348</v>
      </c>
      <c r="F520" s="271" t="s">
        <v>348</v>
      </c>
      <c r="G520" s="271" t="s">
        <v>350</v>
      </c>
      <c r="H520" s="271" t="s">
        <v>348</v>
      </c>
      <c r="I520" s="271" t="s">
        <v>348</v>
      </c>
      <c r="J520" s="271" t="s">
        <v>350</v>
      </c>
      <c r="K520" s="271" t="s">
        <v>350</v>
      </c>
      <c r="L520" s="271" t="s">
        <v>350</v>
      </c>
      <c r="M520" s="271" t="s">
        <v>350</v>
      </c>
      <c r="N520" s="271" t="s">
        <v>348</v>
      </c>
      <c r="O520" s="271" t="s">
        <v>349</v>
      </c>
      <c r="P520" s="271" t="s">
        <v>350</v>
      </c>
      <c r="Q520" s="271" t="s">
        <v>350</v>
      </c>
      <c r="R520" s="271" t="s">
        <v>350</v>
      </c>
      <c r="S520" s="271" t="s">
        <v>350</v>
      </c>
      <c r="T520" s="271" t="s">
        <v>348</v>
      </c>
      <c r="U520" s="271" t="s">
        <v>348</v>
      </c>
      <c r="V520" s="271" t="s">
        <v>348</v>
      </c>
      <c r="W520" s="271" t="s">
        <v>348</v>
      </c>
      <c r="X520" s="271" t="s">
        <v>348</v>
      </c>
      <c r="Y520" s="271" t="s">
        <v>348</v>
      </c>
      <c r="Z520" s="271" t="s">
        <v>350</v>
      </c>
      <c r="AA520" s="271" t="s">
        <v>349</v>
      </c>
      <c r="AB520" s="271" t="s">
        <v>349</v>
      </c>
      <c r="AC520" s="271" t="s">
        <v>349</v>
      </c>
      <c r="AD520" s="271" t="s">
        <v>349</v>
      </c>
      <c r="AE520" s="271" t="s">
        <v>349</v>
      </c>
      <c r="AF520" s="271" t="s">
        <v>349</v>
      </c>
      <c r="AG520" s="271"/>
      <c r="AH520" s="271"/>
      <c r="AI520" s="271"/>
      <c r="AJ520" s="271"/>
      <c r="AK520" s="271"/>
      <c r="AL520" s="271"/>
    </row>
    <row r="521" spans="1:38">
      <c r="A521" s="271">
        <v>804951</v>
      </c>
      <c r="B521" s="271" t="s">
        <v>2008</v>
      </c>
      <c r="C521" s="271" t="s">
        <v>348</v>
      </c>
      <c r="D521" s="271" t="s">
        <v>350</v>
      </c>
      <c r="E521" s="271" t="s">
        <v>350</v>
      </c>
      <c r="F521" s="271" t="s">
        <v>348</v>
      </c>
      <c r="G521" s="271" t="s">
        <v>350</v>
      </c>
      <c r="H521" s="271" t="s">
        <v>350</v>
      </c>
      <c r="I521" s="271" t="s">
        <v>350</v>
      </c>
      <c r="J521" s="271" t="s">
        <v>348</v>
      </c>
      <c r="K521" s="271" t="s">
        <v>348</v>
      </c>
      <c r="L521" s="271" t="s">
        <v>348</v>
      </c>
      <c r="M521" s="271" t="s">
        <v>350</v>
      </c>
      <c r="N521" s="271" t="s">
        <v>348</v>
      </c>
      <c r="O521" s="271" t="s">
        <v>349</v>
      </c>
      <c r="P521" s="271" t="s">
        <v>350</v>
      </c>
      <c r="Q521" s="271" t="s">
        <v>350</v>
      </c>
      <c r="R521" s="271" t="s">
        <v>350</v>
      </c>
      <c r="S521" s="271" t="s">
        <v>350</v>
      </c>
      <c r="T521" s="271" t="s">
        <v>350</v>
      </c>
      <c r="U521" s="271" t="s">
        <v>348</v>
      </c>
      <c r="V521" s="271" t="s">
        <v>348</v>
      </c>
      <c r="W521" s="271" t="s">
        <v>350</v>
      </c>
      <c r="X521" s="271" t="s">
        <v>350</v>
      </c>
      <c r="Y521" s="271" t="s">
        <v>348</v>
      </c>
      <c r="Z521" s="271" t="s">
        <v>350</v>
      </c>
      <c r="AA521" s="271" t="s">
        <v>349</v>
      </c>
      <c r="AB521" s="271" t="s">
        <v>349</v>
      </c>
      <c r="AC521" s="271" t="s">
        <v>349</v>
      </c>
      <c r="AD521" s="271" t="s">
        <v>349</v>
      </c>
      <c r="AE521" s="271" t="s">
        <v>349</v>
      </c>
      <c r="AF521" s="271" t="s">
        <v>349</v>
      </c>
      <c r="AG521" s="271"/>
      <c r="AH521" s="271"/>
      <c r="AI521" s="271"/>
      <c r="AJ521" s="271"/>
      <c r="AK521" s="271"/>
      <c r="AL521" s="271"/>
    </row>
    <row r="522" spans="1:38">
      <c r="A522" s="271">
        <v>804975</v>
      </c>
      <c r="B522" s="271" t="s">
        <v>2008</v>
      </c>
      <c r="C522" s="271" t="s">
        <v>350</v>
      </c>
      <c r="D522" s="271" t="s">
        <v>350</v>
      </c>
      <c r="E522" s="271" t="s">
        <v>350</v>
      </c>
      <c r="F522" s="271" t="s">
        <v>350</v>
      </c>
      <c r="G522" s="271" t="s">
        <v>348</v>
      </c>
      <c r="H522" s="271" t="s">
        <v>350</v>
      </c>
      <c r="I522" s="271" t="s">
        <v>350</v>
      </c>
      <c r="J522" s="271" t="s">
        <v>350</v>
      </c>
      <c r="K522" s="271" t="s">
        <v>350</v>
      </c>
      <c r="L522" s="271" t="s">
        <v>348</v>
      </c>
      <c r="M522" s="271" t="s">
        <v>349</v>
      </c>
      <c r="N522" s="271" t="s">
        <v>348</v>
      </c>
      <c r="O522" s="271" t="s">
        <v>349</v>
      </c>
      <c r="P522" s="271" t="s">
        <v>350</v>
      </c>
      <c r="Q522" s="271" t="s">
        <v>350</v>
      </c>
      <c r="R522" s="271" t="s">
        <v>348</v>
      </c>
      <c r="S522" s="271" t="s">
        <v>349</v>
      </c>
      <c r="T522" s="271" t="s">
        <v>348</v>
      </c>
      <c r="U522" s="271" t="s">
        <v>348</v>
      </c>
      <c r="V522" s="271" t="s">
        <v>349</v>
      </c>
      <c r="W522" s="271" t="s">
        <v>348</v>
      </c>
      <c r="X522" s="271" t="s">
        <v>348</v>
      </c>
      <c r="Y522" s="271" t="s">
        <v>349</v>
      </c>
      <c r="Z522" s="271" t="s">
        <v>350</v>
      </c>
      <c r="AA522" s="271" t="s">
        <v>349</v>
      </c>
      <c r="AB522" s="271" t="s">
        <v>349</v>
      </c>
      <c r="AC522" s="271" t="s">
        <v>349</v>
      </c>
      <c r="AD522" s="271" t="s">
        <v>349</v>
      </c>
      <c r="AE522" s="271" t="s">
        <v>349</v>
      </c>
      <c r="AF522" s="271" t="s">
        <v>349</v>
      </c>
      <c r="AG522" s="271"/>
      <c r="AH522" s="271"/>
      <c r="AI522" s="271"/>
      <c r="AJ522" s="271"/>
      <c r="AK522" s="271"/>
      <c r="AL522" s="271"/>
    </row>
    <row r="523" spans="1:38">
      <c r="A523" s="271">
        <v>804985</v>
      </c>
      <c r="B523" s="271" t="s">
        <v>2008</v>
      </c>
      <c r="C523" s="271" t="s">
        <v>348</v>
      </c>
      <c r="D523" s="271" t="s">
        <v>348</v>
      </c>
      <c r="E523" s="271" t="s">
        <v>348</v>
      </c>
      <c r="F523" s="271" t="s">
        <v>348</v>
      </c>
      <c r="G523" s="271" t="s">
        <v>348</v>
      </c>
      <c r="H523" s="271" t="s">
        <v>348</v>
      </c>
      <c r="I523" s="271" t="s">
        <v>350</v>
      </c>
      <c r="J523" s="271" t="s">
        <v>348</v>
      </c>
      <c r="K523" s="271" t="s">
        <v>350</v>
      </c>
      <c r="L523" s="271" t="s">
        <v>348</v>
      </c>
      <c r="M523" s="271" t="s">
        <v>350</v>
      </c>
      <c r="N523" s="271" t="s">
        <v>348</v>
      </c>
      <c r="O523" s="271" t="s">
        <v>348</v>
      </c>
      <c r="P523" s="271" t="s">
        <v>350</v>
      </c>
      <c r="Q523" s="271" t="s">
        <v>350</v>
      </c>
      <c r="R523" s="271" t="s">
        <v>348</v>
      </c>
      <c r="S523" s="271" t="s">
        <v>349</v>
      </c>
      <c r="T523" s="271" t="s">
        <v>348</v>
      </c>
      <c r="U523" s="271" t="s">
        <v>348</v>
      </c>
      <c r="V523" s="271" t="s">
        <v>348</v>
      </c>
      <c r="W523" s="271" t="s">
        <v>350</v>
      </c>
      <c r="X523" s="271" t="s">
        <v>350</v>
      </c>
      <c r="Y523" s="271" t="s">
        <v>350</v>
      </c>
      <c r="Z523" s="271" t="s">
        <v>348</v>
      </c>
      <c r="AA523" s="271" t="s">
        <v>349</v>
      </c>
      <c r="AB523" s="271" t="s">
        <v>349</v>
      </c>
      <c r="AC523" s="271" t="s">
        <v>349</v>
      </c>
      <c r="AD523" s="271" t="s">
        <v>349</v>
      </c>
      <c r="AE523" s="271" t="s">
        <v>349</v>
      </c>
      <c r="AF523" s="271" t="s">
        <v>349</v>
      </c>
      <c r="AG523" s="271"/>
      <c r="AH523" s="271"/>
      <c r="AI523" s="271"/>
      <c r="AJ523" s="271"/>
      <c r="AK523" s="271"/>
      <c r="AL523" s="271"/>
    </row>
    <row r="524" spans="1:38">
      <c r="A524" s="271">
        <v>805013</v>
      </c>
      <c r="B524" s="271" t="s">
        <v>2008</v>
      </c>
      <c r="C524" s="271" t="s">
        <v>350</v>
      </c>
      <c r="D524" s="271" t="s">
        <v>348</v>
      </c>
      <c r="E524" s="271" t="s">
        <v>350</v>
      </c>
      <c r="F524" s="271" t="s">
        <v>350</v>
      </c>
      <c r="G524" s="271" t="s">
        <v>350</v>
      </c>
      <c r="H524" s="271" t="s">
        <v>350</v>
      </c>
      <c r="I524" s="271" t="s">
        <v>350</v>
      </c>
      <c r="J524" s="271" t="s">
        <v>348</v>
      </c>
      <c r="K524" s="271" t="s">
        <v>350</v>
      </c>
      <c r="L524" s="271" t="s">
        <v>350</v>
      </c>
      <c r="M524" s="271" t="s">
        <v>348</v>
      </c>
      <c r="N524" s="271" t="s">
        <v>348</v>
      </c>
      <c r="O524" s="271" t="s">
        <v>350</v>
      </c>
      <c r="P524" s="271" t="s">
        <v>350</v>
      </c>
      <c r="Q524" s="271" t="s">
        <v>350</v>
      </c>
      <c r="R524" s="271" t="s">
        <v>348</v>
      </c>
      <c r="S524" s="271" t="s">
        <v>350</v>
      </c>
      <c r="T524" s="271" t="s">
        <v>348</v>
      </c>
      <c r="U524" s="271" t="s">
        <v>348</v>
      </c>
      <c r="V524" s="271" t="s">
        <v>349</v>
      </c>
      <c r="W524" s="271" t="s">
        <v>350</v>
      </c>
      <c r="X524" s="271" t="s">
        <v>350</v>
      </c>
      <c r="Y524" s="271" t="s">
        <v>349</v>
      </c>
      <c r="Z524" s="271" t="s">
        <v>350</v>
      </c>
      <c r="AA524" s="271" t="s">
        <v>349</v>
      </c>
      <c r="AB524" s="271" t="s">
        <v>349</v>
      </c>
      <c r="AC524" s="271" t="s">
        <v>349</v>
      </c>
      <c r="AD524" s="271" t="s">
        <v>349</v>
      </c>
      <c r="AE524" s="271" t="s">
        <v>349</v>
      </c>
      <c r="AF524" s="271" t="s">
        <v>349</v>
      </c>
      <c r="AG524" s="271"/>
      <c r="AH524" s="271"/>
      <c r="AI524" s="271"/>
      <c r="AJ524" s="271"/>
      <c r="AK524" s="271"/>
      <c r="AL524" s="271"/>
    </row>
    <row r="525" spans="1:38">
      <c r="A525" s="271">
        <v>805067</v>
      </c>
      <c r="B525" s="271" t="s">
        <v>2008</v>
      </c>
      <c r="C525" s="271" t="s">
        <v>350</v>
      </c>
      <c r="D525" s="271" t="s">
        <v>348</v>
      </c>
      <c r="E525" s="271" t="s">
        <v>350</v>
      </c>
      <c r="F525" s="271" t="s">
        <v>348</v>
      </c>
      <c r="G525" s="271" t="s">
        <v>348</v>
      </c>
      <c r="H525" s="271" t="s">
        <v>350</v>
      </c>
      <c r="I525" s="271" t="s">
        <v>348</v>
      </c>
      <c r="J525" s="271" t="s">
        <v>350</v>
      </c>
      <c r="K525" s="271" t="s">
        <v>350</v>
      </c>
      <c r="L525" s="271" t="s">
        <v>348</v>
      </c>
      <c r="M525" s="271" t="s">
        <v>350</v>
      </c>
      <c r="N525" s="271" t="s">
        <v>350</v>
      </c>
      <c r="O525" s="271" t="s">
        <v>350</v>
      </c>
      <c r="P525" s="271" t="s">
        <v>350</v>
      </c>
      <c r="Q525" s="271" t="s">
        <v>350</v>
      </c>
      <c r="R525" s="271" t="s">
        <v>348</v>
      </c>
      <c r="S525" s="271" t="s">
        <v>350</v>
      </c>
      <c r="T525" s="271" t="s">
        <v>350</v>
      </c>
      <c r="U525" s="271" t="s">
        <v>350</v>
      </c>
      <c r="V525" s="271" t="s">
        <v>350</v>
      </c>
      <c r="W525" s="271" t="s">
        <v>350</v>
      </c>
      <c r="X525" s="271" t="s">
        <v>350</v>
      </c>
      <c r="Y525" s="271" t="s">
        <v>350</v>
      </c>
      <c r="Z525" s="271" t="s">
        <v>350</v>
      </c>
      <c r="AA525" s="271" t="s">
        <v>349</v>
      </c>
      <c r="AB525" s="271" t="s">
        <v>349</v>
      </c>
      <c r="AC525" s="271" t="s">
        <v>349</v>
      </c>
      <c r="AD525" s="271" t="s">
        <v>349</v>
      </c>
      <c r="AE525" s="271" t="s">
        <v>349</v>
      </c>
      <c r="AF525" s="271" t="s">
        <v>349</v>
      </c>
      <c r="AG525" s="271"/>
      <c r="AH525" s="271"/>
      <c r="AI525" s="271"/>
      <c r="AJ525" s="271"/>
      <c r="AK525" s="271"/>
      <c r="AL525" s="271"/>
    </row>
    <row r="526" spans="1:38">
      <c r="A526" s="271">
        <v>805094</v>
      </c>
      <c r="B526" s="271" t="s">
        <v>2008</v>
      </c>
      <c r="C526" s="271" t="s">
        <v>348</v>
      </c>
      <c r="D526" s="271" t="s">
        <v>349</v>
      </c>
      <c r="E526" s="271" t="s">
        <v>350</v>
      </c>
      <c r="F526" s="271" t="s">
        <v>348</v>
      </c>
      <c r="G526" s="271" t="s">
        <v>350</v>
      </c>
      <c r="H526" s="271" t="s">
        <v>350</v>
      </c>
      <c r="I526" s="271" t="s">
        <v>350</v>
      </c>
      <c r="J526" s="271" t="s">
        <v>350</v>
      </c>
      <c r="K526" s="271" t="s">
        <v>350</v>
      </c>
      <c r="L526" s="271" t="s">
        <v>350</v>
      </c>
      <c r="M526" s="271" t="s">
        <v>350</v>
      </c>
      <c r="N526" s="271" t="s">
        <v>350</v>
      </c>
      <c r="O526" s="271" t="s">
        <v>350</v>
      </c>
      <c r="P526" s="271" t="s">
        <v>350</v>
      </c>
      <c r="Q526" s="271" t="s">
        <v>350</v>
      </c>
      <c r="R526" s="271" t="s">
        <v>350</v>
      </c>
      <c r="S526" s="271" t="s">
        <v>350</v>
      </c>
      <c r="T526" s="271" t="s">
        <v>350</v>
      </c>
      <c r="U526" s="271" t="s">
        <v>350</v>
      </c>
      <c r="V526" s="271" t="s">
        <v>350</v>
      </c>
      <c r="W526" s="271" t="s">
        <v>350</v>
      </c>
      <c r="X526" s="271" t="s">
        <v>350</v>
      </c>
      <c r="Y526" s="271" t="s">
        <v>350</v>
      </c>
      <c r="Z526" s="271" t="s">
        <v>350</v>
      </c>
      <c r="AA526" s="271" t="s">
        <v>349</v>
      </c>
      <c r="AB526" s="271" t="s">
        <v>349</v>
      </c>
      <c r="AC526" s="271" t="s">
        <v>349</v>
      </c>
      <c r="AD526" s="271" t="s">
        <v>349</v>
      </c>
      <c r="AE526" s="271" t="s">
        <v>349</v>
      </c>
      <c r="AF526" s="271" t="s">
        <v>349</v>
      </c>
      <c r="AG526" s="271"/>
      <c r="AH526" s="271"/>
      <c r="AI526" s="271"/>
      <c r="AJ526" s="271"/>
      <c r="AK526" s="271"/>
      <c r="AL526" s="271"/>
    </row>
    <row r="527" spans="1:38">
      <c r="A527" s="271">
        <v>805178</v>
      </c>
      <c r="B527" s="271" t="s">
        <v>2008</v>
      </c>
      <c r="C527" s="271" t="s">
        <v>348</v>
      </c>
      <c r="D527" s="271" t="s">
        <v>348</v>
      </c>
      <c r="E527" s="271" t="s">
        <v>348</v>
      </c>
      <c r="F527" s="271" t="s">
        <v>348</v>
      </c>
      <c r="G527" s="271" t="s">
        <v>348</v>
      </c>
      <c r="H527" s="271" t="s">
        <v>348</v>
      </c>
      <c r="I527" s="271" t="s">
        <v>350</v>
      </c>
      <c r="J527" s="271" t="s">
        <v>350</v>
      </c>
      <c r="K527" s="271" t="s">
        <v>348</v>
      </c>
      <c r="L527" s="271" t="s">
        <v>348</v>
      </c>
      <c r="M527" s="271" t="s">
        <v>348</v>
      </c>
      <c r="N527" s="271" t="s">
        <v>348</v>
      </c>
      <c r="O527" s="271" t="s">
        <v>349</v>
      </c>
      <c r="P527" s="271" t="s">
        <v>350</v>
      </c>
      <c r="Q527" s="271" t="s">
        <v>350</v>
      </c>
      <c r="R527" s="271" t="s">
        <v>350</v>
      </c>
      <c r="S527" s="271" t="s">
        <v>348</v>
      </c>
      <c r="T527" s="271" t="s">
        <v>350</v>
      </c>
      <c r="U527" s="271" t="s">
        <v>348</v>
      </c>
      <c r="V527" s="271" t="s">
        <v>350</v>
      </c>
      <c r="W527" s="271" t="s">
        <v>350</v>
      </c>
      <c r="X527" s="271" t="s">
        <v>350</v>
      </c>
      <c r="Y527" s="271" t="s">
        <v>350</v>
      </c>
      <c r="Z527" s="271" t="s">
        <v>348</v>
      </c>
      <c r="AA527" s="271" t="s">
        <v>349</v>
      </c>
      <c r="AB527" s="271" t="s">
        <v>349</v>
      </c>
      <c r="AC527" s="271" t="s">
        <v>349</v>
      </c>
      <c r="AD527" s="271" t="s">
        <v>349</v>
      </c>
      <c r="AE527" s="271" t="s">
        <v>349</v>
      </c>
      <c r="AF527" s="271" t="s">
        <v>349</v>
      </c>
      <c r="AG527" s="271"/>
      <c r="AH527" s="271"/>
      <c r="AI527" s="271"/>
      <c r="AJ527" s="271"/>
      <c r="AK527" s="271"/>
      <c r="AL527" s="271"/>
    </row>
    <row r="528" spans="1:38">
      <c r="A528" s="271">
        <v>805184</v>
      </c>
      <c r="B528" s="271" t="s">
        <v>2008</v>
      </c>
      <c r="C528" s="271" t="s">
        <v>348</v>
      </c>
      <c r="D528" s="271" t="s">
        <v>348</v>
      </c>
      <c r="E528" s="271" t="s">
        <v>348</v>
      </c>
      <c r="F528" s="271" t="s">
        <v>350</v>
      </c>
      <c r="G528" s="271" t="s">
        <v>348</v>
      </c>
      <c r="H528" s="271" t="s">
        <v>348</v>
      </c>
      <c r="I528" s="271" t="s">
        <v>350</v>
      </c>
      <c r="J528" s="271" t="s">
        <v>348</v>
      </c>
      <c r="K528" s="271" t="s">
        <v>349</v>
      </c>
      <c r="L528" s="271" t="s">
        <v>348</v>
      </c>
      <c r="M528" s="271" t="s">
        <v>348</v>
      </c>
      <c r="N528" s="271" t="s">
        <v>350</v>
      </c>
      <c r="O528" s="271" t="s">
        <v>349</v>
      </c>
      <c r="P528" s="271" t="s">
        <v>348</v>
      </c>
      <c r="Q528" s="271" t="s">
        <v>350</v>
      </c>
      <c r="R528" s="271" t="s">
        <v>350</v>
      </c>
      <c r="S528" s="271" t="s">
        <v>348</v>
      </c>
      <c r="T528" s="271" t="s">
        <v>349</v>
      </c>
      <c r="U528" s="271" t="s">
        <v>348</v>
      </c>
      <c r="V528" s="271" t="s">
        <v>348</v>
      </c>
      <c r="W528" s="271" t="s">
        <v>348</v>
      </c>
      <c r="X528" s="271" t="s">
        <v>350</v>
      </c>
      <c r="Y528" s="271" t="s">
        <v>350</v>
      </c>
      <c r="Z528" s="271" t="s">
        <v>348</v>
      </c>
      <c r="AA528" s="271" t="s">
        <v>349</v>
      </c>
      <c r="AB528" s="271" t="s">
        <v>349</v>
      </c>
      <c r="AC528" s="271" t="s">
        <v>349</v>
      </c>
      <c r="AD528" s="271" t="s">
        <v>349</v>
      </c>
      <c r="AE528" s="271" t="s">
        <v>349</v>
      </c>
      <c r="AF528" s="271" t="s">
        <v>349</v>
      </c>
      <c r="AG528" s="271"/>
      <c r="AH528" s="271"/>
      <c r="AI528" s="271"/>
      <c r="AJ528" s="271"/>
      <c r="AK528" s="271"/>
      <c r="AL528" s="271"/>
    </row>
    <row r="529" spans="1:38">
      <c r="A529" s="271">
        <v>805190</v>
      </c>
      <c r="B529" s="271" t="s">
        <v>2008</v>
      </c>
      <c r="C529" s="271" t="s">
        <v>350</v>
      </c>
      <c r="D529" s="271" t="s">
        <v>348</v>
      </c>
      <c r="E529" s="271" t="s">
        <v>350</v>
      </c>
      <c r="F529" s="271" t="s">
        <v>348</v>
      </c>
      <c r="G529" s="271" t="s">
        <v>350</v>
      </c>
      <c r="H529" s="271" t="s">
        <v>350</v>
      </c>
      <c r="I529" s="271" t="s">
        <v>350</v>
      </c>
      <c r="J529" s="271" t="s">
        <v>350</v>
      </c>
      <c r="K529" s="271" t="s">
        <v>348</v>
      </c>
      <c r="L529" s="271" t="s">
        <v>348</v>
      </c>
      <c r="M529" s="271" t="s">
        <v>350</v>
      </c>
      <c r="N529" s="271" t="s">
        <v>350</v>
      </c>
      <c r="O529" s="271" t="s">
        <v>349</v>
      </c>
      <c r="P529" s="271" t="s">
        <v>350</v>
      </c>
      <c r="Q529" s="271" t="s">
        <v>350</v>
      </c>
      <c r="R529" s="271" t="s">
        <v>348</v>
      </c>
      <c r="S529" s="271" t="s">
        <v>349</v>
      </c>
      <c r="T529" s="271" t="s">
        <v>348</v>
      </c>
      <c r="U529" s="271" t="s">
        <v>348</v>
      </c>
      <c r="V529" s="271" t="s">
        <v>350</v>
      </c>
      <c r="W529" s="271" t="s">
        <v>350</v>
      </c>
      <c r="X529" s="271" t="s">
        <v>350</v>
      </c>
      <c r="Y529" s="271" t="s">
        <v>348</v>
      </c>
      <c r="Z529" s="271" t="s">
        <v>350</v>
      </c>
      <c r="AA529" s="271" t="s">
        <v>349</v>
      </c>
      <c r="AB529" s="271" t="s">
        <v>349</v>
      </c>
      <c r="AC529" s="271" t="s">
        <v>349</v>
      </c>
      <c r="AD529" s="271" t="s">
        <v>349</v>
      </c>
      <c r="AE529" s="271" t="s">
        <v>349</v>
      </c>
      <c r="AF529" s="271" t="s">
        <v>349</v>
      </c>
      <c r="AG529" s="271"/>
      <c r="AH529" s="271"/>
      <c r="AI529" s="271"/>
      <c r="AJ529" s="271"/>
      <c r="AK529" s="271"/>
      <c r="AL529" s="271"/>
    </row>
    <row r="530" spans="1:38">
      <c r="A530" s="271">
        <v>805191</v>
      </c>
      <c r="B530" s="271" t="s">
        <v>2008</v>
      </c>
      <c r="C530" s="271" t="s">
        <v>348</v>
      </c>
      <c r="D530" s="271" t="s">
        <v>348</v>
      </c>
      <c r="E530" s="271" t="s">
        <v>349</v>
      </c>
      <c r="F530" s="271" t="s">
        <v>350</v>
      </c>
      <c r="G530" s="271" t="s">
        <v>350</v>
      </c>
      <c r="H530" s="271" t="s">
        <v>350</v>
      </c>
      <c r="I530" s="271" t="s">
        <v>350</v>
      </c>
      <c r="J530" s="271" t="s">
        <v>350</v>
      </c>
      <c r="K530" s="271" t="s">
        <v>348</v>
      </c>
      <c r="L530" s="271" t="s">
        <v>350</v>
      </c>
      <c r="M530" s="271" t="s">
        <v>348</v>
      </c>
      <c r="N530" s="271" t="s">
        <v>350</v>
      </c>
      <c r="O530" s="271" t="s">
        <v>349</v>
      </c>
      <c r="P530" s="271" t="s">
        <v>348</v>
      </c>
      <c r="Q530" s="271" t="s">
        <v>350</v>
      </c>
      <c r="R530" s="271" t="s">
        <v>350</v>
      </c>
      <c r="S530" s="271" t="s">
        <v>349</v>
      </c>
      <c r="T530" s="271" t="s">
        <v>350</v>
      </c>
      <c r="U530" s="271" t="s">
        <v>348</v>
      </c>
      <c r="V530" s="271" t="s">
        <v>350</v>
      </c>
      <c r="W530" s="271" t="s">
        <v>350</v>
      </c>
      <c r="X530" s="271" t="s">
        <v>350</v>
      </c>
      <c r="Y530" s="271" t="s">
        <v>350</v>
      </c>
      <c r="Z530" s="271" t="s">
        <v>350</v>
      </c>
      <c r="AA530" s="271" t="s">
        <v>349</v>
      </c>
      <c r="AB530" s="271" t="s">
        <v>349</v>
      </c>
      <c r="AC530" s="271" t="s">
        <v>349</v>
      </c>
      <c r="AD530" s="271" t="s">
        <v>349</v>
      </c>
      <c r="AE530" s="271" t="s">
        <v>349</v>
      </c>
      <c r="AF530" s="271" t="s">
        <v>349</v>
      </c>
      <c r="AG530" s="271"/>
      <c r="AH530" s="271"/>
      <c r="AI530" s="271"/>
      <c r="AJ530" s="271"/>
      <c r="AK530" s="271"/>
      <c r="AL530" s="271"/>
    </row>
    <row r="531" spans="1:38">
      <c r="A531" s="271">
        <v>805226</v>
      </c>
      <c r="B531" s="271" t="s">
        <v>2008</v>
      </c>
      <c r="C531" s="271" t="s">
        <v>348</v>
      </c>
      <c r="D531" s="271" t="s">
        <v>348</v>
      </c>
      <c r="E531" s="271" t="s">
        <v>350</v>
      </c>
      <c r="F531" s="271" t="s">
        <v>348</v>
      </c>
      <c r="G531" s="271" t="s">
        <v>348</v>
      </c>
      <c r="H531" s="271" t="s">
        <v>348</v>
      </c>
      <c r="I531" s="271" t="s">
        <v>350</v>
      </c>
      <c r="J531" s="271" t="s">
        <v>350</v>
      </c>
      <c r="K531" s="271" t="s">
        <v>348</v>
      </c>
      <c r="L531" s="271" t="s">
        <v>348</v>
      </c>
      <c r="M531" s="271" t="s">
        <v>348</v>
      </c>
      <c r="N531" s="271" t="s">
        <v>348</v>
      </c>
      <c r="O531" s="271" t="s">
        <v>350</v>
      </c>
      <c r="P531" s="271" t="s">
        <v>350</v>
      </c>
      <c r="Q531" s="271" t="s">
        <v>348</v>
      </c>
      <c r="R531" s="271" t="s">
        <v>348</v>
      </c>
      <c r="S531" s="271" t="s">
        <v>348</v>
      </c>
      <c r="T531" s="271" t="s">
        <v>348</v>
      </c>
      <c r="U531" s="271" t="s">
        <v>350</v>
      </c>
      <c r="V531" s="271" t="s">
        <v>348</v>
      </c>
      <c r="W531" s="271" t="s">
        <v>350</v>
      </c>
      <c r="X531" s="271" t="s">
        <v>350</v>
      </c>
      <c r="Y531" s="271" t="s">
        <v>350</v>
      </c>
      <c r="Z531" s="271" t="s">
        <v>350</v>
      </c>
      <c r="AA531" s="271" t="s">
        <v>349</v>
      </c>
      <c r="AB531" s="271" t="s">
        <v>349</v>
      </c>
      <c r="AC531" s="271" t="s">
        <v>349</v>
      </c>
      <c r="AD531" s="271" t="s">
        <v>349</v>
      </c>
      <c r="AE531" s="271" t="s">
        <v>349</v>
      </c>
      <c r="AF531" s="271" t="s">
        <v>349</v>
      </c>
      <c r="AG531" s="271"/>
      <c r="AH531" s="271"/>
      <c r="AI531" s="271"/>
      <c r="AJ531" s="271"/>
      <c r="AK531" s="271"/>
      <c r="AL531" s="271"/>
    </row>
    <row r="532" spans="1:38">
      <c r="A532" s="271">
        <v>805263</v>
      </c>
      <c r="B532" s="271" t="s">
        <v>2008</v>
      </c>
      <c r="C532" s="271" t="s">
        <v>350</v>
      </c>
      <c r="D532" s="271" t="s">
        <v>350</v>
      </c>
      <c r="E532" s="271" t="s">
        <v>348</v>
      </c>
      <c r="F532" s="271" t="s">
        <v>348</v>
      </c>
      <c r="G532" s="271" t="s">
        <v>348</v>
      </c>
      <c r="H532" s="271" t="s">
        <v>348</v>
      </c>
      <c r="I532" s="271" t="s">
        <v>348</v>
      </c>
      <c r="J532" s="271" t="s">
        <v>350</v>
      </c>
      <c r="K532" s="271" t="s">
        <v>350</v>
      </c>
      <c r="L532" s="271" t="s">
        <v>348</v>
      </c>
      <c r="M532" s="271" t="s">
        <v>348</v>
      </c>
      <c r="N532" s="271" t="s">
        <v>348</v>
      </c>
      <c r="O532" s="271" t="s">
        <v>350</v>
      </c>
      <c r="P532" s="271" t="s">
        <v>350</v>
      </c>
      <c r="Q532" s="271" t="s">
        <v>350</v>
      </c>
      <c r="R532" s="271" t="s">
        <v>348</v>
      </c>
      <c r="S532" s="271" t="s">
        <v>350</v>
      </c>
      <c r="T532" s="271" t="s">
        <v>350</v>
      </c>
      <c r="U532" s="271" t="s">
        <v>350</v>
      </c>
      <c r="V532" s="271" t="s">
        <v>348</v>
      </c>
      <c r="W532" s="271" t="s">
        <v>350</v>
      </c>
      <c r="X532" s="271" t="s">
        <v>350</v>
      </c>
      <c r="Y532" s="271" t="s">
        <v>348</v>
      </c>
      <c r="Z532" s="271" t="s">
        <v>350</v>
      </c>
      <c r="AA532" s="271" t="s">
        <v>349</v>
      </c>
      <c r="AB532" s="271" t="s">
        <v>349</v>
      </c>
      <c r="AC532" s="271" t="s">
        <v>349</v>
      </c>
      <c r="AD532" s="271" t="s">
        <v>349</v>
      </c>
      <c r="AE532" s="271" t="s">
        <v>349</v>
      </c>
      <c r="AF532" s="271" t="s">
        <v>349</v>
      </c>
      <c r="AG532" s="271"/>
      <c r="AH532" s="271"/>
      <c r="AI532" s="271"/>
      <c r="AJ532" s="271"/>
      <c r="AK532" s="271"/>
      <c r="AL532" s="271"/>
    </row>
    <row r="533" spans="1:38">
      <c r="A533" s="271">
        <v>805265</v>
      </c>
      <c r="B533" s="271" t="s">
        <v>2008</v>
      </c>
      <c r="C533" s="271" t="s">
        <v>350</v>
      </c>
      <c r="D533" s="271" t="s">
        <v>348</v>
      </c>
      <c r="E533" s="271" t="s">
        <v>348</v>
      </c>
      <c r="F533" s="271" t="s">
        <v>348</v>
      </c>
      <c r="G533" s="271" t="s">
        <v>350</v>
      </c>
      <c r="H533" s="271" t="s">
        <v>350</v>
      </c>
      <c r="I533" s="271" t="s">
        <v>350</v>
      </c>
      <c r="J533" s="271" t="s">
        <v>350</v>
      </c>
      <c r="K533" s="271" t="s">
        <v>348</v>
      </c>
      <c r="L533" s="271" t="s">
        <v>350</v>
      </c>
      <c r="M533" s="271" t="s">
        <v>348</v>
      </c>
      <c r="N533" s="271" t="s">
        <v>348</v>
      </c>
      <c r="O533" s="271" t="s">
        <v>348</v>
      </c>
      <c r="P533" s="271" t="s">
        <v>348</v>
      </c>
      <c r="Q533" s="271" t="s">
        <v>348</v>
      </c>
      <c r="R533" s="271" t="s">
        <v>348</v>
      </c>
      <c r="S533" s="271" t="s">
        <v>348</v>
      </c>
      <c r="T533" s="271" t="s">
        <v>348</v>
      </c>
      <c r="U533" s="271" t="s">
        <v>350</v>
      </c>
      <c r="V533" s="271" t="s">
        <v>348</v>
      </c>
      <c r="W533" s="271" t="s">
        <v>348</v>
      </c>
      <c r="X533" s="271" t="s">
        <v>350</v>
      </c>
      <c r="Y533" s="271" t="s">
        <v>348</v>
      </c>
      <c r="Z533" s="271" t="s">
        <v>348</v>
      </c>
      <c r="AA533" s="271" t="s">
        <v>349</v>
      </c>
      <c r="AB533" s="271" t="s">
        <v>349</v>
      </c>
      <c r="AC533" s="271" t="s">
        <v>349</v>
      </c>
      <c r="AD533" s="271" t="s">
        <v>349</v>
      </c>
      <c r="AE533" s="271" t="s">
        <v>349</v>
      </c>
      <c r="AF533" s="271" t="s">
        <v>349</v>
      </c>
      <c r="AG533" s="271"/>
      <c r="AH533" s="271"/>
      <c r="AI533" s="271"/>
      <c r="AJ533" s="271"/>
      <c r="AK533" s="271"/>
      <c r="AL533" s="271"/>
    </row>
    <row r="534" spans="1:38">
      <c r="A534" s="271">
        <v>805271</v>
      </c>
      <c r="B534" s="271" t="s">
        <v>2008</v>
      </c>
      <c r="C534" s="271" t="s">
        <v>350</v>
      </c>
      <c r="D534" s="271" t="s">
        <v>348</v>
      </c>
      <c r="E534" s="271" t="s">
        <v>348</v>
      </c>
      <c r="F534" s="271" t="s">
        <v>348</v>
      </c>
      <c r="G534" s="271" t="s">
        <v>349</v>
      </c>
      <c r="H534" s="271" t="s">
        <v>349</v>
      </c>
      <c r="I534" s="271" t="s">
        <v>348</v>
      </c>
      <c r="J534" s="271" t="s">
        <v>349</v>
      </c>
      <c r="K534" s="271" t="s">
        <v>348</v>
      </c>
      <c r="L534" s="271" t="s">
        <v>348</v>
      </c>
      <c r="M534" s="271" t="s">
        <v>348</v>
      </c>
      <c r="N534" s="271" t="s">
        <v>350</v>
      </c>
      <c r="O534" s="271" t="s">
        <v>349</v>
      </c>
      <c r="P534" s="271" t="s">
        <v>350</v>
      </c>
      <c r="Q534" s="271" t="s">
        <v>348</v>
      </c>
      <c r="R534" s="271" t="s">
        <v>349</v>
      </c>
      <c r="S534" s="271" t="s">
        <v>348</v>
      </c>
      <c r="T534" s="271" t="s">
        <v>348</v>
      </c>
      <c r="U534" s="271" t="s">
        <v>348</v>
      </c>
      <c r="V534" s="271" t="s">
        <v>350</v>
      </c>
      <c r="W534" s="271" t="s">
        <v>348</v>
      </c>
      <c r="X534" s="271" t="s">
        <v>350</v>
      </c>
      <c r="Y534" s="271" t="s">
        <v>350</v>
      </c>
      <c r="Z534" s="271" t="s">
        <v>348</v>
      </c>
      <c r="AA534" s="271" t="s">
        <v>349</v>
      </c>
      <c r="AB534" s="271" t="s">
        <v>349</v>
      </c>
      <c r="AC534" s="271" t="s">
        <v>349</v>
      </c>
      <c r="AD534" s="271" t="s">
        <v>349</v>
      </c>
      <c r="AE534" s="271" t="s">
        <v>349</v>
      </c>
      <c r="AF534" s="271" t="s">
        <v>349</v>
      </c>
      <c r="AG534" s="271"/>
      <c r="AH534" s="271"/>
      <c r="AI534" s="271"/>
      <c r="AJ534" s="271"/>
      <c r="AK534" s="271"/>
      <c r="AL534" s="271"/>
    </row>
    <row r="535" spans="1:38">
      <c r="A535" s="271">
        <v>805281</v>
      </c>
      <c r="B535" s="271" t="s">
        <v>2008</v>
      </c>
      <c r="C535" s="271" t="s">
        <v>350</v>
      </c>
      <c r="D535" s="271" t="s">
        <v>348</v>
      </c>
      <c r="E535" s="271" t="s">
        <v>350</v>
      </c>
      <c r="F535" s="271" t="s">
        <v>348</v>
      </c>
      <c r="G535" s="271" t="s">
        <v>350</v>
      </c>
      <c r="H535" s="271" t="s">
        <v>348</v>
      </c>
      <c r="I535" s="271" t="s">
        <v>350</v>
      </c>
      <c r="J535" s="271" t="s">
        <v>348</v>
      </c>
      <c r="K535" s="271" t="s">
        <v>348</v>
      </c>
      <c r="L535" s="271" t="s">
        <v>348</v>
      </c>
      <c r="M535" s="271" t="s">
        <v>348</v>
      </c>
      <c r="N535" s="271" t="s">
        <v>350</v>
      </c>
      <c r="O535" s="271" t="s">
        <v>349</v>
      </c>
      <c r="P535" s="271" t="s">
        <v>348</v>
      </c>
      <c r="Q535" s="271" t="s">
        <v>350</v>
      </c>
      <c r="R535" s="271" t="s">
        <v>348</v>
      </c>
      <c r="S535" s="271" t="s">
        <v>348</v>
      </c>
      <c r="T535" s="271" t="s">
        <v>348</v>
      </c>
      <c r="U535" s="271" t="s">
        <v>348</v>
      </c>
      <c r="V535" s="271" t="s">
        <v>348</v>
      </c>
      <c r="W535" s="271" t="s">
        <v>348</v>
      </c>
      <c r="X535" s="271" t="s">
        <v>348</v>
      </c>
      <c r="Y535" s="271" t="s">
        <v>348</v>
      </c>
      <c r="Z535" s="271" t="s">
        <v>348</v>
      </c>
      <c r="AA535" s="271" t="s">
        <v>349</v>
      </c>
      <c r="AB535" s="271" t="s">
        <v>349</v>
      </c>
      <c r="AC535" s="271" t="s">
        <v>349</v>
      </c>
      <c r="AD535" s="271" t="s">
        <v>349</v>
      </c>
      <c r="AE535" s="271" t="s">
        <v>349</v>
      </c>
      <c r="AF535" s="271" t="s">
        <v>349</v>
      </c>
      <c r="AG535" s="271"/>
      <c r="AH535" s="271"/>
      <c r="AI535" s="271"/>
      <c r="AJ535" s="271"/>
      <c r="AK535" s="271"/>
      <c r="AL535" s="271"/>
    </row>
    <row r="536" spans="1:38">
      <c r="A536" s="271">
        <v>805377</v>
      </c>
      <c r="B536" s="271" t="s">
        <v>2008</v>
      </c>
      <c r="C536" s="271" t="s">
        <v>350</v>
      </c>
      <c r="D536" s="271" t="s">
        <v>348</v>
      </c>
      <c r="E536" s="271" t="s">
        <v>348</v>
      </c>
      <c r="F536" s="271" t="s">
        <v>350</v>
      </c>
      <c r="G536" s="271" t="s">
        <v>350</v>
      </c>
      <c r="H536" s="271" t="s">
        <v>350</v>
      </c>
      <c r="I536" s="271" t="s">
        <v>350</v>
      </c>
      <c r="J536" s="271" t="s">
        <v>350</v>
      </c>
      <c r="K536" s="271" t="s">
        <v>348</v>
      </c>
      <c r="L536" s="271" t="s">
        <v>348</v>
      </c>
      <c r="M536" s="271" t="s">
        <v>348</v>
      </c>
      <c r="N536" s="271" t="s">
        <v>348</v>
      </c>
      <c r="O536" s="271" t="s">
        <v>349</v>
      </c>
      <c r="P536" s="271" t="s">
        <v>348</v>
      </c>
      <c r="Q536" s="271" t="s">
        <v>350</v>
      </c>
      <c r="R536" s="271" t="s">
        <v>350</v>
      </c>
      <c r="S536" s="271" t="s">
        <v>349</v>
      </c>
      <c r="T536" s="271" t="s">
        <v>348</v>
      </c>
      <c r="U536" s="271" t="s">
        <v>350</v>
      </c>
      <c r="V536" s="271" t="s">
        <v>348</v>
      </c>
      <c r="W536" s="271" t="s">
        <v>350</v>
      </c>
      <c r="X536" s="271" t="s">
        <v>350</v>
      </c>
      <c r="Y536" s="271" t="s">
        <v>348</v>
      </c>
      <c r="Z536" s="271" t="s">
        <v>350</v>
      </c>
      <c r="AA536" s="271" t="s">
        <v>349</v>
      </c>
      <c r="AB536" s="271" t="s">
        <v>349</v>
      </c>
      <c r="AC536" s="271" t="s">
        <v>349</v>
      </c>
      <c r="AD536" s="271" t="s">
        <v>349</v>
      </c>
      <c r="AE536" s="271" t="s">
        <v>349</v>
      </c>
      <c r="AF536" s="271" t="s">
        <v>349</v>
      </c>
      <c r="AG536" s="271"/>
      <c r="AH536" s="271"/>
      <c r="AI536" s="271"/>
      <c r="AJ536" s="271"/>
      <c r="AK536" s="271"/>
      <c r="AL536" s="271"/>
    </row>
    <row r="537" spans="1:38">
      <c r="A537" s="271">
        <v>805380</v>
      </c>
      <c r="B537" s="271" t="s">
        <v>2008</v>
      </c>
      <c r="C537" s="271" t="s">
        <v>350</v>
      </c>
      <c r="D537" s="271" t="s">
        <v>348</v>
      </c>
      <c r="E537" s="271" t="s">
        <v>349</v>
      </c>
      <c r="F537" s="271" t="s">
        <v>350</v>
      </c>
      <c r="G537" s="271" t="s">
        <v>350</v>
      </c>
      <c r="H537" s="271" t="s">
        <v>350</v>
      </c>
      <c r="I537" s="271" t="s">
        <v>350</v>
      </c>
      <c r="J537" s="271" t="s">
        <v>348</v>
      </c>
      <c r="K537" s="271" t="s">
        <v>349</v>
      </c>
      <c r="L537" s="271" t="s">
        <v>350</v>
      </c>
      <c r="M537" s="271" t="s">
        <v>350</v>
      </c>
      <c r="N537" s="271" t="s">
        <v>350</v>
      </c>
      <c r="O537" s="271" t="s">
        <v>349</v>
      </c>
      <c r="P537" s="271" t="s">
        <v>350</v>
      </c>
      <c r="Q537" s="271" t="s">
        <v>350</v>
      </c>
      <c r="R537" s="271" t="s">
        <v>349</v>
      </c>
      <c r="S537" s="271" t="s">
        <v>348</v>
      </c>
      <c r="T537" s="271" t="s">
        <v>350</v>
      </c>
      <c r="U537" s="271" t="s">
        <v>348</v>
      </c>
      <c r="V537" s="271" t="s">
        <v>350</v>
      </c>
      <c r="W537" s="271" t="s">
        <v>350</v>
      </c>
      <c r="X537" s="271" t="s">
        <v>350</v>
      </c>
      <c r="Y537" s="271" t="s">
        <v>350</v>
      </c>
      <c r="Z537" s="271" t="s">
        <v>350</v>
      </c>
      <c r="AA537" s="271" t="s">
        <v>349</v>
      </c>
      <c r="AB537" s="271" t="s">
        <v>349</v>
      </c>
      <c r="AC537" s="271" t="s">
        <v>349</v>
      </c>
      <c r="AD537" s="271" t="s">
        <v>349</v>
      </c>
      <c r="AE537" s="271" t="s">
        <v>349</v>
      </c>
      <c r="AF537" s="271" t="s">
        <v>349</v>
      </c>
      <c r="AG537" s="271"/>
      <c r="AH537" s="271"/>
      <c r="AI537" s="271"/>
      <c r="AJ537" s="271"/>
      <c r="AK537" s="271"/>
      <c r="AL537" s="271"/>
    </row>
    <row r="538" spans="1:38">
      <c r="A538" s="271">
        <v>805396</v>
      </c>
      <c r="B538" s="271" t="s">
        <v>2008</v>
      </c>
      <c r="C538" s="271" t="s">
        <v>348</v>
      </c>
      <c r="D538" s="271" t="s">
        <v>350</v>
      </c>
      <c r="E538" s="271" t="s">
        <v>348</v>
      </c>
      <c r="F538" s="271" t="s">
        <v>350</v>
      </c>
      <c r="G538" s="271" t="s">
        <v>350</v>
      </c>
      <c r="H538" s="271" t="s">
        <v>350</v>
      </c>
      <c r="I538" s="271" t="s">
        <v>350</v>
      </c>
      <c r="J538" s="271" t="s">
        <v>350</v>
      </c>
      <c r="K538" s="271" t="s">
        <v>348</v>
      </c>
      <c r="L538" s="271" t="s">
        <v>350</v>
      </c>
      <c r="M538" s="271" t="s">
        <v>350</v>
      </c>
      <c r="N538" s="271" t="s">
        <v>348</v>
      </c>
      <c r="O538" s="271" t="s">
        <v>350</v>
      </c>
      <c r="P538" s="271" t="s">
        <v>348</v>
      </c>
      <c r="Q538" s="271" t="s">
        <v>350</v>
      </c>
      <c r="R538" s="271" t="s">
        <v>350</v>
      </c>
      <c r="S538" s="271" t="s">
        <v>350</v>
      </c>
      <c r="T538" s="271" t="s">
        <v>350</v>
      </c>
      <c r="U538" s="271" t="s">
        <v>350</v>
      </c>
      <c r="V538" s="271" t="s">
        <v>348</v>
      </c>
      <c r="W538" s="271" t="s">
        <v>348</v>
      </c>
      <c r="X538" s="271" t="s">
        <v>348</v>
      </c>
      <c r="Y538" s="271" t="s">
        <v>348</v>
      </c>
      <c r="Z538" s="271" t="s">
        <v>350</v>
      </c>
      <c r="AA538" s="271" t="s">
        <v>350</v>
      </c>
      <c r="AB538" s="271" t="s">
        <v>349</v>
      </c>
      <c r="AC538" s="271" t="s">
        <v>349</v>
      </c>
      <c r="AD538" s="271" t="s">
        <v>349</v>
      </c>
      <c r="AE538" s="271" t="s">
        <v>349</v>
      </c>
      <c r="AF538" s="271" t="s">
        <v>349</v>
      </c>
      <c r="AG538" s="271"/>
      <c r="AH538" s="271"/>
      <c r="AI538" s="271"/>
      <c r="AJ538" s="271"/>
      <c r="AK538" s="271"/>
      <c r="AL538" s="271"/>
    </row>
    <row r="539" spans="1:38">
      <c r="A539" s="271">
        <v>805417</v>
      </c>
      <c r="B539" s="271" t="s">
        <v>2008</v>
      </c>
      <c r="C539" s="271" t="s">
        <v>350</v>
      </c>
      <c r="D539" s="271" t="s">
        <v>348</v>
      </c>
      <c r="E539" s="271" t="s">
        <v>348</v>
      </c>
      <c r="F539" s="271" t="s">
        <v>350</v>
      </c>
      <c r="G539" s="271" t="s">
        <v>350</v>
      </c>
      <c r="H539" s="271" t="s">
        <v>350</v>
      </c>
      <c r="I539" s="271" t="s">
        <v>350</v>
      </c>
      <c r="J539" s="271" t="s">
        <v>348</v>
      </c>
      <c r="K539" s="271" t="s">
        <v>348</v>
      </c>
      <c r="L539" s="271" t="s">
        <v>348</v>
      </c>
      <c r="M539" s="271" t="s">
        <v>350</v>
      </c>
      <c r="N539" s="271" t="s">
        <v>348</v>
      </c>
      <c r="O539" s="271" t="s">
        <v>349</v>
      </c>
      <c r="P539" s="271" t="s">
        <v>350</v>
      </c>
      <c r="Q539" s="271" t="s">
        <v>348</v>
      </c>
      <c r="R539" s="271" t="s">
        <v>348</v>
      </c>
      <c r="S539" s="271" t="s">
        <v>348</v>
      </c>
      <c r="T539" s="271" t="s">
        <v>348</v>
      </c>
      <c r="U539" s="271" t="s">
        <v>348</v>
      </c>
      <c r="V539" s="271" t="s">
        <v>350</v>
      </c>
      <c r="W539" s="271" t="s">
        <v>348</v>
      </c>
      <c r="X539" s="271" t="s">
        <v>350</v>
      </c>
      <c r="Y539" s="271" t="s">
        <v>350</v>
      </c>
      <c r="Z539" s="271" t="s">
        <v>350</v>
      </c>
      <c r="AA539" s="271" t="s">
        <v>349</v>
      </c>
      <c r="AB539" s="271" t="s">
        <v>349</v>
      </c>
      <c r="AC539" s="271" t="s">
        <v>349</v>
      </c>
      <c r="AD539" s="271" t="s">
        <v>349</v>
      </c>
      <c r="AE539" s="271" t="s">
        <v>349</v>
      </c>
      <c r="AF539" s="271" t="s">
        <v>349</v>
      </c>
      <c r="AG539" s="271"/>
      <c r="AH539" s="271"/>
      <c r="AI539" s="271"/>
      <c r="AJ539" s="271"/>
      <c r="AK539" s="271"/>
      <c r="AL539" s="271"/>
    </row>
    <row r="540" spans="1:38">
      <c r="A540" s="271">
        <v>805458</v>
      </c>
      <c r="B540" s="271" t="s">
        <v>2008</v>
      </c>
      <c r="C540" s="271" t="s">
        <v>350</v>
      </c>
      <c r="D540" s="271" t="s">
        <v>350</v>
      </c>
      <c r="E540" s="271" t="s">
        <v>348</v>
      </c>
      <c r="F540" s="271" t="s">
        <v>348</v>
      </c>
      <c r="G540" s="271" t="s">
        <v>348</v>
      </c>
      <c r="H540" s="271" t="s">
        <v>350</v>
      </c>
      <c r="I540" s="271" t="s">
        <v>348</v>
      </c>
      <c r="J540" s="271" t="s">
        <v>350</v>
      </c>
      <c r="K540" s="271" t="s">
        <v>350</v>
      </c>
      <c r="L540" s="271" t="s">
        <v>350</v>
      </c>
      <c r="M540" s="271" t="s">
        <v>348</v>
      </c>
      <c r="N540" s="271" t="s">
        <v>348</v>
      </c>
      <c r="O540" s="271" t="s">
        <v>349</v>
      </c>
      <c r="P540" s="271" t="s">
        <v>350</v>
      </c>
      <c r="Q540" s="271" t="s">
        <v>350</v>
      </c>
      <c r="R540" s="271" t="s">
        <v>348</v>
      </c>
      <c r="S540" s="271" t="s">
        <v>350</v>
      </c>
      <c r="T540" s="271" t="s">
        <v>348</v>
      </c>
      <c r="U540" s="271" t="s">
        <v>350</v>
      </c>
      <c r="V540" s="271" t="s">
        <v>350</v>
      </c>
      <c r="W540" s="271" t="s">
        <v>350</v>
      </c>
      <c r="X540" s="271" t="s">
        <v>349</v>
      </c>
      <c r="Y540" s="271" t="s">
        <v>350</v>
      </c>
      <c r="Z540" s="271" t="s">
        <v>348</v>
      </c>
      <c r="AA540" s="271" t="s">
        <v>349</v>
      </c>
      <c r="AB540" s="271" t="s">
        <v>349</v>
      </c>
      <c r="AC540" s="271" t="s">
        <v>349</v>
      </c>
      <c r="AD540" s="271" t="s">
        <v>349</v>
      </c>
      <c r="AE540" s="271" t="s">
        <v>349</v>
      </c>
      <c r="AF540" s="271" t="s">
        <v>349</v>
      </c>
      <c r="AG540" s="271"/>
      <c r="AH540" s="271"/>
      <c r="AI540" s="271"/>
      <c r="AJ540" s="271"/>
      <c r="AK540" s="271"/>
      <c r="AL540" s="271"/>
    </row>
    <row r="541" spans="1:38">
      <c r="A541" s="271">
        <v>805466</v>
      </c>
      <c r="B541" s="271" t="s">
        <v>2008</v>
      </c>
      <c r="C541" s="271" t="s">
        <v>350</v>
      </c>
      <c r="D541" s="271" t="s">
        <v>348</v>
      </c>
      <c r="E541" s="271" t="s">
        <v>350</v>
      </c>
      <c r="F541" s="271" t="s">
        <v>350</v>
      </c>
      <c r="G541" s="271" t="s">
        <v>350</v>
      </c>
      <c r="H541" s="271" t="s">
        <v>350</v>
      </c>
      <c r="I541" s="271" t="s">
        <v>350</v>
      </c>
      <c r="J541" s="271" t="s">
        <v>348</v>
      </c>
      <c r="K541" s="271" t="s">
        <v>348</v>
      </c>
      <c r="L541" s="271" t="s">
        <v>350</v>
      </c>
      <c r="M541" s="271" t="s">
        <v>349</v>
      </c>
      <c r="N541" s="271" t="s">
        <v>350</v>
      </c>
      <c r="O541" s="271" t="s">
        <v>350</v>
      </c>
      <c r="P541" s="271" t="s">
        <v>350</v>
      </c>
      <c r="Q541" s="271" t="s">
        <v>350</v>
      </c>
      <c r="R541" s="271" t="s">
        <v>348</v>
      </c>
      <c r="S541" s="271" t="s">
        <v>350</v>
      </c>
      <c r="T541" s="271" t="s">
        <v>350</v>
      </c>
      <c r="U541" s="271" t="s">
        <v>350</v>
      </c>
      <c r="V541" s="271" t="s">
        <v>350</v>
      </c>
      <c r="W541" s="271" t="s">
        <v>348</v>
      </c>
      <c r="X541" s="271" t="s">
        <v>349</v>
      </c>
      <c r="Y541" s="271" t="s">
        <v>350</v>
      </c>
      <c r="Z541" s="271" t="s">
        <v>348</v>
      </c>
      <c r="AA541" s="271" t="s">
        <v>349</v>
      </c>
      <c r="AB541" s="271" t="s">
        <v>349</v>
      </c>
      <c r="AC541" s="271" t="s">
        <v>349</v>
      </c>
      <c r="AD541" s="271" t="s">
        <v>349</v>
      </c>
      <c r="AE541" s="271" t="s">
        <v>349</v>
      </c>
      <c r="AF541" s="271" t="s">
        <v>349</v>
      </c>
      <c r="AG541" s="271"/>
      <c r="AH541" s="271"/>
      <c r="AI541" s="271"/>
      <c r="AJ541" s="271"/>
      <c r="AK541" s="271"/>
      <c r="AL541" s="271"/>
    </row>
    <row r="542" spans="1:38">
      <c r="A542" s="271">
        <v>805474</v>
      </c>
      <c r="B542" s="271" t="s">
        <v>2008</v>
      </c>
      <c r="C542" s="271" t="s">
        <v>350</v>
      </c>
      <c r="D542" s="271" t="s">
        <v>348</v>
      </c>
      <c r="E542" s="271" t="s">
        <v>350</v>
      </c>
      <c r="F542" s="271" t="s">
        <v>350</v>
      </c>
      <c r="G542" s="271" t="s">
        <v>350</v>
      </c>
      <c r="H542" s="271" t="s">
        <v>348</v>
      </c>
      <c r="I542" s="271" t="s">
        <v>350</v>
      </c>
      <c r="J542" s="271" t="s">
        <v>350</v>
      </c>
      <c r="K542" s="271" t="s">
        <v>348</v>
      </c>
      <c r="L542" s="271" t="s">
        <v>350</v>
      </c>
      <c r="M542" s="271" t="s">
        <v>350</v>
      </c>
      <c r="N542" s="271" t="s">
        <v>348</v>
      </c>
      <c r="O542" s="271" t="s">
        <v>350</v>
      </c>
      <c r="P542" s="271" t="s">
        <v>350</v>
      </c>
      <c r="Q542" s="271" t="s">
        <v>348</v>
      </c>
      <c r="R542" s="271" t="s">
        <v>348</v>
      </c>
      <c r="S542" s="271" t="s">
        <v>350</v>
      </c>
      <c r="T542" s="271" t="s">
        <v>348</v>
      </c>
      <c r="U542" s="271" t="s">
        <v>350</v>
      </c>
      <c r="V542" s="271" t="s">
        <v>350</v>
      </c>
      <c r="W542" s="271" t="s">
        <v>348</v>
      </c>
      <c r="X542" s="271" t="s">
        <v>348</v>
      </c>
      <c r="Y542" s="271" t="s">
        <v>348</v>
      </c>
      <c r="Z542" s="271" t="s">
        <v>348</v>
      </c>
      <c r="AA542" s="271" t="s">
        <v>349</v>
      </c>
      <c r="AB542" s="271" t="s">
        <v>349</v>
      </c>
      <c r="AC542" s="271" t="s">
        <v>349</v>
      </c>
      <c r="AD542" s="271" t="s">
        <v>349</v>
      </c>
      <c r="AE542" s="271" t="s">
        <v>349</v>
      </c>
      <c r="AF542" s="271" t="s">
        <v>349</v>
      </c>
      <c r="AG542" s="271"/>
      <c r="AH542" s="271"/>
      <c r="AI542" s="271"/>
      <c r="AJ542" s="271"/>
      <c r="AK542" s="271"/>
      <c r="AL542" s="271"/>
    </row>
    <row r="543" spans="1:38">
      <c r="A543" s="271">
        <v>805513</v>
      </c>
      <c r="B543" s="271" t="s">
        <v>2008</v>
      </c>
      <c r="C543" s="271" t="s">
        <v>350</v>
      </c>
      <c r="D543" s="271" t="s">
        <v>350</v>
      </c>
      <c r="E543" s="271" t="s">
        <v>350</v>
      </c>
      <c r="F543" s="271" t="s">
        <v>348</v>
      </c>
      <c r="G543" s="271" t="s">
        <v>348</v>
      </c>
      <c r="H543" s="271" t="s">
        <v>348</v>
      </c>
      <c r="I543" s="271" t="s">
        <v>348</v>
      </c>
      <c r="J543" s="271" t="s">
        <v>348</v>
      </c>
      <c r="K543" s="271" t="s">
        <v>348</v>
      </c>
      <c r="L543" s="271" t="s">
        <v>348</v>
      </c>
      <c r="M543" s="271" t="s">
        <v>348</v>
      </c>
      <c r="N543" s="271" t="s">
        <v>348</v>
      </c>
      <c r="O543" s="271" t="s">
        <v>350</v>
      </c>
      <c r="P543" s="271" t="s">
        <v>350</v>
      </c>
      <c r="Q543" s="271" t="s">
        <v>348</v>
      </c>
      <c r="R543" s="271" t="s">
        <v>350</v>
      </c>
      <c r="S543" s="271" t="s">
        <v>349</v>
      </c>
      <c r="T543" s="271" t="s">
        <v>348</v>
      </c>
      <c r="U543" s="271" t="s">
        <v>349</v>
      </c>
      <c r="V543" s="271" t="s">
        <v>348</v>
      </c>
      <c r="W543" s="271" t="s">
        <v>349</v>
      </c>
      <c r="X543" s="271" t="s">
        <v>350</v>
      </c>
      <c r="Y543" s="271" t="s">
        <v>348</v>
      </c>
      <c r="Z543" s="271" t="s">
        <v>348</v>
      </c>
      <c r="AA543" s="271" t="s">
        <v>349</v>
      </c>
      <c r="AB543" s="271" t="s">
        <v>349</v>
      </c>
      <c r="AC543" s="271" t="s">
        <v>349</v>
      </c>
      <c r="AD543" s="271" t="s">
        <v>349</v>
      </c>
      <c r="AE543" s="271" t="s">
        <v>349</v>
      </c>
      <c r="AF543" s="271" t="s">
        <v>349</v>
      </c>
      <c r="AG543" s="271"/>
      <c r="AH543" s="271"/>
      <c r="AI543" s="271"/>
      <c r="AJ543" s="271"/>
      <c r="AK543" s="271"/>
      <c r="AL543" s="271"/>
    </row>
    <row r="544" spans="1:38">
      <c r="A544" s="271">
        <v>805516</v>
      </c>
      <c r="B544" s="271" t="s">
        <v>2008</v>
      </c>
      <c r="C544" s="271" t="s">
        <v>348</v>
      </c>
      <c r="D544" s="271" t="s">
        <v>348</v>
      </c>
      <c r="E544" s="271" t="s">
        <v>350</v>
      </c>
      <c r="F544" s="271" t="s">
        <v>350</v>
      </c>
      <c r="G544" s="271" t="s">
        <v>350</v>
      </c>
      <c r="H544" s="271" t="s">
        <v>350</v>
      </c>
      <c r="I544" s="271" t="s">
        <v>350</v>
      </c>
      <c r="J544" s="271" t="s">
        <v>350</v>
      </c>
      <c r="K544" s="271" t="s">
        <v>348</v>
      </c>
      <c r="L544" s="271" t="s">
        <v>348</v>
      </c>
      <c r="M544" s="271" t="s">
        <v>348</v>
      </c>
      <c r="N544" s="271" t="s">
        <v>350</v>
      </c>
      <c r="O544" s="271" t="s">
        <v>350</v>
      </c>
      <c r="P544" s="271" t="s">
        <v>348</v>
      </c>
      <c r="Q544" s="271" t="s">
        <v>348</v>
      </c>
      <c r="R544" s="271" t="s">
        <v>348</v>
      </c>
      <c r="S544" s="271" t="s">
        <v>350</v>
      </c>
      <c r="T544" s="271" t="s">
        <v>348</v>
      </c>
      <c r="U544" s="271" t="s">
        <v>348</v>
      </c>
      <c r="V544" s="271" t="s">
        <v>348</v>
      </c>
      <c r="W544" s="271" t="s">
        <v>350</v>
      </c>
      <c r="X544" s="271" t="s">
        <v>350</v>
      </c>
      <c r="Y544" s="271" t="s">
        <v>348</v>
      </c>
      <c r="Z544" s="271" t="s">
        <v>350</v>
      </c>
      <c r="AA544" s="271" t="s">
        <v>349</v>
      </c>
      <c r="AB544" s="271" t="s">
        <v>349</v>
      </c>
      <c r="AC544" s="271" t="s">
        <v>349</v>
      </c>
      <c r="AD544" s="271" t="s">
        <v>349</v>
      </c>
      <c r="AE544" s="271" t="s">
        <v>349</v>
      </c>
      <c r="AF544" s="271" t="s">
        <v>349</v>
      </c>
      <c r="AG544" s="271"/>
      <c r="AH544" s="271"/>
      <c r="AI544" s="271"/>
      <c r="AJ544" s="271"/>
      <c r="AK544" s="271"/>
      <c r="AL544" s="271"/>
    </row>
    <row r="545" spans="1:38">
      <c r="A545" s="271">
        <v>805529</v>
      </c>
      <c r="B545" s="271" t="s">
        <v>2008</v>
      </c>
      <c r="C545" s="271" t="s">
        <v>350</v>
      </c>
      <c r="D545" s="271" t="s">
        <v>348</v>
      </c>
      <c r="E545" s="271" t="s">
        <v>350</v>
      </c>
      <c r="F545" s="271" t="s">
        <v>348</v>
      </c>
      <c r="G545" s="271" t="s">
        <v>350</v>
      </c>
      <c r="H545" s="271" t="s">
        <v>348</v>
      </c>
      <c r="I545" s="271" t="s">
        <v>350</v>
      </c>
      <c r="J545" s="271" t="s">
        <v>348</v>
      </c>
      <c r="K545" s="271" t="s">
        <v>348</v>
      </c>
      <c r="L545" s="271" t="s">
        <v>350</v>
      </c>
      <c r="M545" s="271" t="s">
        <v>348</v>
      </c>
      <c r="N545" s="271" t="s">
        <v>348</v>
      </c>
      <c r="O545" s="271" t="s">
        <v>349</v>
      </c>
      <c r="P545" s="271" t="s">
        <v>348</v>
      </c>
      <c r="Q545" s="271" t="s">
        <v>348</v>
      </c>
      <c r="R545" s="271" t="s">
        <v>348</v>
      </c>
      <c r="S545" s="271" t="s">
        <v>350</v>
      </c>
      <c r="T545" s="271" t="s">
        <v>348</v>
      </c>
      <c r="U545" s="271" t="s">
        <v>348</v>
      </c>
      <c r="V545" s="271" t="s">
        <v>350</v>
      </c>
      <c r="W545" s="271" t="s">
        <v>348</v>
      </c>
      <c r="X545" s="271" t="s">
        <v>350</v>
      </c>
      <c r="Y545" s="271" t="s">
        <v>350</v>
      </c>
      <c r="Z545" s="271" t="s">
        <v>348</v>
      </c>
      <c r="AA545" s="271" t="s">
        <v>349</v>
      </c>
      <c r="AB545" s="271" t="s">
        <v>349</v>
      </c>
      <c r="AC545" s="271" t="s">
        <v>349</v>
      </c>
      <c r="AD545" s="271" t="s">
        <v>349</v>
      </c>
      <c r="AE545" s="271" t="s">
        <v>349</v>
      </c>
      <c r="AF545" s="271" t="s">
        <v>349</v>
      </c>
      <c r="AG545" s="271"/>
      <c r="AH545" s="271"/>
      <c r="AI545" s="271"/>
      <c r="AJ545" s="271"/>
      <c r="AK545" s="271"/>
      <c r="AL545" s="271"/>
    </row>
    <row r="546" spans="1:38">
      <c r="A546" s="271">
        <v>805552</v>
      </c>
      <c r="B546" s="271" t="s">
        <v>2008</v>
      </c>
      <c r="C546" s="271" t="s">
        <v>350</v>
      </c>
      <c r="D546" s="271" t="s">
        <v>350</v>
      </c>
      <c r="E546" s="271" t="s">
        <v>348</v>
      </c>
      <c r="F546" s="271" t="s">
        <v>350</v>
      </c>
      <c r="G546" s="271" t="s">
        <v>348</v>
      </c>
      <c r="H546" s="271" t="s">
        <v>348</v>
      </c>
      <c r="I546" s="271" t="s">
        <v>348</v>
      </c>
      <c r="J546" s="271" t="s">
        <v>349</v>
      </c>
      <c r="K546" s="271" t="s">
        <v>350</v>
      </c>
      <c r="L546" s="271" t="s">
        <v>348</v>
      </c>
      <c r="M546" s="271" t="s">
        <v>350</v>
      </c>
      <c r="N546" s="271" t="s">
        <v>348</v>
      </c>
      <c r="O546" s="271" t="s">
        <v>350</v>
      </c>
      <c r="P546" s="271" t="s">
        <v>350</v>
      </c>
      <c r="Q546" s="271" t="s">
        <v>350</v>
      </c>
      <c r="R546" s="271" t="s">
        <v>349</v>
      </c>
      <c r="S546" s="271" t="s">
        <v>350</v>
      </c>
      <c r="T546" s="271" t="s">
        <v>350</v>
      </c>
      <c r="U546" s="271" t="s">
        <v>348</v>
      </c>
      <c r="V546" s="271" t="s">
        <v>350</v>
      </c>
      <c r="W546" s="271" t="s">
        <v>348</v>
      </c>
      <c r="X546" s="271" t="s">
        <v>350</v>
      </c>
      <c r="Y546" s="271" t="s">
        <v>350</v>
      </c>
      <c r="Z546" s="271" t="s">
        <v>350</v>
      </c>
      <c r="AA546" s="271" t="s">
        <v>349</v>
      </c>
      <c r="AB546" s="271" t="s">
        <v>349</v>
      </c>
      <c r="AC546" s="271" t="s">
        <v>349</v>
      </c>
      <c r="AD546" s="271" t="s">
        <v>349</v>
      </c>
      <c r="AE546" s="271" t="s">
        <v>349</v>
      </c>
      <c r="AF546" s="271" t="s">
        <v>349</v>
      </c>
      <c r="AG546" s="271"/>
      <c r="AH546" s="271"/>
      <c r="AI546" s="271"/>
      <c r="AJ546" s="271"/>
      <c r="AK546" s="271"/>
      <c r="AL546" s="271"/>
    </row>
    <row r="547" spans="1:38">
      <c r="A547" s="271">
        <v>805597</v>
      </c>
      <c r="B547" s="271" t="s">
        <v>2008</v>
      </c>
      <c r="C547" s="271" t="s">
        <v>350</v>
      </c>
      <c r="D547" s="271" t="s">
        <v>350</v>
      </c>
      <c r="E547" s="271" t="s">
        <v>348</v>
      </c>
      <c r="F547" s="271" t="s">
        <v>350</v>
      </c>
      <c r="G547" s="271" t="s">
        <v>348</v>
      </c>
      <c r="H547" s="271" t="s">
        <v>350</v>
      </c>
      <c r="I547" s="271" t="s">
        <v>350</v>
      </c>
      <c r="J547" s="271" t="s">
        <v>350</v>
      </c>
      <c r="K547" s="271" t="s">
        <v>350</v>
      </c>
      <c r="L547" s="271" t="s">
        <v>348</v>
      </c>
      <c r="M547" s="271" t="s">
        <v>350</v>
      </c>
      <c r="N547" s="271" t="s">
        <v>350</v>
      </c>
      <c r="O547" s="271" t="s">
        <v>350</v>
      </c>
      <c r="P547" s="271" t="s">
        <v>350</v>
      </c>
      <c r="Q547" s="271" t="s">
        <v>348</v>
      </c>
      <c r="R547" s="271" t="s">
        <v>350</v>
      </c>
      <c r="S547" s="271" t="s">
        <v>350</v>
      </c>
      <c r="T547" s="271" t="s">
        <v>348</v>
      </c>
      <c r="U547" s="271" t="s">
        <v>348</v>
      </c>
      <c r="V547" s="271" t="s">
        <v>350</v>
      </c>
      <c r="W547" s="271" t="s">
        <v>350</v>
      </c>
      <c r="X547" s="271" t="s">
        <v>349</v>
      </c>
      <c r="Y547" s="271" t="s">
        <v>350</v>
      </c>
      <c r="Z547" s="271" t="s">
        <v>348</v>
      </c>
      <c r="AA547" s="271" t="s">
        <v>349</v>
      </c>
      <c r="AB547" s="271" t="s">
        <v>349</v>
      </c>
      <c r="AC547" s="271" t="s">
        <v>349</v>
      </c>
      <c r="AD547" s="271" t="s">
        <v>349</v>
      </c>
      <c r="AE547" s="271" t="s">
        <v>349</v>
      </c>
      <c r="AF547" s="271" t="s">
        <v>349</v>
      </c>
      <c r="AG547" s="271"/>
      <c r="AH547" s="271"/>
      <c r="AI547" s="271"/>
      <c r="AJ547" s="271"/>
      <c r="AK547" s="271"/>
      <c r="AL547" s="271"/>
    </row>
    <row r="548" spans="1:38">
      <c r="A548" s="271">
        <v>805667</v>
      </c>
      <c r="B548" s="271" t="s">
        <v>2008</v>
      </c>
      <c r="C548" s="271" t="s">
        <v>350</v>
      </c>
      <c r="D548" s="271" t="s">
        <v>350</v>
      </c>
      <c r="E548" s="271" t="s">
        <v>348</v>
      </c>
      <c r="F548" s="271" t="s">
        <v>350</v>
      </c>
      <c r="G548" s="271" t="s">
        <v>348</v>
      </c>
      <c r="H548" s="271" t="s">
        <v>350</v>
      </c>
      <c r="I548" s="271" t="s">
        <v>350</v>
      </c>
      <c r="J548" s="271" t="s">
        <v>350</v>
      </c>
      <c r="K548" s="271" t="s">
        <v>349</v>
      </c>
      <c r="L548" s="271" t="s">
        <v>350</v>
      </c>
      <c r="M548" s="271" t="s">
        <v>348</v>
      </c>
      <c r="N548" s="271" t="s">
        <v>350</v>
      </c>
      <c r="O548" s="271" t="s">
        <v>350</v>
      </c>
      <c r="P548" s="271" t="s">
        <v>348</v>
      </c>
      <c r="Q548" s="271" t="s">
        <v>348</v>
      </c>
      <c r="R548" s="271" t="s">
        <v>348</v>
      </c>
      <c r="S548" s="271" t="s">
        <v>348</v>
      </c>
      <c r="T548" s="271" t="s">
        <v>350</v>
      </c>
      <c r="U548" s="271" t="s">
        <v>350</v>
      </c>
      <c r="V548" s="271" t="s">
        <v>350</v>
      </c>
      <c r="W548" s="271" t="s">
        <v>350</v>
      </c>
      <c r="X548" s="271" t="s">
        <v>350</v>
      </c>
      <c r="Y548" s="271" t="s">
        <v>350</v>
      </c>
      <c r="Z548" s="271" t="s">
        <v>350</v>
      </c>
      <c r="AA548" s="271" t="s">
        <v>349</v>
      </c>
      <c r="AB548" s="271" t="s">
        <v>349</v>
      </c>
      <c r="AC548" s="271" t="s">
        <v>349</v>
      </c>
      <c r="AD548" s="271" t="s">
        <v>349</v>
      </c>
      <c r="AE548" s="271" t="s">
        <v>349</v>
      </c>
      <c r="AF548" s="271" t="s">
        <v>349</v>
      </c>
      <c r="AG548" s="271"/>
      <c r="AH548" s="271"/>
      <c r="AI548" s="271"/>
      <c r="AJ548" s="271"/>
      <c r="AK548" s="271"/>
      <c r="AL548" s="271"/>
    </row>
    <row r="549" spans="1:38">
      <c r="A549" s="271">
        <v>805682</v>
      </c>
      <c r="B549" s="271" t="s">
        <v>2008</v>
      </c>
      <c r="C549" s="271" t="s">
        <v>350</v>
      </c>
      <c r="D549" s="271" t="s">
        <v>348</v>
      </c>
      <c r="E549" s="271" t="s">
        <v>350</v>
      </c>
      <c r="F549" s="271" t="s">
        <v>350</v>
      </c>
      <c r="G549" s="271" t="s">
        <v>349</v>
      </c>
      <c r="H549" s="271" t="s">
        <v>348</v>
      </c>
      <c r="I549" s="271" t="s">
        <v>350</v>
      </c>
      <c r="J549" s="271" t="s">
        <v>348</v>
      </c>
      <c r="K549" s="271" t="s">
        <v>348</v>
      </c>
      <c r="L549" s="271" t="s">
        <v>348</v>
      </c>
      <c r="M549" s="271" t="s">
        <v>349</v>
      </c>
      <c r="N549" s="271" t="s">
        <v>348</v>
      </c>
      <c r="O549" s="271" t="s">
        <v>349</v>
      </c>
      <c r="P549" s="271" t="s">
        <v>350</v>
      </c>
      <c r="Q549" s="271" t="s">
        <v>348</v>
      </c>
      <c r="R549" s="271" t="s">
        <v>348</v>
      </c>
      <c r="S549" s="271" t="s">
        <v>348</v>
      </c>
      <c r="T549" s="271" t="s">
        <v>350</v>
      </c>
      <c r="U549" s="271" t="s">
        <v>348</v>
      </c>
      <c r="V549" s="271" t="s">
        <v>350</v>
      </c>
      <c r="W549" s="271" t="s">
        <v>350</v>
      </c>
      <c r="X549" s="271" t="s">
        <v>350</v>
      </c>
      <c r="Y549" s="271" t="s">
        <v>350</v>
      </c>
      <c r="Z549" s="271" t="s">
        <v>348</v>
      </c>
      <c r="AA549" s="271" t="s">
        <v>349</v>
      </c>
      <c r="AB549" s="271" t="s">
        <v>349</v>
      </c>
      <c r="AC549" s="271" t="s">
        <v>349</v>
      </c>
      <c r="AD549" s="271" t="s">
        <v>349</v>
      </c>
      <c r="AE549" s="271" t="s">
        <v>349</v>
      </c>
      <c r="AF549" s="271" t="s">
        <v>349</v>
      </c>
      <c r="AG549" s="271"/>
      <c r="AH549" s="271"/>
      <c r="AI549" s="271"/>
      <c r="AJ549" s="271"/>
      <c r="AK549" s="271"/>
      <c r="AL549" s="271"/>
    </row>
    <row r="550" spans="1:38">
      <c r="A550" s="271">
        <v>805791</v>
      </c>
      <c r="B550" s="271" t="s">
        <v>2008</v>
      </c>
      <c r="C550" s="271" t="s">
        <v>350</v>
      </c>
      <c r="D550" s="271" t="s">
        <v>348</v>
      </c>
      <c r="E550" s="271" t="s">
        <v>348</v>
      </c>
      <c r="F550" s="271" t="s">
        <v>350</v>
      </c>
      <c r="G550" s="271" t="s">
        <v>350</v>
      </c>
      <c r="H550" s="271" t="s">
        <v>348</v>
      </c>
      <c r="I550" s="271" t="s">
        <v>348</v>
      </c>
      <c r="J550" s="271" t="s">
        <v>348</v>
      </c>
      <c r="K550" s="271" t="s">
        <v>348</v>
      </c>
      <c r="L550" s="271" t="s">
        <v>350</v>
      </c>
      <c r="M550" s="271" t="s">
        <v>350</v>
      </c>
      <c r="N550" s="271" t="s">
        <v>348</v>
      </c>
      <c r="O550" s="271" t="s">
        <v>348</v>
      </c>
      <c r="P550" s="271" t="s">
        <v>350</v>
      </c>
      <c r="Q550" s="271" t="s">
        <v>348</v>
      </c>
      <c r="R550" s="271" t="s">
        <v>348</v>
      </c>
      <c r="S550" s="271" t="s">
        <v>350</v>
      </c>
      <c r="T550" s="271" t="s">
        <v>350</v>
      </c>
      <c r="U550" s="271" t="s">
        <v>350</v>
      </c>
      <c r="V550" s="271" t="s">
        <v>348</v>
      </c>
      <c r="W550" s="271" t="s">
        <v>350</v>
      </c>
      <c r="X550" s="271" t="s">
        <v>350</v>
      </c>
      <c r="Y550" s="271" t="s">
        <v>350</v>
      </c>
      <c r="Z550" s="271" t="s">
        <v>350</v>
      </c>
      <c r="AA550" s="271" t="s">
        <v>349</v>
      </c>
      <c r="AB550" s="271" t="s">
        <v>349</v>
      </c>
      <c r="AC550" s="271" t="s">
        <v>349</v>
      </c>
      <c r="AD550" s="271" t="s">
        <v>349</v>
      </c>
      <c r="AE550" s="271" t="s">
        <v>349</v>
      </c>
      <c r="AF550" s="271" t="s">
        <v>349</v>
      </c>
      <c r="AG550" s="271"/>
      <c r="AH550" s="271"/>
      <c r="AI550" s="271"/>
      <c r="AJ550" s="271"/>
      <c r="AK550" s="271"/>
      <c r="AL550" s="271"/>
    </row>
    <row r="551" spans="1:38">
      <c r="A551" s="271">
        <v>805820</v>
      </c>
      <c r="B551" s="271" t="s">
        <v>2008</v>
      </c>
      <c r="C551" s="271" t="s">
        <v>350</v>
      </c>
      <c r="D551" s="271" t="s">
        <v>348</v>
      </c>
      <c r="E551" s="271" t="s">
        <v>350</v>
      </c>
      <c r="F551" s="271" t="s">
        <v>350</v>
      </c>
      <c r="G551" s="271" t="s">
        <v>350</v>
      </c>
      <c r="H551" s="271" t="s">
        <v>348</v>
      </c>
      <c r="I551" s="271" t="s">
        <v>348</v>
      </c>
      <c r="J551" s="271" t="s">
        <v>348</v>
      </c>
      <c r="K551" s="271" t="s">
        <v>350</v>
      </c>
      <c r="L551" s="271" t="s">
        <v>348</v>
      </c>
      <c r="M551" s="271" t="s">
        <v>348</v>
      </c>
      <c r="N551" s="271" t="s">
        <v>348</v>
      </c>
      <c r="O551" s="271" t="s">
        <v>350</v>
      </c>
      <c r="P551" s="271" t="s">
        <v>350</v>
      </c>
      <c r="Q551" s="271" t="s">
        <v>348</v>
      </c>
      <c r="R551" s="271" t="s">
        <v>348</v>
      </c>
      <c r="S551" s="271" t="s">
        <v>350</v>
      </c>
      <c r="T551" s="271" t="s">
        <v>350</v>
      </c>
      <c r="U551" s="271" t="s">
        <v>349</v>
      </c>
      <c r="V551" s="271" t="s">
        <v>348</v>
      </c>
      <c r="W551" s="271" t="s">
        <v>350</v>
      </c>
      <c r="X551" s="271" t="s">
        <v>350</v>
      </c>
      <c r="Y551" s="271" t="s">
        <v>348</v>
      </c>
      <c r="Z551" s="271" t="s">
        <v>350</v>
      </c>
      <c r="AA551" s="271" t="s">
        <v>350</v>
      </c>
      <c r="AB551" s="271" t="s">
        <v>349</v>
      </c>
      <c r="AC551" s="271" t="s">
        <v>349</v>
      </c>
      <c r="AD551" s="271" t="s">
        <v>349</v>
      </c>
      <c r="AE551" s="271" t="s">
        <v>349</v>
      </c>
      <c r="AF551" s="271" t="s">
        <v>349</v>
      </c>
      <c r="AG551" s="271"/>
      <c r="AH551" s="271"/>
      <c r="AI551" s="271"/>
      <c r="AJ551" s="271"/>
      <c r="AK551" s="271"/>
      <c r="AL551" s="271"/>
    </row>
    <row r="552" spans="1:38">
      <c r="A552" s="271">
        <v>805867</v>
      </c>
      <c r="B552" s="271" t="s">
        <v>2008</v>
      </c>
      <c r="C552" s="271" t="s">
        <v>350</v>
      </c>
      <c r="D552" s="271" t="s">
        <v>348</v>
      </c>
      <c r="E552" s="271" t="s">
        <v>348</v>
      </c>
      <c r="F552" s="271" t="s">
        <v>348</v>
      </c>
      <c r="G552" s="271" t="s">
        <v>348</v>
      </c>
      <c r="H552" s="271" t="s">
        <v>348</v>
      </c>
      <c r="I552" s="271" t="s">
        <v>350</v>
      </c>
      <c r="J552" s="271" t="s">
        <v>348</v>
      </c>
      <c r="K552" s="271" t="s">
        <v>348</v>
      </c>
      <c r="L552" s="271" t="s">
        <v>348</v>
      </c>
      <c r="M552" s="271" t="s">
        <v>348</v>
      </c>
      <c r="N552" s="271" t="s">
        <v>348</v>
      </c>
      <c r="O552" s="271" t="s">
        <v>349</v>
      </c>
      <c r="P552" s="271" t="s">
        <v>350</v>
      </c>
      <c r="Q552" s="271" t="s">
        <v>348</v>
      </c>
      <c r="R552" s="271" t="s">
        <v>350</v>
      </c>
      <c r="S552" s="271" t="s">
        <v>350</v>
      </c>
      <c r="T552" s="271" t="s">
        <v>350</v>
      </c>
      <c r="U552" s="271" t="s">
        <v>350</v>
      </c>
      <c r="V552" s="271" t="s">
        <v>350</v>
      </c>
      <c r="W552" s="271" t="s">
        <v>348</v>
      </c>
      <c r="X552" s="271" t="s">
        <v>350</v>
      </c>
      <c r="Y552" s="271" t="s">
        <v>350</v>
      </c>
      <c r="Z552" s="271" t="s">
        <v>350</v>
      </c>
      <c r="AA552" s="271" t="s">
        <v>349</v>
      </c>
      <c r="AB552" s="271" t="s">
        <v>349</v>
      </c>
      <c r="AC552" s="271" t="s">
        <v>349</v>
      </c>
      <c r="AD552" s="271" t="s">
        <v>349</v>
      </c>
      <c r="AE552" s="271" t="s">
        <v>349</v>
      </c>
      <c r="AF552" s="271" t="s">
        <v>349</v>
      </c>
      <c r="AG552" s="271"/>
      <c r="AH552" s="271"/>
      <c r="AI552" s="271"/>
      <c r="AJ552" s="271"/>
      <c r="AK552" s="271"/>
      <c r="AL552" s="271"/>
    </row>
    <row r="553" spans="1:38">
      <c r="A553" s="271">
        <v>805940</v>
      </c>
      <c r="B553" s="271" t="s">
        <v>2008</v>
      </c>
      <c r="C553" s="271" t="s">
        <v>348</v>
      </c>
      <c r="D553" s="271" t="s">
        <v>348</v>
      </c>
      <c r="E553" s="271" t="s">
        <v>348</v>
      </c>
      <c r="F553" s="271" t="s">
        <v>348</v>
      </c>
      <c r="G553" s="271" t="s">
        <v>350</v>
      </c>
      <c r="H553" s="271" t="s">
        <v>348</v>
      </c>
      <c r="I553" s="271" t="s">
        <v>350</v>
      </c>
      <c r="J553" s="271" t="s">
        <v>348</v>
      </c>
      <c r="K553" s="271" t="s">
        <v>348</v>
      </c>
      <c r="L553" s="271" t="s">
        <v>348</v>
      </c>
      <c r="M553" s="271" t="s">
        <v>348</v>
      </c>
      <c r="N553" s="271" t="s">
        <v>350</v>
      </c>
      <c r="O553" s="271" t="s">
        <v>350</v>
      </c>
      <c r="P553" s="271" t="s">
        <v>350</v>
      </c>
      <c r="Q553" s="271" t="s">
        <v>349</v>
      </c>
      <c r="R553" s="271" t="s">
        <v>348</v>
      </c>
      <c r="S553" s="271" t="s">
        <v>348</v>
      </c>
      <c r="T553" s="271" t="s">
        <v>348</v>
      </c>
      <c r="U553" s="271" t="s">
        <v>350</v>
      </c>
      <c r="V553" s="271" t="s">
        <v>350</v>
      </c>
      <c r="W553" s="271" t="s">
        <v>348</v>
      </c>
      <c r="X553" s="271" t="s">
        <v>348</v>
      </c>
      <c r="Y553" s="271" t="s">
        <v>350</v>
      </c>
      <c r="Z553" s="271" t="s">
        <v>350</v>
      </c>
      <c r="AA553" s="271" t="s">
        <v>349</v>
      </c>
      <c r="AB553" s="271" t="s">
        <v>349</v>
      </c>
      <c r="AC553" s="271" t="s">
        <v>349</v>
      </c>
      <c r="AD553" s="271" t="s">
        <v>349</v>
      </c>
      <c r="AE553" s="271" t="s">
        <v>349</v>
      </c>
      <c r="AF553" s="271" t="s">
        <v>349</v>
      </c>
      <c r="AG553" s="271"/>
      <c r="AH553" s="271"/>
      <c r="AI553" s="271"/>
      <c r="AJ553" s="271"/>
      <c r="AK553" s="271"/>
      <c r="AL553" s="271"/>
    </row>
    <row r="554" spans="1:38">
      <c r="A554" s="271">
        <v>805975</v>
      </c>
      <c r="B554" s="271" t="s">
        <v>2008</v>
      </c>
      <c r="C554" s="271" t="s">
        <v>350</v>
      </c>
      <c r="D554" s="271" t="s">
        <v>350</v>
      </c>
      <c r="E554" s="271" t="s">
        <v>350</v>
      </c>
      <c r="F554" s="271" t="s">
        <v>350</v>
      </c>
      <c r="G554" s="271" t="s">
        <v>350</v>
      </c>
      <c r="H554" s="271" t="s">
        <v>348</v>
      </c>
      <c r="I554" s="271" t="s">
        <v>350</v>
      </c>
      <c r="J554" s="271" t="s">
        <v>348</v>
      </c>
      <c r="K554" s="271" t="s">
        <v>348</v>
      </c>
      <c r="L554" s="271" t="s">
        <v>348</v>
      </c>
      <c r="M554" s="271" t="s">
        <v>348</v>
      </c>
      <c r="N554" s="271" t="s">
        <v>348</v>
      </c>
      <c r="O554" s="271" t="s">
        <v>349</v>
      </c>
      <c r="P554" s="271" t="s">
        <v>350</v>
      </c>
      <c r="Q554" s="271" t="s">
        <v>350</v>
      </c>
      <c r="R554" s="271" t="s">
        <v>348</v>
      </c>
      <c r="S554" s="271" t="s">
        <v>350</v>
      </c>
      <c r="T554" s="271" t="s">
        <v>350</v>
      </c>
      <c r="U554" s="271" t="s">
        <v>350</v>
      </c>
      <c r="V554" s="271" t="s">
        <v>350</v>
      </c>
      <c r="W554" s="271" t="s">
        <v>348</v>
      </c>
      <c r="X554" s="271" t="s">
        <v>350</v>
      </c>
      <c r="Y554" s="271" t="s">
        <v>348</v>
      </c>
      <c r="Z554" s="271" t="s">
        <v>348</v>
      </c>
      <c r="AA554" s="271" t="s">
        <v>350</v>
      </c>
      <c r="AB554" s="271" t="s">
        <v>349</v>
      </c>
      <c r="AC554" s="271" t="s">
        <v>349</v>
      </c>
      <c r="AD554" s="271" t="s">
        <v>349</v>
      </c>
      <c r="AE554" s="271" t="s">
        <v>349</v>
      </c>
      <c r="AF554" s="271" t="s">
        <v>349</v>
      </c>
      <c r="AG554" s="271"/>
      <c r="AH554" s="271"/>
      <c r="AI554" s="271"/>
      <c r="AJ554" s="271"/>
      <c r="AK554" s="271"/>
      <c r="AL554" s="271"/>
    </row>
    <row r="555" spans="1:38">
      <c r="A555" s="271">
        <v>806008</v>
      </c>
      <c r="B555" s="271" t="s">
        <v>2008</v>
      </c>
      <c r="C555" s="271" t="s">
        <v>350</v>
      </c>
      <c r="D555" s="271" t="s">
        <v>348</v>
      </c>
      <c r="E555" s="271" t="s">
        <v>350</v>
      </c>
      <c r="F555" s="271" t="s">
        <v>348</v>
      </c>
      <c r="G555" s="271" t="s">
        <v>348</v>
      </c>
      <c r="H555" s="271" t="s">
        <v>348</v>
      </c>
      <c r="I555" s="271" t="s">
        <v>350</v>
      </c>
      <c r="J555" s="271" t="s">
        <v>348</v>
      </c>
      <c r="K555" s="271" t="s">
        <v>348</v>
      </c>
      <c r="L555" s="271" t="s">
        <v>348</v>
      </c>
      <c r="M555" s="271" t="s">
        <v>348</v>
      </c>
      <c r="N555" s="271" t="s">
        <v>348</v>
      </c>
      <c r="O555" s="271" t="s">
        <v>350</v>
      </c>
      <c r="P555" s="271" t="s">
        <v>350</v>
      </c>
      <c r="Q555" s="271" t="s">
        <v>348</v>
      </c>
      <c r="R555" s="271" t="s">
        <v>348</v>
      </c>
      <c r="S555" s="271" t="s">
        <v>348</v>
      </c>
      <c r="T555" s="271" t="s">
        <v>348</v>
      </c>
      <c r="U555" s="271" t="s">
        <v>348</v>
      </c>
      <c r="V555" s="271" t="s">
        <v>348</v>
      </c>
      <c r="W555" s="271" t="s">
        <v>350</v>
      </c>
      <c r="X555" s="271" t="s">
        <v>350</v>
      </c>
      <c r="Y555" s="271" t="s">
        <v>350</v>
      </c>
      <c r="Z555" s="271" t="s">
        <v>348</v>
      </c>
      <c r="AA555" s="271" t="s">
        <v>349</v>
      </c>
      <c r="AB555" s="271" t="s">
        <v>349</v>
      </c>
      <c r="AC555" s="271" t="s">
        <v>349</v>
      </c>
      <c r="AD555" s="271" t="s">
        <v>349</v>
      </c>
      <c r="AE555" s="271" t="s">
        <v>349</v>
      </c>
      <c r="AF555" s="271" t="s">
        <v>349</v>
      </c>
      <c r="AG555" s="271"/>
      <c r="AH555" s="271"/>
      <c r="AI555" s="271"/>
      <c r="AJ555" s="271"/>
      <c r="AK555" s="271"/>
      <c r="AL555" s="271"/>
    </row>
    <row r="556" spans="1:38">
      <c r="A556" s="271">
        <v>806018</v>
      </c>
      <c r="B556" s="271" t="s">
        <v>2008</v>
      </c>
      <c r="C556" s="271" t="s">
        <v>350</v>
      </c>
      <c r="D556" s="271" t="s">
        <v>348</v>
      </c>
      <c r="E556" s="271" t="s">
        <v>348</v>
      </c>
      <c r="F556" s="271" t="s">
        <v>350</v>
      </c>
      <c r="G556" s="271" t="s">
        <v>350</v>
      </c>
      <c r="H556" s="271" t="s">
        <v>348</v>
      </c>
      <c r="I556" s="271" t="s">
        <v>350</v>
      </c>
      <c r="J556" s="271" t="s">
        <v>348</v>
      </c>
      <c r="K556" s="271" t="s">
        <v>348</v>
      </c>
      <c r="L556" s="271" t="s">
        <v>348</v>
      </c>
      <c r="M556" s="271" t="s">
        <v>348</v>
      </c>
      <c r="N556" s="271" t="s">
        <v>348</v>
      </c>
      <c r="O556" s="271" t="s">
        <v>349</v>
      </c>
      <c r="P556" s="271" t="s">
        <v>350</v>
      </c>
      <c r="Q556" s="271" t="s">
        <v>349</v>
      </c>
      <c r="R556" s="271" t="s">
        <v>348</v>
      </c>
      <c r="S556" s="271" t="s">
        <v>348</v>
      </c>
      <c r="T556" s="271" t="s">
        <v>350</v>
      </c>
      <c r="U556" s="271" t="s">
        <v>348</v>
      </c>
      <c r="V556" s="271" t="s">
        <v>348</v>
      </c>
      <c r="W556" s="271" t="s">
        <v>350</v>
      </c>
      <c r="X556" s="271" t="s">
        <v>350</v>
      </c>
      <c r="Y556" s="271" t="s">
        <v>350</v>
      </c>
      <c r="Z556" s="271" t="s">
        <v>350</v>
      </c>
      <c r="AA556" s="271" t="s">
        <v>349</v>
      </c>
      <c r="AB556" s="271" t="s">
        <v>349</v>
      </c>
      <c r="AC556" s="271" t="s">
        <v>349</v>
      </c>
      <c r="AD556" s="271" t="s">
        <v>349</v>
      </c>
      <c r="AE556" s="271" t="s">
        <v>349</v>
      </c>
      <c r="AF556" s="271" t="s">
        <v>349</v>
      </c>
      <c r="AG556" s="271"/>
      <c r="AH556" s="271"/>
      <c r="AI556" s="271"/>
      <c r="AJ556" s="271"/>
      <c r="AK556" s="271"/>
      <c r="AL556" s="271"/>
    </row>
    <row r="557" spans="1:38">
      <c r="A557" s="271">
        <v>806022</v>
      </c>
      <c r="B557" s="271" t="s">
        <v>2008</v>
      </c>
      <c r="C557" s="271" t="s">
        <v>350</v>
      </c>
      <c r="D557" s="271" t="s">
        <v>350</v>
      </c>
      <c r="E557" s="271" t="s">
        <v>348</v>
      </c>
      <c r="F557" s="271" t="s">
        <v>350</v>
      </c>
      <c r="G557" s="271" t="s">
        <v>348</v>
      </c>
      <c r="H557" s="271" t="s">
        <v>348</v>
      </c>
      <c r="I557" s="271" t="s">
        <v>348</v>
      </c>
      <c r="J557" s="271" t="s">
        <v>348</v>
      </c>
      <c r="K557" s="271" t="s">
        <v>348</v>
      </c>
      <c r="L557" s="271" t="s">
        <v>350</v>
      </c>
      <c r="M557" s="271" t="s">
        <v>348</v>
      </c>
      <c r="N557" s="271" t="s">
        <v>348</v>
      </c>
      <c r="O557" s="271" t="s">
        <v>349</v>
      </c>
      <c r="P557" s="271" t="s">
        <v>348</v>
      </c>
      <c r="Q557" s="271" t="s">
        <v>348</v>
      </c>
      <c r="R557" s="271" t="s">
        <v>348</v>
      </c>
      <c r="S557" s="271" t="s">
        <v>348</v>
      </c>
      <c r="T557" s="271" t="s">
        <v>350</v>
      </c>
      <c r="U557" s="271" t="s">
        <v>350</v>
      </c>
      <c r="V557" s="271" t="s">
        <v>348</v>
      </c>
      <c r="W557" s="271" t="s">
        <v>350</v>
      </c>
      <c r="X557" s="271" t="s">
        <v>350</v>
      </c>
      <c r="Y557" s="271" t="s">
        <v>348</v>
      </c>
      <c r="Z557" s="271" t="s">
        <v>348</v>
      </c>
      <c r="AA557" s="271" t="s">
        <v>349</v>
      </c>
      <c r="AB557" s="271" t="s">
        <v>349</v>
      </c>
      <c r="AC557" s="271" t="s">
        <v>349</v>
      </c>
      <c r="AD557" s="271" t="s">
        <v>349</v>
      </c>
      <c r="AE557" s="271" t="s">
        <v>349</v>
      </c>
      <c r="AF557" s="271" t="s">
        <v>349</v>
      </c>
      <c r="AG557" s="271"/>
      <c r="AH557" s="271"/>
      <c r="AI557" s="271"/>
      <c r="AJ557" s="271"/>
      <c r="AK557" s="271"/>
      <c r="AL557" s="271"/>
    </row>
    <row r="558" spans="1:38">
      <c r="A558" s="271">
        <v>806079</v>
      </c>
      <c r="B558" s="271" t="s">
        <v>2008</v>
      </c>
      <c r="C558" s="271" t="s">
        <v>350</v>
      </c>
      <c r="D558" s="271" t="s">
        <v>348</v>
      </c>
      <c r="E558" s="271" t="s">
        <v>348</v>
      </c>
      <c r="F558" s="271" t="s">
        <v>348</v>
      </c>
      <c r="G558" s="271" t="s">
        <v>350</v>
      </c>
      <c r="H558" s="271" t="s">
        <v>350</v>
      </c>
      <c r="I558" s="271" t="s">
        <v>350</v>
      </c>
      <c r="J558" s="271" t="s">
        <v>348</v>
      </c>
      <c r="K558" s="271" t="s">
        <v>348</v>
      </c>
      <c r="L558" s="271" t="s">
        <v>348</v>
      </c>
      <c r="M558" s="271" t="s">
        <v>348</v>
      </c>
      <c r="N558" s="271" t="s">
        <v>350</v>
      </c>
      <c r="O558" s="271" t="s">
        <v>349</v>
      </c>
      <c r="P558" s="271" t="s">
        <v>348</v>
      </c>
      <c r="Q558" s="271" t="s">
        <v>350</v>
      </c>
      <c r="R558" s="271" t="s">
        <v>348</v>
      </c>
      <c r="S558" s="271" t="s">
        <v>350</v>
      </c>
      <c r="T558" s="271" t="s">
        <v>348</v>
      </c>
      <c r="U558" s="271" t="s">
        <v>348</v>
      </c>
      <c r="V558" s="271" t="s">
        <v>348</v>
      </c>
      <c r="W558" s="271" t="s">
        <v>350</v>
      </c>
      <c r="X558" s="271" t="s">
        <v>350</v>
      </c>
      <c r="Y558" s="271" t="s">
        <v>348</v>
      </c>
      <c r="Z558" s="271" t="s">
        <v>350</v>
      </c>
      <c r="AA558" s="271" t="s">
        <v>349</v>
      </c>
      <c r="AB558" s="271" t="s">
        <v>349</v>
      </c>
      <c r="AC558" s="271" t="s">
        <v>349</v>
      </c>
      <c r="AD558" s="271" t="s">
        <v>349</v>
      </c>
      <c r="AE558" s="271" t="s">
        <v>349</v>
      </c>
      <c r="AF558" s="271" t="s">
        <v>349</v>
      </c>
      <c r="AG558" s="271"/>
      <c r="AH558" s="271"/>
      <c r="AI558" s="271"/>
      <c r="AJ558" s="271"/>
      <c r="AK558" s="271"/>
      <c r="AL558" s="271"/>
    </row>
    <row r="559" spans="1:38">
      <c r="A559" s="271">
        <v>806130</v>
      </c>
      <c r="B559" s="271" t="s">
        <v>2008</v>
      </c>
      <c r="C559" s="271" t="s">
        <v>348</v>
      </c>
      <c r="D559" s="271" t="s">
        <v>350</v>
      </c>
      <c r="E559" s="271" t="s">
        <v>348</v>
      </c>
      <c r="F559" s="271" t="s">
        <v>348</v>
      </c>
      <c r="G559" s="271" t="s">
        <v>348</v>
      </c>
      <c r="H559" s="271" t="s">
        <v>348</v>
      </c>
      <c r="I559" s="271" t="s">
        <v>350</v>
      </c>
      <c r="J559" s="271" t="s">
        <v>348</v>
      </c>
      <c r="K559" s="271" t="s">
        <v>348</v>
      </c>
      <c r="L559" s="271" t="s">
        <v>348</v>
      </c>
      <c r="M559" s="271" t="s">
        <v>350</v>
      </c>
      <c r="N559" s="271" t="s">
        <v>348</v>
      </c>
      <c r="O559" s="271" t="s">
        <v>348</v>
      </c>
      <c r="P559" s="271" t="s">
        <v>348</v>
      </c>
      <c r="Q559" s="271" t="s">
        <v>350</v>
      </c>
      <c r="R559" s="271" t="s">
        <v>348</v>
      </c>
      <c r="S559" s="271" t="s">
        <v>350</v>
      </c>
      <c r="T559" s="271" t="s">
        <v>348</v>
      </c>
      <c r="U559" s="271" t="s">
        <v>348</v>
      </c>
      <c r="V559" s="271" t="s">
        <v>348</v>
      </c>
      <c r="W559" s="271" t="s">
        <v>348</v>
      </c>
      <c r="X559" s="271" t="s">
        <v>350</v>
      </c>
      <c r="Y559" s="271" t="s">
        <v>350</v>
      </c>
      <c r="Z559" s="271" t="s">
        <v>348</v>
      </c>
      <c r="AA559" s="271" t="s">
        <v>349</v>
      </c>
      <c r="AB559" s="271" t="s">
        <v>349</v>
      </c>
      <c r="AC559" s="271" t="s">
        <v>349</v>
      </c>
      <c r="AD559" s="271" t="s">
        <v>349</v>
      </c>
      <c r="AE559" s="271" t="s">
        <v>349</v>
      </c>
      <c r="AF559" s="271" t="s">
        <v>349</v>
      </c>
      <c r="AG559" s="271"/>
      <c r="AH559" s="271"/>
      <c r="AI559" s="271"/>
      <c r="AJ559" s="271"/>
      <c r="AK559" s="271"/>
      <c r="AL559" s="271"/>
    </row>
    <row r="560" spans="1:38">
      <c r="A560" s="271">
        <v>806181</v>
      </c>
      <c r="B560" s="271" t="s">
        <v>2008</v>
      </c>
      <c r="C560" s="271" t="s">
        <v>348</v>
      </c>
      <c r="D560" s="271" t="s">
        <v>350</v>
      </c>
      <c r="E560" s="271" t="s">
        <v>349</v>
      </c>
      <c r="F560" s="271" t="s">
        <v>349</v>
      </c>
      <c r="G560" s="271" t="s">
        <v>349</v>
      </c>
      <c r="H560" s="271" t="s">
        <v>349</v>
      </c>
      <c r="I560" s="271" t="s">
        <v>348</v>
      </c>
      <c r="J560" s="271" t="s">
        <v>349</v>
      </c>
      <c r="K560" s="271" t="s">
        <v>349</v>
      </c>
      <c r="L560" s="271" t="s">
        <v>349</v>
      </c>
      <c r="M560" s="271" t="s">
        <v>349</v>
      </c>
      <c r="N560" s="271" t="s">
        <v>349</v>
      </c>
      <c r="O560" s="271" t="s">
        <v>349</v>
      </c>
      <c r="P560" s="271" t="s">
        <v>350</v>
      </c>
      <c r="Q560" s="271" t="s">
        <v>348</v>
      </c>
      <c r="R560" s="271" t="s">
        <v>349</v>
      </c>
      <c r="S560" s="271" t="s">
        <v>348</v>
      </c>
      <c r="T560" s="271" t="s">
        <v>350</v>
      </c>
      <c r="U560" s="271" t="s">
        <v>349</v>
      </c>
      <c r="V560" s="271" t="s">
        <v>348</v>
      </c>
      <c r="W560" s="271" t="s">
        <v>349</v>
      </c>
      <c r="X560" s="271" t="s">
        <v>348</v>
      </c>
      <c r="Y560" s="271" t="s">
        <v>350</v>
      </c>
      <c r="Z560" s="271" t="s">
        <v>350</v>
      </c>
      <c r="AA560" s="271" t="s">
        <v>349</v>
      </c>
      <c r="AB560" s="271" t="s">
        <v>349</v>
      </c>
      <c r="AC560" s="271" t="s">
        <v>349</v>
      </c>
      <c r="AD560" s="271" t="s">
        <v>349</v>
      </c>
      <c r="AE560" s="271" t="s">
        <v>349</v>
      </c>
      <c r="AF560" s="271" t="s">
        <v>349</v>
      </c>
      <c r="AG560" s="271"/>
      <c r="AH560" s="271"/>
      <c r="AI560" s="271"/>
      <c r="AJ560" s="271"/>
      <c r="AK560" s="271"/>
      <c r="AL560" s="271"/>
    </row>
    <row r="561" spans="1:38">
      <c r="A561" s="271">
        <v>806207</v>
      </c>
      <c r="B561" s="271" t="s">
        <v>2008</v>
      </c>
      <c r="C561" s="271" t="s">
        <v>350</v>
      </c>
      <c r="D561" s="271" t="s">
        <v>350</v>
      </c>
      <c r="E561" s="271" t="s">
        <v>350</v>
      </c>
      <c r="F561" s="271" t="s">
        <v>349</v>
      </c>
      <c r="G561" s="271" t="s">
        <v>349</v>
      </c>
      <c r="H561" s="271" t="s">
        <v>349</v>
      </c>
      <c r="I561" s="271" t="s">
        <v>350</v>
      </c>
      <c r="J561" s="271" t="s">
        <v>348</v>
      </c>
      <c r="K561" s="271" t="s">
        <v>348</v>
      </c>
      <c r="L561" s="271" t="s">
        <v>350</v>
      </c>
      <c r="M561" s="271" t="s">
        <v>350</v>
      </c>
      <c r="N561" s="271" t="s">
        <v>349</v>
      </c>
      <c r="O561" s="271" t="s">
        <v>349</v>
      </c>
      <c r="P561" s="271" t="s">
        <v>348</v>
      </c>
      <c r="Q561" s="271" t="s">
        <v>350</v>
      </c>
      <c r="R561" s="271" t="s">
        <v>348</v>
      </c>
      <c r="S561" s="271" t="s">
        <v>348</v>
      </c>
      <c r="T561" s="271" t="s">
        <v>348</v>
      </c>
      <c r="U561" s="271" t="s">
        <v>348</v>
      </c>
      <c r="V561" s="271" t="s">
        <v>348</v>
      </c>
      <c r="W561" s="271" t="s">
        <v>348</v>
      </c>
      <c r="X561" s="271" t="s">
        <v>350</v>
      </c>
      <c r="Y561" s="271" t="s">
        <v>348</v>
      </c>
      <c r="Z561" s="271" t="s">
        <v>348</v>
      </c>
      <c r="AA561" s="271" t="s">
        <v>349</v>
      </c>
      <c r="AB561" s="271" t="s">
        <v>349</v>
      </c>
      <c r="AC561" s="271" t="s">
        <v>349</v>
      </c>
      <c r="AD561" s="271" t="s">
        <v>349</v>
      </c>
      <c r="AE561" s="271" t="s">
        <v>349</v>
      </c>
      <c r="AF561" s="271" t="s">
        <v>349</v>
      </c>
      <c r="AG561" s="271"/>
      <c r="AH561" s="271"/>
      <c r="AI561" s="271"/>
      <c r="AJ561" s="271"/>
      <c r="AK561" s="271"/>
      <c r="AL561" s="271"/>
    </row>
    <row r="562" spans="1:38">
      <c r="A562" s="271">
        <v>806218</v>
      </c>
      <c r="B562" s="271" t="s">
        <v>2008</v>
      </c>
      <c r="C562" s="271" t="s">
        <v>348</v>
      </c>
      <c r="D562" s="271" t="s">
        <v>348</v>
      </c>
      <c r="E562" s="271" t="s">
        <v>348</v>
      </c>
      <c r="F562" s="271" t="s">
        <v>348</v>
      </c>
      <c r="G562" s="271" t="s">
        <v>348</v>
      </c>
      <c r="H562" s="271" t="s">
        <v>350</v>
      </c>
      <c r="I562" s="271" t="s">
        <v>350</v>
      </c>
      <c r="J562" s="271" t="s">
        <v>348</v>
      </c>
      <c r="K562" s="271" t="s">
        <v>348</v>
      </c>
      <c r="L562" s="271" t="s">
        <v>350</v>
      </c>
      <c r="M562" s="271" t="s">
        <v>348</v>
      </c>
      <c r="N562" s="271" t="s">
        <v>348</v>
      </c>
      <c r="O562" s="271" t="s">
        <v>349</v>
      </c>
      <c r="P562" s="271" t="s">
        <v>349</v>
      </c>
      <c r="Q562" s="271" t="s">
        <v>350</v>
      </c>
      <c r="R562" s="271" t="s">
        <v>350</v>
      </c>
      <c r="S562" s="271" t="s">
        <v>349</v>
      </c>
      <c r="T562" s="271" t="s">
        <v>348</v>
      </c>
      <c r="U562" s="271" t="s">
        <v>348</v>
      </c>
      <c r="V562" s="271" t="s">
        <v>348</v>
      </c>
      <c r="W562" s="271" t="s">
        <v>348</v>
      </c>
      <c r="X562" s="271" t="s">
        <v>350</v>
      </c>
      <c r="Y562" s="271" t="s">
        <v>348</v>
      </c>
      <c r="Z562" s="271" t="s">
        <v>350</v>
      </c>
      <c r="AA562" s="271" t="s">
        <v>349</v>
      </c>
      <c r="AB562" s="271" t="s">
        <v>349</v>
      </c>
      <c r="AC562" s="271" t="s">
        <v>349</v>
      </c>
      <c r="AD562" s="271" t="s">
        <v>349</v>
      </c>
      <c r="AE562" s="271" t="s">
        <v>349</v>
      </c>
      <c r="AF562" s="271" t="s">
        <v>349</v>
      </c>
      <c r="AG562" s="271"/>
      <c r="AH562" s="271"/>
      <c r="AI562" s="271"/>
      <c r="AJ562" s="271"/>
      <c r="AK562" s="271"/>
      <c r="AL562" s="271"/>
    </row>
    <row r="563" spans="1:38">
      <c r="A563" s="271">
        <v>806235</v>
      </c>
      <c r="B563" s="271" t="s">
        <v>2008</v>
      </c>
      <c r="C563" s="271" t="s">
        <v>348</v>
      </c>
      <c r="D563" s="271" t="s">
        <v>348</v>
      </c>
      <c r="E563" s="271" t="s">
        <v>350</v>
      </c>
      <c r="F563" s="271" t="s">
        <v>348</v>
      </c>
      <c r="G563" s="271" t="s">
        <v>348</v>
      </c>
      <c r="H563" s="271" t="s">
        <v>348</v>
      </c>
      <c r="I563" s="271" t="s">
        <v>350</v>
      </c>
      <c r="J563" s="271" t="s">
        <v>348</v>
      </c>
      <c r="K563" s="271" t="s">
        <v>348</v>
      </c>
      <c r="L563" s="271" t="s">
        <v>348</v>
      </c>
      <c r="M563" s="271" t="s">
        <v>348</v>
      </c>
      <c r="N563" s="271" t="s">
        <v>350</v>
      </c>
      <c r="O563" s="271" t="s">
        <v>350</v>
      </c>
      <c r="P563" s="271" t="s">
        <v>348</v>
      </c>
      <c r="Q563" s="271" t="s">
        <v>348</v>
      </c>
      <c r="R563" s="271" t="s">
        <v>348</v>
      </c>
      <c r="S563" s="271" t="s">
        <v>348</v>
      </c>
      <c r="T563" s="271" t="s">
        <v>348</v>
      </c>
      <c r="U563" s="271" t="s">
        <v>350</v>
      </c>
      <c r="V563" s="271" t="s">
        <v>348</v>
      </c>
      <c r="W563" s="271" t="s">
        <v>350</v>
      </c>
      <c r="X563" s="271" t="s">
        <v>350</v>
      </c>
      <c r="Y563" s="271" t="s">
        <v>350</v>
      </c>
      <c r="Z563" s="271" t="s">
        <v>350</v>
      </c>
      <c r="AA563" s="271" t="s">
        <v>349</v>
      </c>
      <c r="AB563" s="271" t="s">
        <v>349</v>
      </c>
      <c r="AC563" s="271" t="s">
        <v>349</v>
      </c>
      <c r="AD563" s="271" t="s">
        <v>349</v>
      </c>
      <c r="AE563" s="271" t="s">
        <v>349</v>
      </c>
      <c r="AF563" s="271" t="s">
        <v>349</v>
      </c>
      <c r="AG563" s="271"/>
      <c r="AH563" s="271"/>
      <c r="AI563" s="271"/>
      <c r="AJ563" s="271"/>
      <c r="AK563" s="271"/>
      <c r="AL563" s="271"/>
    </row>
    <row r="564" spans="1:38">
      <c r="A564" s="271">
        <v>806236</v>
      </c>
      <c r="B564" s="271" t="s">
        <v>2008</v>
      </c>
      <c r="C564" s="271" t="s">
        <v>350</v>
      </c>
      <c r="D564" s="271" t="s">
        <v>348</v>
      </c>
      <c r="E564" s="271" t="s">
        <v>350</v>
      </c>
      <c r="F564" s="271" t="s">
        <v>350</v>
      </c>
      <c r="G564" s="271" t="s">
        <v>348</v>
      </c>
      <c r="H564" s="271" t="s">
        <v>348</v>
      </c>
      <c r="I564" s="271" t="s">
        <v>350</v>
      </c>
      <c r="J564" s="271" t="s">
        <v>348</v>
      </c>
      <c r="K564" s="271" t="s">
        <v>350</v>
      </c>
      <c r="L564" s="271" t="s">
        <v>350</v>
      </c>
      <c r="M564" s="271" t="s">
        <v>348</v>
      </c>
      <c r="N564" s="271" t="s">
        <v>348</v>
      </c>
      <c r="O564" s="271" t="s">
        <v>350</v>
      </c>
      <c r="P564" s="271" t="s">
        <v>350</v>
      </c>
      <c r="Q564" s="271" t="s">
        <v>348</v>
      </c>
      <c r="R564" s="271" t="s">
        <v>348</v>
      </c>
      <c r="S564" s="271" t="s">
        <v>348</v>
      </c>
      <c r="T564" s="271" t="s">
        <v>348</v>
      </c>
      <c r="U564" s="271" t="s">
        <v>348</v>
      </c>
      <c r="V564" s="271" t="s">
        <v>350</v>
      </c>
      <c r="W564" s="271" t="s">
        <v>350</v>
      </c>
      <c r="X564" s="271" t="s">
        <v>350</v>
      </c>
      <c r="Y564" s="271" t="s">
        <v>350</v>
      </c>
      <c r="Z564" s="271" t="s">
        <v>350</v>
      </c>
      <c r="AA564" s="271" t="s">
        <v>349</v>
      </c>
      <c r="AB564" s="271" t="s">
        <v>349</v>
      </c>
      <c r="AC564" s="271" t="s">
        <v>349</v>
      </c>
      <c r="AD564" s="271" t="s">
        <v>349</v>
      </c>
      <c r="AE564" s="271" t="s">
        <v>349</v>
      </c>
      <c r="AF564" s="271" t="s">
        <v>349</v>
      </c>
      <c r="AG564" s="271"/>
      <c r="AH564" s="271"/>
      <c r="AI564" s="271"/>
      <c r="AJ564" s="271"/>
      <c r="AK564" s="271"/>
      <c r="AL564" s="271"/>
    </row>
    <row r="565" spans="1:38">
      <c r="A565" s="271">
        <v>806257</v>
      </c>
      <c r="B565" s="271" t="s">
        <v>2008</v>
      </c>
      <c r="C565" s="271" t="s">
        <v>350</v>
      </c>
      <c r="D565" s="271" t="s">
        <v>350</v>
      </c>
      <c r="E565" s="271" t="s">
        <v>350</v>
      </c>
      <c r="F565" s="271" t="s">
        <v>350</v>
      </c>
      <c r="G565" s="271" t="s">
        <v>348</v>
      </c>
      <c r="H565" s="271" t="s">
        <v>348</v>
      </c>
      <c r="I565" s="271" t="s">
        <v>350</v>
      </c>
      <c r="J565" s="271" t="s">
        <v>348</v>
      </c>
      <c r="K565" s="271" t="s">
        <v>348</v>
      </c>
      <c r="L565" s="271" t="s">
        <v>350</v>
      </c>
      <c r="M565" s="271" t="s">
        <v>350</v>
      </c>
      <c r="N565" s="271" t="s">
        <v>348</v>
      </c>
      <c r="O565" s="271" t="s">
        <v>349</v>
      </c>
      <c r="P565" s="271" t="s">
        <v>348</v>
      </c>
      <c r="Q565" s="271" t="s">
        <v>348</v>
      </c>
      <c r="R565" s="271" t="s">
        <v>348</v>
      </c>
      <c r="S565" s="271" t="s">
        <v>348</v>
      </c>
      <c r="T565" s="271" t="s">
        <v>350</v>
      </c>
      <c r="U565" s="271" t="s">
        <v>348</v>
      </c>
      <c r="V565" s="271" t="s">
        <v>350</v>
      </c>
      <c r="W565" s="271" t="s">
        <v>350</v>
      </c>
      <c r="X565" s="271" t="s">
        <v>350</v>
      </c>
      <c r="Y565" s="271" t="s">
        <v>348</v>
      </c>
      <c r="Z565" s="271" t="s">
        <v>348</v>
      </c>
      <c r="AA565" s="271" t="s">
        <v>349</v>
      </c>
      <c r="AB565" s="271" t="s">
        <v>349</v>
      </c>
      <c r="AC565" s="271" t="s">
        <v>349</v>
      </c>
      <c r="AD565" s="271" t="s">
        <v>349</v>
      </c>
      <c r="AE565" s="271" t="s">
        <v>349</v>
      </c>
      <c r="AF565" s="271" t="s">
        <v>349</v>
      </c>
      <c r="AG565" s="271"/>
      <c r="AH565" s="271"/>
      <c r="AI565" s="271"/>
      <c r="AJ565" s="271"/>
      <c r="AK565" s="271"/>
      <c r="AL565" s="271"/>
    </row>
    <row r="566" spans="1:38">
      <c r="A566" s="271">
        <v>806260</v>
      </c>
      <c r="B566" s="271" t="s">
        <v>2008</v>
      </c>
      <c r="C566" s="271" t="s">
        <v>350</v>
      </c>
      <c r="D566" s="271" t="s">
        <v>348</v>
      </c>
      <c r="E566" s="271" t="s">
        <v>348</v>
      </c>
      <c r="F566" s="271" t="s">
        <v>350</v>
      </c>
      <c r="G566" s="271" t="s">
        <v>350</v>
      </c>
      <c r="H566" s="271" t="s">
        <v>348</v>
      </c>
      <c r="I566" s="271" t="s">
        <v>350</v>
      </c>
      <c r="J566" s="271" t="s">
        <v>348</v>
      </c>
      <c r="K566" s="271" t="s">
        <v>350</v>
      </c>
      <c r="L566" s="271" t="s">
        <v>348</v>
      </c>
      <c r="M566" s="271" t="s">
        <v>348</v>
      </c>
      <c r="N566" s="271" t="s">
        <v>348</v>
      </c>
      <c r="O566" s="271" t="s">
        <v>349</v>
      </c>
      <c r="P566" s="271" t="s">
        <v>350</v>
      </c>
      <c r="Q566" s="271" t="s">
        <v>350</v>
      </c>
      <c r="R566" s="271" t="s">
        <v>348</v>
      </c>
      <c r="S566" s="271" t="s">
        <v>350</v>
      </c>
      <c r="T566" s="271" t="s">
        <v>350</v>
      </c>
      <c r="U566" s="271" t="s">
        <v>350</v>
      </c>
      <c r="V566" s="271" t="s">
        <v>348</v>
      </c>
      <c r="W566" s="271" t="s">
        <v>350</v>
      </c>
      <c r="X566" s="271" t="s">
        <v>350</v>
      </c>
      <c r="Y566" s="271" t="s">
        <v>349</v>
      </c>
      <c r="Z566" s="271" t="s">
        <v>349</v>
      </c>
      <c r="AA566" s="271" t="s">
        <v>349</v>
      </c>
      <c r="AB566" s="271" t="s">
        <v>349</v>
      </c>
      <c r="AC566" s="271" t="s">
        <v>349</v>
      </c>
      <c r="AD566" s="271" t="s">
        <v>349</v>
      </c>
      <c r="AE566" s="271" t="s">
        <v>349</v>
      </c>
      <c r="AF566" s="271" t="s">
        <v>349</v>
      </c>
      <c r="AG566" s="271"/>
      <c r="AH566" s="271"/>
      <c r="AI566" s="271"/>
      <c r="AJ566" s="271"/>
      <c r="AK566" s="271"/>
      <c r="AL566" s="271"/>
    </row>
    <row r="567" spans="1:38">
      <c r="A567" s="271">
        <v>806301</v>
      </c>
      <c r="B567" s="271" t="s">
        <v>2008</v>
      </c>
      <c r="C567" s="271" t="s">
        <v>350</v>
      </c>
      <c r="D567" s="271" t="s">
        <v>348</v>
      </c>
      <c r="E567" s="271" t="s">
        <v>350</v>
      </c>
      <c r="F567" s="271" t="s">
        <v>348</v>
      </c>
      <c r="G567" s="271" t="s">
        <v>350</v>
      </c>
      <c r="H567" s="271" t="s">
        <v>348</v>
      </c>
      <c r="I567" s="271" t="s">
        <v>350</v>
      </c>
      <c r="J567" s="271" t="s">
        <v>350</v>
      </c>
      <c r="K567" s="271" t="s">
        <v>350</v>
      </c>
      <c r="L567" s="271" t="s">
        <v>350</v>
      </c>
      <c r="M567" s="271" t="s">
        <v>348</v>
      </c>
      <c r="N567" s="271" t="s">
        <v>348</v>
      </c>
      <c r="O567" s="271" t="s">
        <v>349</v>
      </c>
      <c r="P567" s="271" t="s">
        <v>348</v>
      </c>
      <c r="Q567" s="271" t="s">
        <v>350</v>
      </c>
      <c r="R567" s="271" t="s">
        <v>350</v>
      </c>
      <c r="S567" s="271" t="s">
        <v>350</v>
      </c>
      <c r="T567" s="271" t="s">
        <v>350</v>
      </c>
      <c r="U567" s="271" t="s">
        <v>350</v>
      </c>
      <c r="V567" s="271" t="s">
        <v>349</v>
      </c>
      <c r="W567" s="271" t="s">
        <v>350</v>
      </c>
      <c r="X567" s="271" t="s">
        <v>350</v>
      </c>
      <c r="Y567" s="271" t="s">
        <v>350</v>
      </c>
      <c r="Z567" s="271" t="s">
        <v>349</v>
      </c>
      <c r="AA567" s="271" t="s">
        <v>349</v>
      </c>
      <c r="AB567" s="271" t="s">
        <v>349</v>
      </c>
      <c r="AC567" s="271" t="s">
        <v>349</v>
      </c>
      <c r="AD567" s="271" t="s">
        <v>349</v>
      </c>
      <c r="AE567" s="271" t="s">
        <v>349</v>
      </c>
      <c r="AF567" s="271" t="s">
        <v>349</v>
      </c>
      <c r="AG567" s="271"/>
      <c r="AH567" s="271"/>
      <c r="AI567" s="271"/>
      <c r="AJ567" s="271"/>
      <c r="AK567" s="271"/>
      <c r="AL567" s="271"/>
    </row>
    <row r="568" spans="1:38">
      <c r="A568" s="271">
        <v>806328</v>
      </c>
      <c r="B568" s="271" t="s">
        <v>2008</v>
      </c>
      <c r="C568" s="271" t="s">
        <v>348</v>
      </c>
      <c r="D568" s="271" t="s">
        <v>348</v>
      </c>
      <c r="E568" s="271" t="s">
        <v>348</v>
      </c>
      <c r="F568" s="271" t="s">
        <v>350</v>
      </c>
      <c r="G568" s="271" t="s">
        <v>350</v>
      </c>
      <c r="H568" s="271" t="s">
        <v>348</v>
      </c>
      <c r="I568" s="271" t="s">
        <v>348</v>
      </c>
      <c r="J568" s="271" t="s">
        <v>348</v>
      </c>
      <c r="K568" s="271" t="s">
        <v>350</v>
      </c>
      <c r="L568" s="271" t="s">
        <v>348</v>
      </c>
      <c r="M568" s="271" t="s">
        <v>348</v>
      </c>
      <c r="N568" s="271" t="s">
        <v>348</v>
      </c>
      <c r="O568" s="271" t="s">
        <v>349</v>
      </c>
      <c r="P568" s="271" t="s">
        <v>348</v>
      </c>
      <c r="Q568" s="271" t="s">
        <v>350</v>
      </c>
      <c r="R568" s="271" t="s">
        <v>348</v>
      </c>
      <c r="S568" s="271" t="s">
        <v>350</v>
      </c>
      <c r="T568" s="271" t="s">
        <v>348</v>
      </c>
      <c r="U568" s="271" t="s">
        <v>348</v>
      </c>
      <c r="V568" s="271" t="s">
        <v>350</v>
      </c>
      <c r="W568" s="271" t="s">
        <v>350</v>
      </c>
      <c r="X568" s="271" t="s">
        <v>350</v>
      </c>
      <c r="Y568" s="271" t="s">
        <v>348</v>
      </c>
      <c r="Z568" s="271" t="s">
        <v>350</v>
      </c>
      <c r="AA568" s="271" t="s">
        <v>349</v>
      </c>
      <c r="AB568" s="271" t="s">
        <v>349</v>
      </c>
      <c r="AC568" s="271" t="s">
        <v>349</v>
      </c>
      <c r="AD568" s="271" t="s">
        <v>349</v>
      </c>
      <c r="AE568" s="271" t="s">
        <v>349</v>
      </c>
      <c r="AF568" s="271" t="s">
        <v>349</v>
      </c>
      <c r="AG568" s="271"/>
      <c r="AH568" s="271"/>
      <c r="AI568" s="271"/>
      <c r="AJ568" s="271"/>
      <c r="AK568" s="271"/>
      <c r="AL568" s="271"/>
    </row>
    <row r="569" spans="1:38">
      <c r="A569" s="271">
        <v>806388</v>
      </c>
      <c r="B569" s="271" t="s">
        <v>2008</v>
      </c>
      <c r="C569" s="271" t="s">
        <v>350</v>
      </c>
      <c r="D569" s="271" t="s">
        <v>348</v>
      </c>
      <c r="E569" s="271" t="s">
        <v>350</v>
      </c>
      <c r="F569" s="271" t="s">
        <v>350</v>
      </c>
      <c r="G569" s="271" t="s">
        <v>350</v>
      </c>
      <c r="H569" s="271" t="s">
        <v>350</v>
      </c>
      <c r="I569" s="271" t="s">
        <v>350</v>
      </c>
      <c r="J569" s="271" t="s">
        <v>348</v>
      </c>
      <c r="K569" s="271" t="s">
        <v>348</v>
      </c>
      <c r="L569" s="271" t="s">
        <v>348</v>
      </c>
      <c r="M569" s="271" t="s">
        <v>350</v>
      </c>
      <c r="N569" s="271" t="s">
        <v>350</v>
      </c>
      <c r="O569" s="271" t="s">
        <v>349</v>
      </c>
      <c r="P569" s="271" t="s">
        <v>350</v>
      </c>
      <c r="Q569" s="271" t="s">
        <v>350</v>
      </c>
      <c r="R569" s="271" t="s">
        <v>348</v>
      </c>
      <c r="S569" s="271" t="s">
        <v>348</v>
      </c>
      <c r="T569" s="271" t="s">
        <v>350</v>
      </c>
      <c r="U569" s="271" t="s">
        <v>350</v>
      </c>
      <c r="V569" s="271" t="s">
        <v>350</v>
      </c>
      <c r="W569" s="271" t="s">
        <v>350</v>
      </c>
      <c r="X569" s="271" t="s">
        <v>350</v>
      </c>
      <c r="Y569" s="271" t="s">
        <v>349</v>
      </c>
      <c r="Z569" s="271" t="s">
        <v>349</v>
      </c>
      <c r="AA569" s="271" t="s">
        <v>349</v>
      </c>
      <c r="AB569" s="271" t="s">
        <v>349</v>
      </c>
      <c r="AC569" s="271" t="s">
        <v>349</v>
      </c>
      <c r="AD569" s="271" t="s">
        <v>349</v>
      </c>
      <c r="AE569" s="271" t="s">
        <v>349</v>
      </c>
      <c r="AF569" s="271" t="s">
        <v>349</v>
      </c>
      <c r="AG569" s="271"/>
      <c r="AH569" s="271"/>
      <c r="AI569" s="271"/>
      <c r="AJ569" s="271"/>
      <c r="AK569" s="271"/>
      <c r="AL569" s="271"/>
    </row>
    <row r="570" spans="1:38">
      <c r="A570" s="271">
        <v>806400</v>
      </c>
      <c r="B570" s="271" t="s">
        <v>2008</v>
      </c>
      <c r="C570" s="271" t="s">
        <v>348</v>
      </c>
      <c r="D570" s="271" t="s">
        <v>348</v>
      </c>
      <c r="E570" s="271" t="s">
        <v>350</v>
      </c>
      <c r="F570" s="271" t="s">
        <v>349</v>
      </c>
      <c r="G570" s="271" t="s">
        <v>349</v>
      </c>
      <c r="H570" s="271" t="s">
        <v>349</v>
      </c>
      <c r="I570" s="271" t="s">
        <v>349</v>
      </c>
      <c r="J570" s="271" t="s">
        <v>348</v>
      </c>
      <c r="K570" s="271" t="s">
        <v>348</v>
      </c>
      <c r="L570" s="271" t="s">
        <v>348</v>
      </c>
      <c r="M570" s="271" t="s">
        <v>348</v>
      </c>
      <c r="N570" s="271" t="s">
        <v>350</v>
      </c>
      <c r="O570" s="271" t="s">
        <v>348</v>
      </c>
      <c r="P570" s="271" t="s">
        <v>348</v>
      </c>
      <c r="Q570" s="271" t="s">
        <v>350</v>
      </c>
      <c r="R570" s="271" t="s">
        <v>348</v>
      </c>
      <c r="S570" s="271" t="s">
        <v>348</v>
      </c>
      <c r="T570" s="271" t="s">
        <v>350</v>
      </c>
      <c r="U570" s="271" t="s">
        <v>350</v>
      </c>
      <c r="V570" s="271" t="s">
        <v>350</v>
      </c>
      <c r="W570" s="271" t="s">
        <v>350</v>
      </c>
      <c r="X570" s="271" t="s">
        <v>350</v>
      </c>
      <c r="Y570" s="271" t="s">
        <v>348</v>
      </c>
      <c r="Z570" s="271" t="s">
        <v>348</v>
      </c>
      <c r="AA570" s="271" t="s">
        <v>349</v>
      </c>
      <c r="AB570" s="271" t="s">
        <v>349</v>
      </c>
      <c r="AC570" s="271" t="s">
        <v>349</v>
      </c>
      <c r="AD570" s="271" t="s">
        <v>349</v>
      </c>
      <c r="AE570" s="271" t="s">
        <v>349</v>
      </c>
      <c r="AF570" s="271" t="s">
        <v>349</v>
      </c>
      <c r="AG570" s="271"/>
      <c r="AH570" s="271"/>
      <c r="AI570" s="271"/>
      <c r="AJ570" s="271"/>
      <c r="AK570" s="271"/>
      <c r="AL570" s="271"/>
    </row>
    <row r="571" spans="1:38">
      <c r="A571" s="271">
        <v>806421</v>
      </c>
      <c r="B571" s="271" t="s">
        <v>2008</v>
      </c>
      <c r="C571" s="271" t="s">
        <v>348</v>
      </c>
      <c r="D571" s="271" t="s">
        <v>348</v>
      </c>
      <c r="E571" s="271" t="s">
        <v>348</v>
      </c>
      <c r="F571" s="271" t="s">
        <v>350</v>
      </c>
      <c r="G571" s="271" t="s">
        <v>350</v>
      </c>
      <c r="H571" s="271" t="s">
        <v>348</v>
      </c>
      <c r="I571" s="271" t="s">
        <v>350</v>
      </c>
      <c r="J571" s="271" t="s">
        <v>348</v>
      </c>
      <c r="K571" s="271" t="s">
        <v>348</v>
      </c>
      <c r="L571" s="271" t="s">
        <v>348</v>
      </c>
      <c r="M571" s="271" t="s">
        <v>348</v>
      </c>
      <c r="N571" s="271" t="s">
        <v>348</v>
      </c>
      <c r="O571" s="271" t="s">
        <v>349</v>
      </c>
      <c r="P571" s="271" t="s">
        <v>350</v>
      </c>
      <c r="Q571" s="271" t="s">
        <v>350</v>
      </c>
      <c r="R571" s="271" t="s">
        <v>348</v>
      </c>
      <c r="S571" s="271" t="s">
        <v>349</v>
      </c>
      <c r="T571" s="271" t="s">
        <v>350</v>
      </c>
      <c r="U571" s="271" t="s">
        <v>348</v>
      </c>
      <c r="V571" s="271" t="s">
        <v>350</v>
      </c>
      <c r="W571" s="271" t="s">
        <v>350</v>
      </c>
      <c r="X571" s="271" t="s">
        <v>350</v>
      </c>
      <c r="Y571" s="271" t="s">
        <v>348</v>
      </c>
      <c r="Z571" s="271" t="s">
        <v>350</v>
      </c>
      <c r="AA571" s="271" t="s">
        <v>349</v>
      </c>
      <c r="AB571" s="271" t="s">
        <v>349</v>
      </c>
      <c r="AC571" s="271" t="s">
        <v>349</v>
      </c>
      <c r="AD571" s="271" t="s">
        <v>349</v>
      </c>
      <c r="AE571" s="271" t="s">
        <v>349</v>
      </c>
      <c r="AF571" s="271" t="s">
        <v>349</v>
      </c>
      <c r="AG571" s="271"/>
      <c r="AH571" s="271"/>
      <c r="AI571" s="271"/>
      <c r="AJ571" s="271"/>
      <c r="AK571" s="271"/>
      <c r="AL571" s="271"/>
    </row>
    <row r="572" spans="1:38">
      <c r="A572" s="271">
        <v>806441</v>
      </c>
      <c r="B572" s="271" t="s">
        <v>2008</v>
      </c>
      <c r="C572" s="271" t="s">
        <v>350</v>
      </c>
      <c r="D572" s="271" t="s">
        <v>348</v>
      </c>
      <c r="E572" s="271" t="s">
        <v>348</v>
      </c>
      <c r="F572" s="271" t="s">
        <v>350</v>
      </c>
      <c r="G572" s="271" t="s">
        <v>350</v>
      </c>
      <c r="H572" s="271" t="s">
        <v>350</v>
      </c>
      <c r="I572" s="271" t="s">
        <v>350</v>
      </c>
      <c r="J572" s="271" t="s">
        <v>349</v>
      </c>
      <c r="K572" s="271" t="s">
        <v>348</v>
      </c>
      <c r="L572" s="271" t="s">
        <v>349</v>
      </c>
      <c r="M572" s="271" t="s">
        <v>350</v>
      </c>
      <c r="N572" s="271" t="s">
        <v>348</v>
      </c>
      <c r="O572" s="271" t="s">
        <v>349</v>
      </c>
      <c r="P572" s="271" t="s">
        <v>350</v>
      </c>
      <c r="Q572" s="271" t="s">
        <v>348</v>
      </c>
      <c r="R572" s="271" t="s">
        <v>350</v>
      </c>
      <c r="S572" s="271" t="s">
        <v>349</v>
      </c>
      <c r="T572" s="271" t="s">
        <v>348</v>
      </c>
      <c r="U572" s="271" t="s">
        <v>348</v>
      </c>
      <c r="V572" s="271" t="s">
        <v>350</v>
      </c>
      <c r="W572" s="271" t="s">
        <v>350</v>
      </c>
      <c r="X572" s="271" t="s">
        <v>350</v>
      </c>
      <c r="Y572" s="271" t="s">
        <v>349</v>
      </c>
      <c r="Z572" s="271" t="s">
        <v>350</v>
      </c>
      <c r="AA572" s="271" t="s">
        <v>349</v>
      </c>
      <c r="AB572" s="271" t="s">
        <v>349</v>
      </c>
      <c r="AC572" s="271" t="s">
        <v>349</v>
      </c>
      <c r="AD572" s="271" t="s">
        <v>349</v>
      </c>
      <c r="AE572" s="271" t="s">
        <v>349</v>
      </c>
      <c r="AF572" s="271" t="s">
        <v>349</v>
      </c>
      <c r="AG572" s="271"/>
      <c r="AH572" s="271"/>
      <c r="AI572" s="271"/>
      <c r="AJ572" s="271"/>
      <c r="AK572" s="271"/>
      <c r="AL572" s="271"/>
    </row>
    <row r="573" spans="1:38">
      <c r="A573" s="271">
        <v>806515</v>
      </c>
      <c r="B573" s="271" t="s">
        <v>2008</v>
      </c>
      <c r="C573" s="271" t="s">
        <v>349</v>
      </c>
      <c r="D573" s="271" t="s">
        <v>348</v>
      </c>
      <c r="E573" s="271" t="s">
        <v>350</v>
      </c>
      <c r="F573" s="271" t="s">
        <v>349</v>
      </c>
      <c r="G573" s="271" t="s">
        <v>349</v>
      </c>
      <c r="H573" s="271" t="s">
        <v>349</v>
      </c>
      <c r="I573" s="271" t="s">
        <v>348</v>
      </c>
      <c r="J573" s="271" t="s">
        <v>349</v>
      </c>
      <c r="K573" s="271" t="s">
        <v>350</v>
      </c>
      <c r="L573" s="271" t="s">
        <v>350</v>
      </c>
      <c r="M573" s="271" t="s">
        <v>349</v>
      </c>
      <c r="N573" s="271" t="s">
        <v>349</v>
      </c>
      <c r="O573" s="271" t="s">
        <v>350</v>
      </c>
      <c r="P573" s="271" t="s">
        <v>348</v>
      </c>
      <c r="Q573" s="271" t="s">
        <v>349</v>
      </c>
      <c r="R573" s="271" t="s">
        <v>350</v>
      </c>
      <c r="S573" s="271" t="s">
        <v>348</v>
      </c>
      <c r="T573" s="271" t="s">
        <v>348</v>
      </c>
      <c r="U573" s="271" t="s">
        <v>348</v>
      </c>
      <c r="V573" s="271" t="s">
        <v>348</v>
      </c>
      <c r="W573" s="271" t="s">
        <v>350</v>
      </c>
      <c r="X573" s="271" t="s">
        <v>350</v>
      </c>
      <c r="Y573" s="271" t="s">
        <v>348</v>
      </c>
      <c r="Z573" s="271" t="s">
        <v>349</v>
      </c>
      <c r="AA573" s="271" t="s">
        <v>349</v>
      </c>
      <c r="AB573" s="271" t="s">
        <v>349</v>
      </c>
      <c r="AC573" s="271" t="s">
        <v>349</v>
      </c>
      <c r="AD573" s="271" t="s">
        <v>349</v>
      </c>
      <c r="AE573" s="271" t="s">
        <v>349</v>
      </c>
      <c r="AF573" s="271" t="s">
        <v>349</v>
      </c>
      <c r="AG573" s="271"/>
      <c r="AH573" s="271"/>
      <c r="AI573" s="271"/>
      <c r="AJ573" s="271"/>
      <c r="AK573" s="271"/>
      <c r="AL573" s="271"/>
    </row>
    <row r="574" spans="1:38">
      <c r="A574" s="271">
        <v>806557</v>
      </c>
      <c r="B574" s="271" t="s">
        <v>2008</v>
      </c>
      <c r="C574" s="271" t="s">
        <v>349</v>
      </c>
      <c r="D574" s="271" t="s">
        <v>348</v>
      </c>
      <c r="E574" s="271" t="s">
        <v>349</v>
      </c>
      <c r="F574" s="271" t="s">
        <v>349</v>
      </c>
      <c r="G574" s="271" t="s">
        <v>349</v>
      </c>
      <c r="H574" s="271" t="s">
        <v>350</v>
      </c>
      <c r="I574" s="271" t="s">
        <v>350</v>
      </c>
      <c r="J574" s="271" t="s">
        <v>349</v>
      </c>
      <c r="K574" s="271" t="s">
        <v>349</v>
      </c>
      <c r="L574" s="271" t="s">
        <v>350</v>
      </c>
      <c r="M574" s="271" t="s">
        <v>349</v>
      </c>
      <c r="N574" s="271" t="s">
        <v>349</v>
      </c>
      <c r="O574" s="271" t="s">
        <v>349</v>
      </c>
      <c r="P574" s="271" t="s">
        <v>350</v>
      </c>
      <c r="Q574" s="271" t="s">
        <v>349</v>
      </c>
      <c r="R574" s="271" t="s">
        <v>350</v>
      </c>
      <c r="S574" s="271" t="s">
        <v>348</v>
      </c>
      <c r="T574" s="271" t="s">
        <v>350</v>
      </c>
      <c r="U574" s="271" t="s">
        <v>349</v>
      </c>
      <c r="V574" s="271" t="s">
        <v>350</v>
      </c>
      <c r="W574" s="271" t="s">
        <v>350</v>
      </c>
      <c r="X574" s="271" t="s">
        <v>349</v>
      </c>
      <c r="Y574" s="271" t="s">
        <v>348</v>
      </c>
      <c r="Z574" s="271" t="s">
        <v>348</v>
      </c>
      <c r="AA574" s="271" t="s">
        <v>349</v>
      </c>
      <c r="AB574" s="271" t="s">
        <v>349</v>
      </c>
      <c r="AC574" s="271" t="s">
        <v>349</v>
      </c>
      <c r="AD574" s="271" t="s">
        <v>349</v>
      </c>
      <c r="AE574" s="271" t="s">
        <v>349</v>
      </c>
      <c r="AF574" s="271" t="s">
        <v>349</v>
      </c>
      <c r="AG574" s="271"/>
      <c r="AH574" s="271"/>
      <c r="AI574" s="271"/>
      <c r="AJ574" s="271"/>
      <c r="AK574" s="271"/>
      <c r="AL574" s="271"/>
    </row>
    <row r="575" spans="1:38">
      <c r="A575" s="271">
        <v>806641</v>
      </c>
      <c r="B575" s="271" t="s">
        <v>2008</v>
      </c>
      <c r="C575" s="271" t="s">
        <v>348</v>
      </c>
      <c r="D575" s="271" t="s">
        <v>348</v>
      </c>
      <c r="E575" s="271" t="s">
        <v>350</v>
      </c>
      <c r="F575" s="271" t="s">
        <v>348</v>
      </c>
      <c r="G575" s="271" t="s">
        <v>348</v>
      </c>
      <c r="H575" s="271" t="s">
        <v>350</v>
      </c>
      <c r="I575" s="271" t="s">
        <v>348</v>
      </c>
      <c r="J575" s="271" t="s">
        <v>348</v>
      </c>
      <c r="K575" s="271" t="s">
        <v>350</v>
      </c>
      <c r="L575" s="271" t="s">
        <v>348</v>
      </c>
      <c r="M575" s="271" t="s">
        <v>350</v>
      </c>
      <c r="N575" s="271" t="s">
        <v>350</v>
      </c>
      <c r="O575" s="271" t="s">
        <v>350</v>
      </c>
      <c r="P575" s="271" t="s">
        <v>350</v>
      </c>
      <c r="Q575" s="271" t="s">
        <v>348</v>
      </c>
      <c r="R575" s="271" t="s">
        <v>348</v>
      </c>
      <c r="S575" s="271" t="s">
        <v>350</v>
      </c>
      <c r="T575" s="271" t="s">
        <v>348</v>
      </c>
      <c r="U575" s="271" t="s">
        <v>350</v>
      </c>
      <c r="V575" s="271" t="s">
        <v>348</v>
      </c>
      <c r="W575" s="271" t="s">
        <v>348</v>
      </c>
      <c r="X575" s="271" t="s">
        <v>350</v>
      </c>
      <c r="Y575" s="271" t="s">
        <v>348</v>
      </c>
      <c r="Z575" s="271" t="s">
        <v>350</v>
      </c>
      <c r="AA575" s="271" t="s">
        <v>349</v>
      </c>
      <c r="AB575" s="271" t="s">
        <v>349</v>
      </c>
      <c r="AC575" s="271" t="s">
        <v>349</v>
      </c>
      <c r="AD575" s="271" t="s">
        <v>349</v>
      </c>
      <c r="AE575" s="271" t="s">
        <v>349</v>
      </c>
      <c r="AF575" s="271" t="s">
        <v>349</v>
      </c>
      <c r="AG575" s="271"/>
      <c r="AH575" s="271"/>
      <c r="AI575" s="271"/>
      <c r="AJ575" s="271"/>
      <c r="AK575" s="271"/>
      <c r="AL575" s="271"/>
    </row>
    <row r="576" spans="1:38">
      <c r="A576" s="271">
        <v>806663</v>
      </c>
      <c r="B576" s="271" t="s">
        <v>2008</v>
      </c>
      <c r="C576" s="271" t="s">
        <v>350</v>
      </c>
      <c r="D576" s="271" t="s">
        <v>350</v>
      </c>
      <c r="E576" s="271" t="s">
        <v>350</v>
      </c>
      <c r="F576" s="271" t="s">
        <v>350</v>
      </c>
      <c r="G576" s="271" t="s">
        <v>348</v>
      </c>
      <c r="H576" s="271" t="s">
        <v>348</v>
      </c>
      <c r="I576" s="271" t="s">
        <v>349</v>
      </c>
      <c r="J576" s="271" t="s">
        <v>348</v>
      </c>
      <c r="K576" s="271" t="s">
        <v>349</v>
      </c>
      <c r="L576" s="271" t="s">
        <v>350</v>
      </c>
      <c r="M576" s="271" t="s">
        <v>350</v>
      </c>
      <c r="N576" s="271" t="s">
        <v>348</v>
      </c>
      <c r="O576" s="271" t="s">
        <v>349</v>
      </c>
      <c r="P576" s="271" t="s">
        <v>348</v>
      </c>
      <c r="Q576" s="271" t="s">
        <v>348</v>
      </c>
      <c r="R576" s="271" t="s">
        <v>350</v>
      </c>
      <c r="S576" s="271" t="s">
        <v>350</v>
      </c>
      <c r="T576" s="271" t="s">
        <v>350</v>
      </c>
      <c r="U576" s="271" t="s">
        <v>350</v>
      </c>
      <c r="V576" s="271" t="s">
        <v>350</v>
      </c>
      <c r="W576" s="271" t="s">
        <v>350</v>
      </c>
      <c r="X576" s="271" t="s">
        <v>350</v>
      </c>
      <c r="Y576" s="271" t="s">
        <v>350</v>
      </c>
      <c r="Z576" s="271" t="s">
        <v>350</v>
      </c>
      <c r="AA576" s="271" t="s">
        <v>349</v>
      </c>
      <c r="AB576" s="271" t="s">
        <v>349</v>
      </c>
      <c r="AC576" s="271" t="s">
        <v>349</v>
      </c>
      <c r="AD576" s="271" t="s">
        <v>349</v>
      </c>
      <c r="AE576" s="271" t="s">
        <v>349</v>
      </c>
      <c r="AF576" s="271" t="s">
        <v>349</v>
      </c>
      <c r="AG576" s="271"/>
      <c r="AH576" s="271"/>
      <c r="AI576" s="271"/>
      <c r="AJ576" s="271"/>
      <c r="AK576" s="271"/>
      <c r="AL576" s="271"/>
    </row>
    <row r="577" spans="1:38">
      <c r="A577" s="271">
        <v>806676</v>
      </c>
      <c r="B577" s="271" t="s">
        <v>2008</v>
      </c>
      <c r="C577" s="271" t="s">
        <v>350</v>
      </c>
      <c r="D577" s="271" t="s">
        <v>348</v>
      </c>
      <c r="E577" s="271" t="s">
        <v>348</v>
      </c>
      <c r="F577" s="271" t="s">
        <v>350</v>
      </c>
      <c r="G577" s="271" t="s">
        <v>350</v>
      </c>
      <c r="H577" s="271" t="s">
        <v>348</v>
      </c>
      <c r="I577" s="271" t="s">
        <v>350</v>
      </c>
      <c r="J577" s="271" t="s">
        <v>348</v>
      </c>
      <c r="K577" s="271" t="s">
        <v>350</v>
      </c>
      <c r="L577" s="271" t="s">
        <v>350</v>
      </c>
      <c r="M577" s="271" t="s">
        <v>348</v>
      </c>
      <c r="N577" s="271" t="s">
        <v>348</v>
      </c>
      <c r="O577" s="271" t="s">
        <v>348</v>
      </c>
      <c r="P577" s="271" t="s">
        <v>350</v>
      </c>
      <c r="Q577" s="271" t="s">
        <v>350</v>
      </c>
      <c r="R577" s="271" t="s">
        <v>350</v>
      </c>
      <c r="S577" s="271" t="s">
        <v>350</v>
      </c>
      <c r="T577" s="271" t="s">
        <v>350</v>
      </c>
      <c r="U577" s="271" t="s">
        <v>348</v>
      </c>
      <c r="V577" s="271" t="s">
        <v>350</v>
      </c>
      <c r="W577" s="271" t="s">
        <v>348</v>
      </c>
      <c r="X577" s="271" t="s">
        <v>350</v>
      </c>
      <c r="Y577" s="271" t="s">
        <v>348</v>
      </c>
      <c r="Z577" s="271" t="s">
        <v>348</v>
      </c>
      <c r="AA577" s="271" t="s">
        <v>349</v>
      </c>
      <c r="AB577" s="271" t="s">
        <v>349</v>
      </c>
      <c r="AC577" s="271" t="s">
        <v>349</v>
      </c>
      <c r="AD577" s="271" t="s">
        <v>349</v>
      </c>
      <c r="AE577" s="271" t="s">
        <v>349</v>
      </c>
      <c r="AF577" s="271" t="s">
        <v>349</v>
      </c>
      <c r="AG577" s="271"/>
      <c r="AH577" s="271"/>
      <c r="AI577" s="271"/>
      <c r="AJ577" s="271"/>
      <c r="AK577" s="271"/>
      <c r="AL577" s="271"/>
    </row>
    <row r="578" spans="1:38">
      <c r="A578" s="271">
        <v>806689</v>
      </c>
      <c r="B578" s="271" t="s">
        <v>2008</v>
      </c>
      <c r="C578" s="271" t="s">
        <v>349</v>
      </c>
      <c r="D578" s="271" t="s">
        <v>350</v>
      </c>
      <c r="E578" s="271" t="s">
        <v>350</v>
      </c>
      <c r="F578" s="271" t="s">
        <v>349</v>
      </c>
      <c r="G578" s="271" t="s">
        <v>350</v>
      </c>
      <c r="H578" s="271" t="s">
        <v>349</v>
      </c>
      <c r="I578" s="271" t="s">
        <v>349</v>
      </c>
      <c r="J578" s="271" t="s">
        <v>350</v>
      </c>
      <c r="K578" s="271" t="s">
        <v>350</v>
      </c>
      <c r="L578" s="271" t="s">
        <v>350</v>
      </c>
      <c r="M578" s="271" t="s">
        <v>349</v>
      </c>
      <c r="N578" s="271" t="s">
        <v>349</v>
      </c>
      <c r="O578" s="271" t="s">
        <v>350</v>
      </c>
      <c r="P578" s="271" t="s">
        <v>350</v>
      </c>
      <c r="Q578" s="271" t="s">
        <v>350</v>
      </c>
      <c r="R578" s="271" t="s">
        <v>349</v>
      </c>
      <c r="S578" s="271" t="s">
        <v>350</v>
      </c>
      <c r="T578" s="271" t="s">
        <v>350</v>
      </c>
      <c r="U578" s="271" t="s">
        <v>350</v>
      </c>
      <c r="V578" s="271" t="s">
        <v>350</v>
      </c>
      <c r="W578" s="271" t="s">
        <v>350</v>
      </c>
      <c r="X578" s="271" t="s">
        <v>350</v>
      </c>
      <c r="Y578" s="271" t="s">
        <v>350</v>
      </c>
      <c r="Z578" s="271" t="s">
        <v>350</v>
      </c>
      <c r="AA578" s="271" t="s">
        <v>349</v>
      </c>
      <c r="AB578" s="271" t="s">
        <v>349</v>
      </c>
      <c r="AC578" s="271" t="s">
        <v>349</v>
      </c>
      <c r="AD578" s="271" t="s">
        <v>349</v>
      </c>
      <c r="AE578" s="271" t="s">
        <v>349</v>
      </c>
      <c r="AF578" s="271" t="s">
        <v>349</v>
      </c>
      <c r="AG578" s="271"/>
      <c r="AH578" s="271"/>
      <c r="AI578" s="271"/>
      <c r="AJ578" s="271"/>
      <c r="AK578" s="271"/>
      <c r="AL578" s="271"/>
    </row>
    <row r="579" spans="1:38">
      <c r="A579" s="271">
        <v>806698</v>
      </c>
      <c r="B579" s="271" t="s">
        <v>2008</v>
      </c>
      <c r="C579" s="271" t="s">
        <v>350</v>
      </c>
      <c r="D579" s="271" t="s">
        <v>348</v>
      </c>
      <c r="E579" s="271" t="s">
        <v>348</v>
      </c>
      <c r="F579" s="271" t="s">
        <v>350</v>
      </c>
      <c r="G579" s="271" t="s">
        <v>348</v>
      </c>
      <c r="H579" s="271" t="s">
        <v>348</v>
      </c>
      <c r="I579" s="271" t="s">
        <v>348</v>
      </c>
      <c r="J579" s="271" t="s">
        <v>350</v>
      </c>
      <c r="K579" s="271" t="s">
        <v>350</v>
      </c>
      <c r="L579" s="271" t="s">
        <v>348</v>
      </c>
      <c r="M579" s="271" t="s">
        <v>350</v>
      </c>
      <c r="N579" s="271" t="s">
        <v>348</v>
      </c>
      <c r="O579" s="271" t="s">
        <v>349</v>
      </c>
      <c r="P579" s="271" t="s">
        <v>350</v>
      </c>
      <c r="Q579" s="271" t="s">
        <v>350</v>
      </c>
      <c r="R579" s="271" t="s">
        <v>350</v>
      </c>
      <c r="S579" s="271" t="s">
        <v>350</v>
      </c>
      <c r="T579" s="271" t="s">
        <v>348</v>
      </c>
      <c r="U579" s="271" t="s">
        <v>350</v>
      </c>
      <c r="V579" s="271" t="s">
        <v>348</v>
      </c>
      <c r="W579" s="271" t="s">
        <v>348</v>
      </c>
      <c r="X579" s="271" t="s">
        <v>350</v>
      </c>
      <c r="Y579" s="271" t="s">
        <v>350</v>
      </c>
      <c r="Z579" s="271" t="s">
        <v>350</v>
      </c>
      <c r="AA579" s="271" t="s">
        <v>349</v>
      </c>
      <c r="AB579" s="271" t="s">
        <v>349</v>
      </c>
      <c r="AC579" s="271" t="s">
        <v>349</v>
      </c>
      <c r="AD579" s="271" t="s">
        <v>349</v>
      </c>
      <c r="AE579" s="271" t="s">
        <v>349</v>
      </c>
      <c r="AF579" s="271" t="s">
        <v>349</v>
      </c>
      <c r="AG579" s="271"/>
      <c r="AH579" s="271"/>
      <c r="AI579" s="271"/>
      <c r="AJ579" s="271"/>
      <c r="AK579" s="271"/>
      <c r="AL579" s="271"/>
    </row>
    <row r="580" spans="1:38">
      <c r="A580" s="271">
        <v>806719</v>
      </c>
      <c r="B580" s="271" t="s">
        <v>2008</v>
      </c>
      <c r="C580" s="271" t="s">
        <v>350</v>
      </c>
      <c r="D580" s="271" t="s">
        <v>348</v>
      </c>
      <c r="E580" s="271" t="s">
        <v>348</v>
      </c>
      <c r="F580" s="271" t="s">
        <v>350</v>
      </c>
      <c r="G580" s="271" t="s">
        <v>350</v>
      </c>
      <c r="H580" s="271" t="s">
        <v>348</v>
      </c>
      <c r="I580" s="271" t="s">
        <v>350</v>
      </c>
      <c r="J580" s="271" t="s">
        <v>350</v>
      </c>
      <c r="K580" s="271" t="s">
        <v>350</v>
      </c>
      <c r="L580" s="271" t="s">
        <v>350</v>
      </c>
      <c r="M580" s="271" t="s">
        <v>350</v>
      </c>
      <c r="N580" s="271" t="s">
        <v>348</v>
      </c>
      <c r="O580" s="271" t="s">
        <v>349</v>
      </c>
      <c r="P580" s="271" t="s">
        <v>350</v>
      </c>
      <c r="Q580" s="271" t="s">
        <v>349</v>
      </c>
      <c r="R580" s="271" t="s">
        <v>350</v>
      </c>
      <c r="S580" s="271" t="s">
        <v>349</v>
      </c>
      <c r="T580" s="271" t="s">
        <v>350</v>
      </c>
      <c r="U580" s="271" t="s">
        <v>348</v>
      </c>
      <c r="V580" s="271" t="s">
        <v>348</v>
      </c>
      <c r="W580" s="271" t="s">
        <v>348</v>
      </c>
      <c r="X580" s="271" t="s">
        <v>350</v>
      </c>
      <c r="Y580" s="271" t="s">
        <v>348</v>
      </c>
      <c r="Z580" s="271" t="s">
        <v>349</v>
      </c>
      <c r="AA580" s="271" t="s">
        <v>349</v>
      </c>
      <c r="AB580" s="271" t="s">
        <v>349</v>
      </c>
      <c r="AC580" s="271" t="s">
        <v>349</v>
      </c>
      <c r="AD580" s="271" t="s">
        <v>349</v>
      </c>
      <c r="AE580" s="271" t="s">
        <v>349</v>
      </c>
      <c r="AF580" s="271" t="s">
        <v>349</v>
      </c>
      <c r="AG580" s="271"/>
      <c r="AH580" s="271"/>
      <c r="AI580" s="271"/>
      <c r="AJ580" s="271"/>
      <c r="AK580" s="271"/>
      <c r="AL580" s="271"/>
    </row>
    <row r="581" spans="1:38">
      <c r="A581" s="271">
        <v>806724</v>
      </c>
      <c r="B581" s="271" t="s">
        <v>2008</v>
      </c>
      <c r="C581" s="271" t="s">
        <v>348</v>
      </c>
      <c r="D581" s="271" t="s">
        <v>348</v>
      </c>
      <c r="E581" s="271" t="s">
        <v>350</v>
      </c>
      <c r="F581" s="271" t="s">
        <v>348</v>
      </c>
      <c r="G581" s="271" t="s">
        <v>350</v>
      </c>
      <c r="H581" s="271" t="s">
        <v>350</v>
      </c>
      <c r="I581" s="271" t="s">
        <v>348</v>
      </c>
      <c r="J581" s="271" t="s">
        <v>350</v>
      </c>
      <c r="K581" s="271" t="s">
        <v>348</v>
      </c>
      <c r="L581" s="271" t="s">
        <v>350</v>
      </c>
      <c r="M581" s="271" t="s">
        <v>350</v>
      </c>
      <c r="N581" s="271" t="s">
        <v>350</v>
      </c>
      <c r="O581" s="271" t="s">
        <v>350</v>
      </c>
      <c r="P581" s="271" t="s">
        <v>348</v>
      </c>
      <c r="Q581" s="271" t="s">
        <v>350</v>
      </c>
      <c r="R581" s="271" t="s">
        <v>350</v>
      </c>
      <c r="S581" s="271" t="s">
        <v>350</v>
      </c>
      <c r="T581" s="271" t="s">
        <v>350</v>
      </c>
      <c r="U581" s="271" t="s">
        <v>348</v>
      </c>
      <c r="V581" s="271" t="s">
        <v>348</v>
      </c>
      <c r="W581" s="271" t="s">
        <v>350</v>
      </c>
      <c r="X581" s="271" t="s">
        <v>350</v>
      </c>
      <c r="Y581" s="271" t="s">
        <v>348</v>
      </c>
      <c r="Z581" s="271" t="s">
        <v>348</v>
      </c>
      <c r="AA581" s="271" t="s">
        <v>349</v>
      </c>
      <c r="AB581" s="271" t="s">
        <v>349</v>
      </c>
      <c r="AC581" s="271" t="s">
        <v>349</v>
      </c>
      <c r="AD581" s="271" t="s">
        <v>349</v>
      </c>
      <c r="AE581" s="271" t="s">
        <v>349</v>
      </c>
      <c r="AF581" s="271" t="s">
        <v>349</v>
      </c>
      <c r="AG581" s="271"/>
      <c r="AH581" s="271"/>
      <c r="AI581" s="271"/>
      <c r="AJ581" s="271"/>
      <c r="AK581" s="271"/>
      <c r="AL581" s="271"/>
    </row>
    <row r="582" spans="1:38">
      <c r="A582" s="271">
        <v>806748</v>
      </c>
      <c r="B582" s="271" t="s">
        <v>2008</v>
      </c>
      <c r="C582" s="271" t="s">
        <v>348</v>
      </c>
      <c r="D582" s="271" t="s">
        <v>348</v>
      </c>
      <c r="E582" s="271" t="s">
        <v>348</v>
      </c>
      <c r="F582" s="271" t="s">
        <v>350</v>
      </c>
      <c r="G582" s="271" t="s">
        <v>350</v>
      </c>
      <c r="H582" s="271" t="s">
        <v>348</v>
      </c>
      <c r="I582" s="271" t="s">
        <v>348</v>
      </c>
      <c r="J582" s="271" t="s">
        <v>348</v>
      </c>
      <c r="K582" s="271" t="s">
        <v>350</v>
      </c>
      <c r="L582" s="271" t="s">
        <v>350</v>
      </c>
      <c r="M582" s="271" t="s">
        <v>350</v>
      </c>
      <c r="N582" s="271" t="s">
        <v>348</v>
      </c>
      <c r="O582" s="271" t="s">
        <v>349</v>
      </c>
      <c r="P582" s="271" t="s">
        <v>350</v>
      </c>
      <c r="Q582" s="271" t="s">
        <v>350</v>
      </c>
      <c r="R582" s="271" t="s">
        <v>348</v>
      </c>
      <c r="S582" s="271" t="s">
        <v>350</v>
      </c>
      <c r="T582" s="271" t="s">
        <v>350</v>
      </c>
      <c r="U582" s="271" t="s">
        <v>350</v>
      </c>
      <c r="V582" s="271" t="s">
        <v>350</v>
      </c>
      <c r="W582" s="271" t="s">
        <v>350</v>
      </c>
      <c r="X582" s="271" t="s">
        <v>350</v>
      </c>
      <c r="Y582" s="271" t="s">
        <v>350</v>
      </c>
      <c r="Z582" s="271" t="s">
        <v>350</v>
      </c>
      <c r="AA582" s="271" t="s">
        <v>349</v>
      </c>
      <c r="AB582" s="271" t="s">
        <v>349</v>
      </c>
      <c r="AC582" s="271" t="s">
        <v>349</v>
      </c>
      <c r="AD582" s="271" t="s">
        <v>349</v>
      </c>
      <c r="AE582" s="271" t="s">
        <v>349</v>
      </c>
      <c r="AF582" s="271" t="s">
        <v>349</v>
      </c>
      <c r="AG582" s="271"/>
      <c r="AH582" s="271"/>
      <c r="AI582" s="271"/>
      <c r="AJ582" s="271"/>
      <c r="AK582" s="271"/>
      <c r="AL582" s="271"/>
    </row>
    <row r="583" spans="1:38">
      <c r="A583" s="271">
        <v>806774</v>
      </c>
      <c r="B583" s="271" t="s">
        <v>2008</v>
      </c>
      <c r="C583" s="271" t="s">
        <v>348</v>
      </c>
      <c r="D583" s="271" t="s">
        <v>350</v>
      </c>
      <c r="E583" s="271" t="s">
        <v>348</v>
      </c>
      <c r="F583" s="271" t="s">
        <v>350</v>
      </c>
      <c r="G583" s="271" t="s">
        <v>348</v>
      </c>
      <c r="H583" s="271" t="s">
        <v>350</v>
      </c>
      <c r="I583" s="271" t="s">
        <v>348</v>
      </c>
      <c r="J583" s="271" t="s">
        <v>350</v>
      </c>
      <c r="K583" s="271" t="s">
        <v>348</v>
      </c>
      <c r="L583" s="271" t="s">
        <v>348</v>
      </c>
      <c r="M583" s="271" t="s">
        <v>348</v>
      </c>
      <c r="N583" s="271" t="s">
        <v>348</v>
      </c>
      <c r="O583" s="271" t="s">
        <v>349</v>
      </c>
      <c r="P583" s="271" t="s">
        <v>350</v>
      </c>
      <c r="Q583" s="271" t="s">
        <v>350</v>
      </c>
      <c r="R583" s="271" t="s">
        <v>350</v>
      </c>
      <c r="S583" s="271" t="s">
        <v>350</v>
      </c>
      <c r="T583" s="271" t="s">
        <v>348</v>
      </c>
      <c r="U583" s="271" t="s">
        <v>350</v>
      </c>
      <c r="V583" s="271" t="s">
        <v>350</v>
      </c>
      <c r="W583" s="271" t="s">
        <v>350</v>
      </c>
      <c r="X583" s="271" t="s">
        <v>350</v>
      </c>
      <c r="Y583" s="271" t="s">
        <v>350</v>
      </c>
      <c r="Z583" s="271" t="s">
        <v>350</v>
      </c>
      <c r="AA583" s="271" t="s">
        <v>349</v>
      </c>
      <c r="AB583" s="271" t="s">
        <v>349</v>
      </c>
      <c r="AC583" s="271" t="s">
        <v>349</v>
      </c>
      <c r="AD583" s="271" t="s">
        <v>349</v>
      </c>
      <c r="AE583" s="271" t="s">
        <v>349</v>
      </c>
      <c r="AF583" s="271" t="s">
        <v>349</v>
      </c>
      <c r="AG583" s="271"/>
      <c r="AH583" s="271"/>
      <c r="AI583" s="271"/>
      <c r="AJ583" s="271"/>
      <c r="AK583" s="271"/>
      <c r="AL583" s="271"/>
    </row>
    <row r="584" spans="1:38">
      <c r="A584" s="271">
        <v>806795</v>
      </c>
      <c r="B584" s="271" t="s">
        <v>2008</v>
      </c>
      <c r="C584" s="271" t="s">
        <v>350</v>
      </c>
      <c r="D584" s="271" t="s">
        <v>350</v>
      </c>
      <c r="E584" s="271" t="s">
        <v>350</v>
      </c>
      <c r="F584" s="271" t="s">
        <v>350</v>
      </c>
      <c r="G584" s="271" t="s">
        <v>350</v>
      </c>
      <c r="H584" s="271" t="s">
        <v>350</v>
      </c>
      <c r="I584" s="271" t="s">
        <v>350</v>
      </c>
      <c r="J584" s="271" t="s">
        <v>350</v>
      </c>
      <c r="K584" s="271" t="s">
        <v>349</v>
      </c>
      <c r="L584" s="271" t="s">
        <v>350</v>
      </c>
      <c r="M584" s="271" t="s">
        <v>349</v>
      </c>
      <c r="N584" s="271" t="s">
        <v>350</v>
      </c>
      <c r="O584" s="271" t="s">
        <v>350</v>
      </c>
      <c r="P584" s="271" t="s">
        <v>348</v>
      </c>
      <c r="Q584" s="271" t="s">
        <v>350</v>
      </c>
      <c r="R584" s="271" t="s">
        <v>348</v>
      </c>
      <c r="S584" s="271" t="s">
        <v>349</v>
      </c>
      <c r="T584" s="271" t="s">
        <v>350</v>
      </c>
      <c r="U584" s="271" t="s">
        <v>348</v>
      </c>
      <c r="V584" s="271" t="s">
        <v>350</v>
      </c>
      <c r="W584" s="271" t="s">
        <v>350</v>
      </c>
      <c r="X584" s="271" t="s">
        <v>348</v>
      </c>
      <c r="Y584" s="271" t="s">
        <v>348</v>
      </c>
      <c r="Z584" s="271" t="s">
        <v>350</v>
      </c>
      <c r="AA584" s="271" t="s">
        <v>349</v>
      </c>
      <c r="AB584" s="271" t="s">
        <v>349</v>
      </c>
      <c r="AC584" s="271" t="s">
        <v>349</v>
      </c>
      <c r="AD584" s="271" t="s">
        <v>349</v>
      </c>
      <c r="AE584" s="271" t="s">
        <v>349</v>
      </c>
      <c r="AF584" s="271" t="s">
        <v>349</v>
      </c>
      <c r="AG584" s="271"/>
      <c r="AH584" s="271"/>
      <c r="AI584" s="271"/>
      <c r="AJ584" s="271"/>
      <c r="AK584" s="271"/>
      <c r="AL584" s="271"/>
    </row>
    <row r="585" spans="1:38">
      <c r="A585" s="271">
        <v>806955</v>
      </c>
      <c r="B585" s="271" t="s">
        <v>2008</v>
      </c>
      <c r="C585" s="271" t="s">
        <v>348</v>
      </c>
      <c r="D585" s="271" t="s">
        <v>350</v>
      </c>
      <c r="E585" s="271" t="s">
        <v>350</v>
      </c>
      <c r="F585" s="271" t="s">
        <v>348</v>
      </c>
      <c r="G585" s="271" t="s">
        <v>350</v>
      </c>
      <c r="H585" s="271" t="s">
        <v>350</v>
      </c>
      <c r="I585" s="271" t="s">
        <v>348</v>
      </c>
      <c r="J585" s="271" t="s">
        <v>350</v>
      </c>
      <c r="K585" s="271" t="s">
        <v>350</v>
      </c>
      <c r="L585" s="271" t="s">
        <v>350</v>
      </c>
      <c r="M585" s="271" t="s">
        <v>348</v>
      </c>
      <c r="N585" s="271" t="s">
        <v>348</v>
      </c>
      <c r="O585" s="271" t="s">
        <v>349</v>
      </c>
      <c r="P585" s="271" t="s">
        <v>350</v>
      </c>
      <c r="Q585" s="271" t="s">
        <v>350</v>
      </c>
      <c r="R585" s="271" t="s">
        <v>350</v>
      </c>
      <c r="S585" s="271" t="s">
        <v>350</v>
      </c>
      <c r="T585" s="271" t="s">
        <v>350</v>
      </c>
      <c r="U585" s="271" t="s">
        <v>350</v>
      </c>
      <c r="V585" s="271" t="s">
        <v>350</v>
      </c>
      <c r="W585" s="271" t="s">
        <v>350</v>
      </c>
      <c r="X585" s="271" t="s">
        <v>350</v>
      </c>
      <c r="Y585" s="271" t="s">
        <v>350</v>
      </c>
      <c r="Z585" s="271" t="s">
        <v>350</v>
      </c>
      <c r="AA585" s="271" t="s">
        <v>349</v>
      </c>
      <c r="AB585" s="271" t="s">
        <v>349</v>
      </c>
      <c r="AC585" s="271" t="s">
        <v>349</v>
      </c>
      <c r="AD585" s="271" t="s">
        <v>349</v>
      </c>
      <c r="AE585" s="271" t="s">
        <v>349</v>
      </c>
      <c r="AF585" s="271" t="s">
        <v>349</v>
      </c>
      <c r="AG585" s="271"/>
      <c r="AH585" s="271"/>
      <c r="AI585" s="271"/>
      <c r="AJ585" s="271"/>
      <c r="AK585" s="271"/>
      <c r="AL585" s="271"/>
    </row>
    <row r="586" spans="1:38">
      <c r="A586" s="271">
        <v>806971</v>
      </c>
      <c r="B586" s="271" t="s">
        <v>2008</v>
      </c>
      <c r="C586" s="271" t="s">
        <v>348</v>
      </c>
      <c r="D586" s="271" t="s">
        <v>348</v>
      </c>
      <c r="E586" s="271" t="s">
        <v>348</v>
      </c>
      <c r="F586" s="271" t="s">
        <v>348</v>
      </c>
      <c r="G586" s="271" t="s">
        <v>350</v>
      </c>
      <c r="H586" s="271" t="s">
        <v>348</v>
      </c>
      <c r="I586" s="271" t="s">
        <v>350</v>
      </c>
      <c r="J586" s="271" t="s">
        <v>348</v>
      </c>
      <c r="K586" s="271" t="s">
        <v>350</v>
      </c>
      <c r="L586" s="271" t="s">
        <v>348</v>
      </c>
      <c r="M586" s="271" t="s">
        <v>348</v>
      </c>
      <c r="N586" s="271" t="s">
        <v>349</v>
      </c>
      <c r="O586" s="271" t="s">
        <v>350</v>
      </c>
      <c r="P586" s="271" t="s">
        <v>350</v>
      </c>
      <c r="Q586" s="271" t="s">
        <v>350</v>
      </c>
      <c r="R586" s="271" t="s">
        <v>348</v>
      </c>
      <c r="S586" s="271" t="s">
        <v>350</v>
      </c>
      <c r="T586" s="271" t="s">
        <v>350</v>
      </c>
      <c r="U586" s="271" t="s">
        <v>350</v>
      </c>
      <c r="V586" s="271" t="s">
        <v>350</v>
      </c>
      <c r="W586" s="271" t="s">
        <v>350</v>
      </c>
      <c r="X586" s="271" t="s">
        <v>350</v>
      </c>
      <c r="Y586" s="271" t="s">
        <v>348</v>
      </c>
      <c r="Z586" s="271" t="s">
        <v>350</v>
      </c>
      <c r="AA586" s="271" t="s">
        <v>349</v>
      </c>
      <c r="AB586" s="271" t="s">
        <v>349</v>
      </c>
      <c r="AC586" s="271" t="s">
        <v>349</v>
      </c>
      <c r="AD586" s="271" t="s">
        <v>349</v>
      </c>
      <c r="AE586" s="271" t="s">
        <v>349</v>
      </c>
      <c r="AF586" s="271" t="s">
        <v>349</v>
      </c>
      <c r="AG586" s="271"/>
      <c r="AH586" s="271"/>
      <c r="AI586" s="271"/>
      <c r="AJ586" s="271"/>
      <c r="AK586" s="271"/>
      <c r="AL586" s="271"/>
    </row>
    <row r="587" spans="1:38">
      <c r="A587" s="271">
        <v>807015</v>
      </c>
      <c r="B587" s="271" t="s">
        <v>2008</v>
      </c>
      <c r="C587" s="271" t="s">
        <v>348</v>
      </c>
      <c r="D587" s="271" t="s">
        <v>350</v>
      </c>
      <c r="E587" s="271" t="s">
        <v>350</v>
      </c>
      <c r="F587" s="271" t="s">
        <v>348</v>
      </c>
      <c r="G587" s="271" t="s">
        <v>348</v>
      </c>
      <c r="H587" s="271" t="s">
        <v>348</v>
      </c>
      <c r="I587" s="271" t="s">
        <v>350</v>
      </c>
      <c r="J587" s="271" t="s">
        <v>348</v>
      </c>
      <c r="K587" s="271" t="s">
        <v>350</v>
      </c>
      <c r="L587" s="271" t="s">
        <v>350</v>
      </c>
      <c r="M587" s="271" t="s">
        <v>350</v>
      </c>
      <c r="N587" s="271" t="s">
        <v>348</v>
      </c>
      <c r="O587" s="271" t="s">
        <v>350</v>
      </c>
      <c r="P587" s="271" t="s">
        <v>350</v>
      </c>
      <c r="Q587" s="271" t="s">
        <v>350</v>
      </c>
      <c r="R587" s="271" t="s">
        <v>350</v>
      </c>
      <c r="S587" s="271" t="s">
        <v>350</v>
      </c>
      <c r="T587" s="271" t="s">
        <v>350</v>
      </c>
      <c r="U587" s="271" t="s">
        <v>350</v>
      </c>
      <c r="V587" s="271" t="s">
        <v>348</v>
      </c>
      <c r="W587" s="271" t="s">
        <v>349</v>
      </c>
      <c r="X587" s="271" t="s">
        <v>350</v>
      </c>
      <c r="Y587" s="271" t="s">
        <v>349</v>
      </c>
      <c r="Z587" s="271" t="s">
        <v>348</v>
      </c>
      <c r="AA587" s="271" t="s">
        <v>349</v>
      </c>
      <c r="AB587" s="271" t="s">
        <v>349</v>
      </c>
      <c r="AC587" s="271" t="s">
        <v>349</v>
      </c>
      <c r="AD587" s="271" t="s">
        <v>349</v>
      </c>
      <c r="AE587" s="271" t="s">
        <v>349</v>
      </c>
      <c r="AF587" s="271" t="s">
        <v>349</v>
      </c>
      <c r="AG587" s="271"/>
      <c r="AH587" s="271"/>
      <c r="AI587" s="271"/>
      <c r="AJ587" s="271"/>
      <c r="AK587" s="271"/>
      <c r="AL587" s="271"/>
    </row>
    <row r="588" spans="1:38">
      <c r="A588" s="271">
        <v>807018</v>
      </c>
      <c r="B588" s="271" t="s">
        <v>2008</v>
      </c>
      <c r="C588" s="271" t="s">
        <v>349</v>
      </c>
      <c r="D588" s="271" t="s">
        <v>348</v>
      </c>
      <c r="E588" s="271" t="s">
        <v>349</v>
      </c>
      <c r="F588" s="271" t="s">
        <v>349</v>
      </c>
      <c r="G588" s="271" t="s">
        <v>349</v>
      </c>
      <c r="H588" s="271" t="s">
        <v>349</v>
      </c>
      <c r="I588" s="271" t="s">
        <v>349</v>
      </c>
      <c r="J588" s="271" t="s">
        <v>350</v>
      </c>
      <c r="K588" s="271" t="s">
        <v>348</v>
      </c>
      <c r="L588" s="271" t="s">
        <v>350</v>
      </c>
      <c r="M588" s="271" t="s">
        <v>348</v>
      </c>
      <c r="N588" s="271" t="s">
        <v>349</v>
      </c>
      <c r="O588" s="271" t="s">
        <v>349</v>
      </c>
      <c r="P588" s="271" t="s">
        <v>350</v>
      </c>
      <c r="Q588" s="271" t="s">
        <v>349</v>
      </c>
      <c r="R588" s="271" t="s">
        <v>350</v>
      </c>
      <c r="S588" s="271" t="s">
        <v>348</v>
      </c>
      <c r="T588" s="271" t="s">
        <v>350</v>
      </c>
      <c r="U588" s="271" t="s">
        <v>348</v>
      </c>
      <c r="V588" s="271" t="s">
        <v>348</v>
      </c>
      <c r="W588" s="271" t="s">
        <v>350</v>
      </c>
      <c r="X588" s="271" t="s">
        <v>350</v>
      </c>
      <c r="Y588" s="271" t="s">
        <v>350</v>
      </c>
      <c r="Z588" s="271" t="s">
        <v>350</v>
      </c>
      <c r="AA588" s="271" t="s">
        <v>349</v>
      </c>
      <c r="AB588" s="271" t="s">
        <v>349</v>
      </c>
      <c r="AC588" s="271" t="s">
        <v>349</v>
      </c>
      <c r="AD588" s="271" t="s">
        <v>349</v>
      </c>
      <c r="AE588" s="271" t="s">
        <v>349</v>
      </c>
      <c r="AF588" s="271" t="s">
        <v>349</v>
      </c>
      <c r="AG588" s="271"/>
      <c r="AH588" s="271"/>
      <c r="AI588" s="271"/>
      <c r="AJ588" s="271"/>
      <c r="AK588" s="271"/>
      <c r="AL588" s="271"/>
    </row>
    <row r="589" spans="1:38">
      <c r="A589" s="271">
        <v>807032</v>
      </c>
      <c r="B589" s="271" t="s">
        <v>2008</v>
      </c>
      <c r="C589" s="271" t="s">
        <v>350</v>
      </c>
      <c r="D589" s="271" t="s">
        <v>348</v>
      </c>
      <c r="E589" s="271" t="s">
        <v>350</v>
      </c>
      <c r="F589" s="271" t="s">
        <v>350</v>
      </c>
      <c r="G589" s="271" t="s">
        <v>350</v>
      </c>
      <c r="H589" s="271" t="s">
        <v>348</v>
      </c>
      <c r="I589" s="271" t="s">
        <v>348</v>
      </c>
      <c r="J589" s="271" t="s">
        <v>348</v>
      </c>
      <c r="K589" s="271" t="s">
        <v>350</v>
      </c>
      <c r="L589" s="271" t="s">
        <v>348</v>
      </c>
      <c r="M589" s="271" t="s">
        <v>348</v>
      </c>
      <c r="N589" s="271" t="s">
        <v>350</v>
      </c>
      <c r="O589" s="271" t="s">
        <v>349</v>
      </c>
      <c r="P589" s="271" t="s">
        <v>350</v>
      </c>
      <c r="Q589" s="271" t="s">
        <v>348</v>
      </c>
      <c r="R589" s="271" t="s">
        <v>348</v>
      </c>
      <c r="S589" s="271" t="s">
        <v>348</v>
      </c>
      <c r="T589" s="271" t="s">
        <v>348</v>
      </c>
      <c r="U589" s="271" t="s">
        <v>348</v>
      </c>
      <c r="V589" s="271" t="s">
        <v>350</v>
      </c>
      <c r="W589" s="271" t="s">
        <v>348</v>
      </c>
      <c r="X589" s="271" t="s">
        <v>350</v>
      </c>
      <c r="Y589" s="271" t="s">
        <v>350</v>
      </c>
      <c r="Z589" s="271" t="s">
        <v>350</v>
      </c>
      <c r="AA589" s="271" t="s">
        <v>349</v>
      </c>
      <c r="AB589" s="271" t="s">
        <v>349</v>
      </c>
      <c r="AC589" s="271" t="s">
        <v>349</v>
      </c>
      <c r="AD589" s="271" t="s">
        <v>349</v>
      </c>
      <c r="AE589" s="271" t="s">
        <v>349</v>
      </c>
      <c r="AF589" s="271" t="s">
        <v>349</v>
      </c>
      <c r="AG589" s="271"/>
      <c r="AH589" s="271"/>
      <c r="AI589" s="271"/>
      <c r="AJ589" s="271"/>
      <c r="AK589" s="271"/>
      <c r="AL589" s="271"/>
    </row>
    <row r="590" spans="1:38">
      <c r="A590" s="271">
        <v>807051</v>
      </c>
      <c r="B590" s="271" t="s">
        <v>2008</v>
      </c>
      <c r="C590" s="271" t="s">
        <v>348</v>
      </c>
      <c r="D590" s="271" t="s">
        <v>350</v>
      </c>
      <c r="E590" s="271" t="s">
        <v>350</v>
      </c>
      <c r="F590" s="271" t="s">
        <v>348</v>
      </c>
      <c r="G590" s="271" t="s">
        <v>348</v>
      </c>
      <c r="H590" s="271" t="s">
        <v>350</v>
      </c>
      <c r="I590" s="271" t="s">
        <v>350</v>
      </c>
      <c r="J590" s="271" t="s">
        <v>348</v>
      </c>
      <c r="K590" s="271" t="s">
        <v>350</v>
      </c>
      <c r="L590" s="271" t="s">
        <v>350</v>
      </c>
      <c r="M590" s="271" t="s">
        <v>350</v>
      </c>
      <c r="N590" s="271" t="s">
        <v>349</v>
      </c>
      <c r="O590" s="271" t="s">
        <v>350</v>
      </c>
      <c r="P590" s="271" t="s">
        <v>350</v>
      </c>
      <c r="Q590" s="271" t="s">
        <v>350</v>
      </c>
      <c r="R590" s="271" t="s">
        <v>350</v>
      </c>
      <c r="S590" s="271" t="s">
        <v>350</v>
      </c>
      <c r="T590" s="271" t="s">
        <v>350</v>
      </c>
      <c r="U590" s="271" t="s">
        <v>350</v>
      </c>
      <c r="V590" s="271" t="s">
        <v>350</v>
      </c>
      <c r="W590" s="271" t="s">
        <v>350</v>
      </c>
      <c r="X590" s="271" t="s">
        <v>350</v>
      </c>
      <c r="Y590" s="271" t="s">
        <v>350</v>
      </c>
      <c r="Z590" s="271" t="s">
        <v>350</v>
      </c>
      <c r="AA590" s="271" t="s">
        <v>349</v>
      </c>
      <c r="AB590" s="271" t="s">
        <v>349</v>
      </c>
      <c r="AC590" s="271" t="s">
        <v>349</v>
      </c>
      <c r="AD590" s="271" t="s">
        <v>349</v>
      </c>
      <c r="AE590" s="271" t="s">
        <v>349</v>
      </c>
      <c r="AF590" s="271" t="s">
        <v>349</v>
      </c>
      <c r="AG590" s="271"/>
      <c r="AH590" s="271"/>
      <c r="AI590" s="271"/>
      <c r="AJ590" s="271"/>
      <c r="AK590" s="271"/>
      <c r="AL590" s="271"/>
    </row>
    <row r="591" spans="1:38">
      <c r="A591" s="271">
        <v>807070</v>
      </c>
      <c r="B591" s="271" t="s">
        <v>2008</v>
      </c>
      <c r="C591" s="271" t="s">
        <v>349</v>
      </c>
      <c r="D591" s="271" t="s">
        <v>350</v>
      </c>
      <c r="E591" s="271" t="s">
        <v>349</v>
      </c>
      <c r="F591" s="271" t="s">
        <v>348</v>
      </c>
      <c r="G591" s="271" t="s">
        <v>349</v>
      </c>
      <c r="H591" s="271" t="s">
        <v>350</v>
      </c>
      <c r="I591" s="271" t="s">
        <v>349</v>
      </c>
      <c r="J591" s="271" t="s">
        <v>349</v>
      </c>
      <c r="K591" s="271" t="s">
        <v>349</v>
      </c>
      <c r="L591" s="271" t="s">
        <v>348</v>
      </c>
      <c r="M591" s="271" t="s">
        <v>348</v>
      </c>
      <c r="N591" s="271" t="s">
        <v>348</v>
      </c>
      <c r="O591" s="271" t="s">
        <v>348</v>
      </c>
      <c r="P591" s="271" t="s">
        <v>349</v>
      </c>
      <c r="Q591" s="271" t="s">
        <v>349</v>
      </c>
      <c r="R591" s="271" t="s">
        <v>348</v>
      </c>
      <c r="S591" s="271" t="s">
        <v>350</v>
      </c>
      <c r="T591" s="271" t="s">
        <v>349</v>
      </c>
      <c r="U591" s="271" t="s">
        <v>348</v>
      </c>
      <c r="V591" s="271" t="s">
        <v>350</v>
      </c>
      <c r="W591" s="271" t="s">
        <v>350</v>
      </c>
      <c r="X591" s="271" t="s">
        <v>350</v>
      </c>
      <c r="Y591" s="271" t="s">
        <v>348</v>
      </c>
      <c r="Z591" s="271" t="s">
        <v>348</v>
      </c>
      <c r="AA591" s="271" t="s">
        <v>349</v>
      </c>
      <c r="AB591" s="271" t="s">
        <v>349</v>
      </c>
      <c r="AC591" s="271" t="s">
        <v>349</v>
      </c>
      <c r="AD591" s="271" t="s">
        <v>349</v>
      </c>
      <c r="AE591" s="271" t="s">
        <v>349</v>
      </c>
      <c r="AF591" s="271" t="s">
        <v>349</v>
      </c>
      <c r="AG591" s="271"/>
      <c r="AH591" s="271"/>
      <c r="AI591" s="271"/>
      <c r="AJ591" s="271"/>
      <c r="AK591" s="271"/>
      <c r="AL591" s="271"/>
    </row>
    <row r="592" spans="1:38">
      <c r="A592" s="271">
        <v>807074</v>
      </c>
      <c r="B592" s="271" t="s">
        <v>2008</v>
      </c>
      <c r="C592" s="271" t="s">
        <v>348</v>
      </c>
      <c r="D592" s="271" t="s">
        <v>348</v>
      </c>
      <c r="E592" s="271" t="s">
        <v>350</v>
      </c>
      <c r="F592" s="271" t="s">
        <v>350</v>
      </c>
      <c r="G592" s="271" t="s">
        <v>350</v>
      </c>
      <c r="H592" s="271" t="s">
        <v>350</v>
      </c>
      <c r="I592" s="271" t="s">
        <v>350</v>
      </c>
      <c r="J592" s="271" t="s">
        <v>350</v>
      </c>
      <c r="K592" s="271" t="s">
        <v>350</v>
      </c>
      <c r="L592" s="271" t="s">
        <v>350</v>
      </c>
      <c r="M592" s="271" t="s">
        <v>350</v>
      </c>
      <c r="N592" s="271" t="s">
        <v>349</v>
      </c>
      <c r="O592" s="271" t="s">
        <v>349</v>
      </c>
      <c r="P592" s="271" t="s">
        <v>350</v>
      </c>
      <c r="Q592" s="271" t="s">
        <v>350</v>
      </c>
      <c r="R592" s="271" t="s">
        <v>350</v>
      </c>
      <c r="S592" s="271" t="s">
        <v>350</v>
      </c>
      <c r="T592" s="271" t="s">
        <v>350</v>
      </c>
      <c r="U592" s="271" t="s">
        <v>350</v>
      </c>
      <c r="V592" s="271" t="s">
        <v>350</v>
      </c>
      <c r="W592" s="271" t="s">
        <v>350</v>
      </c>
      <c r="X592" s="271" t="s">
        <v>350</v>
      </c>
      <c r="Y592" s="271" t="s">
        <v>349</v>
      </c>
      <c r="Z592" s="271" t="s">
        <v>350</v>
      </c>
      <c r="AA592" s="271" t="s">
        <v>349</v>
      </c>
      <c r="AB592" s="271" t="s">
        <v>349</v>
      </c>
      <c r="AC592" s="271" t="s">
        <v>349</v>
      </c>
      <c r="AD592" s="271" t="s">
        <v>349</v>
      </c>
      <c r="AE592" s="271" t="s">
        <v>349</v>
      </c>
      <c r="AF592" s="271" t="s">
        <v>349</v>
      </c>
      <c r="AG592" s="271"/>
      <c r="AH592" s="271"/>
      <c r="AI592" s="271"/>
      <c r="AJ592" s="271"/>
      <c r="AK592" s="271"/>
      <c r="AL592" s="271"/>
    </row>
    <row r="593" spans="1:38">
      <c r="A593" s="271">
        <v>807117</v>
      </c>
      <c r="B593" s="271" t="s">
        <v>2008</v>
      </c>
      <c r="C593" s="271" t="s">
        <v>348</v>
      </c>
      <c r="D593" s="271" t="s">
        <v>348</v>
      </c>
      <c r="E593" s="271" t="s">
        <v>350</v>
      </c>
      <c r="F593" s="271" t="s">
        <v>349</v>
      </c>
      <c r="G593" s="271" t="s">
        <v>348</v>
      </c>
      <c r="H593" s="271" t="s">
        <v>348</v>
      </c>
      <c r="I593" s="271" t="s">
        <v>348</v>
      </c>
      <c r="J593" s="271" t="s">
        <v>350</v>
      </c>
      <c r="K593" s="271" t="s">
        <v>348</v>
      </c>
      <c r="L593" s="271" t="s">
        <v>348</v>
      </c>
      <c r="M593" s="271" t="s">
        <v>349</v>
      </c>
      <c r="N593" s="271" t="s">
        <v>350</v>
      </c>
      <c r="O593" s="271" t="s">
        <v>349</v>
      </c>
      <c r="P593" s="271" t="s">
        <v>350</v>
      </c>
      <c r="Q593" s="271" t="s">
        <v>350</v>
      </c>
      <c r="R593" s="271" t="s">
        <v>348</v>
      </c>
      <c r="S593" s="271" t="s">
        <v>348</v>
      </c>
      <c r="T593" s="271" t="s">
        <v>349</v>
      </c>
      <c r="U593" s="271" t="s">
        <v>349</v>
      </c>
      <c r="V593" s="271" t="s">
        <v>349</v>
      </c>
      <c r="W593" s="271" t="s">
        <v>349</v>
      </c>
      <c r="X593" s="271" t="s">
        <v>350</v>
      </c>
      <c r="Y593" s="271" t="s">
        <v>350</v>
      </c>
      <c r="Z593" s="271" t="s">
        <v>350</v>
      </c>
      <c r="AA593" s="271" t="s">
        <v>349</v>
      </c>
      <c r="AB593" s="271" t="s">
        <v>349</v>
      </c>
      <c r="AC593" s="271" t="s">
        <v>349</v>
      </c>
      <c r="AD593" s="271" t="s">
        <v>349</v>
      </c>
      <c r="AE593" s="271" t="s">
        <v>349</v>
      </c>
      <c r="AF593" s="271" t="s">
        <v>349</v>
      </c>
      <c r="AG593" s="271"/>
      <c r="AH593" s="271"/>
      <c r="AI593" s="271"/>
      <c r="AJ593" s="271"/>
      <c r="AK593" s="271"/>
      <c r="AL593" s="271"/>
    </row>
    <row r="594" spans="1:38">
      <c r="A594" s="271">
        <v>807121</v>
      </c>
      <c r="B594" s="271" t="s">
        <v>2008</v>
      </c>
      <c r="C594" s="271" t="s">
        <v>348</v>
      </c>
      <c r="D594" s="271" t="s">
        <v>350</v>
      </c>
      <c r="E594" s="271" t="s">
        <v>348</v>
      </c>
      <c r="F594" s="271" t="s">
        <v>350</v>
      </c>
      <c r="G594" s="271" t="s">
        <v>350</v>
      </c>
      <c r="H594" s="271" t="s">
        <v>350</v>
      </c>
      <c r="I594" s="271" t="s">
        <v>350</v>
      </c>
      <c r="J594" s="271" t="s">
        <v>348</v>
      </c>
      <c r="K594" s="271" t="s">
        <v>348</v>
      </c>
      <c r="L594" s="271" t="s">
        <v>348</v>
      </c>
      <c r="M594" s="271" t="s">
        <v>348</v>
      </c>
      <c r="N594" s="271" t="s">
        <v>348</v>
      </c>
      <c r="O594" s="271" t="s">
        <v>349</v>
      </c>
      <c r="P594" s="271" t="s">
        <v>350</v>
      </c>
      <c r="Q594" s="271" t="s">
        <v>350</v>
      </c>
      <c r="R594" s="271" t="s">
        <v>348</v>
      </c>
      <c r="S594" s="271" t="s">
        <v>350</v>
      </c>
      <c r="T594" s="271" t="s">
        <v>350</v>
      </c>
      <c r="U594" s="271" t="s">
        <v>350</v>
      </c>
      <c r="V594" s="271" t="s">
        <v>350</v>
      </c>
      <c r="W594" s="271" t="s">
        <v>350</v>
      </c>
      <c r="X594" s="271" t="s">
        <v>350</v>
      </c>
      <c r="Y594" s="271" t="s">
        <v>350</v>
      </c>
      <c r="Z594" s="271" t="s">
        <v>350</v>
      </c>
      <c r="AA594" s="271" t="s">
        <v>349</v>
      </c>
      <c r="AB594" s="271" t="s">
        <v>349</v>
      </c>
      <c r="AC594" s="271" t="s">
        <v>349</v>
      </c>
      <c r="AD594" s="271" t="s">
        <v>349</v>
      </c>
      <c r="AE594" s="271" t="s">
        <v>349</v>
      </c>
      <c r="AF594" s="271" t="s">
        <v>349</v>
      </c>
      <c r="AG594" s="271"/>
      <c r="AH594" s="271"/>
      <c r="AI594" s="271"/>
      <c r="AJ594" s="271"/>
      <c r="AK594" s="271"/>
      <c r="AL594" s="271"/>
    </row>
    <row r="595" spans="1:38">
      <c r="A595" s="271">
        <v>807147</v>
      </c>
      <c r="B595" s="271" t="s">
        <v>2008</v>
      </c>
      <c r="C595" s="271" t="s">
        <v>349</v>
      </c>
      <c r="D595" s="271" t="s">
        <v>348</v>
      </c>
      <c r="E595" s="271" t="s">
        <v>350</v>
      </c>
      <c r="F595" s="271" t="s">
        <v>349</v>
      </c>
      <c r="G595" s="271" t="s">
        <v>349</v>
      </c>
      <c r="H595" s="271" t="s">
        <v>350</v>
      </c>
      <c r="I595" s="271" t="s">
        <v>350</v>
      </c>
      <c r="J595" s="271" t="s">
        <v>348</v>
      </c>
      <c r="K595" s="271" t="s">
        <v>350</v>
      </c>
      <c r="L595" s="271" t="s">
        <v>348</v>
      </c>
      <c r="M595" s="271" t="s">
        <v>348</v>
      </c>
      <c r="N595" s="271" t="s">
        <v>350</v>
      </c>
      <c r="O595" s="271" t="s">
        <v>350</v>
      </c>
      <c r="P595" s="271" t="s">
        <v>350</v>
      </c>
      <c r="Q595" s="271" t="s">
        <v>350</v>
      </c>
      <c r="R595" s="271" t="s">
        <v>349</v>
      </c>
      <c r="S595" s="271" t="s">
        <v>348</v>
      </c>
      <c r="T595" s="271" t="s">
        <v>350</v>
      </c>
      <c r="U595" s="271" t="s">
        <v>350</v>
      </c>
      <c r="V595" s="271" t="s">
        <v>350</v>
      </c>
      <c r="W595" s="271" t="s">
        <v>348</v>
      </c>
      <c r="X595" s="271" t="s">
        <v>350</v>
      </c>
      <c r="Y595" s="271" t="s">
        <v>349</v>
      </c>
      <c r="Z595" s="271" t="s">
        <v>349</v>
      </c>
      <c r="AA595" s="271" t="s">
        <v>350</v>
      </c>
      <c r="AB595" s="271" t="s">
        <v>349</v>
      </c>
      <c r="AC595" s="271" t="s">
        <v>349</v>
      </c>
      <c r="AD595" s="271" t="s">
        <v>349</v>
      </c>
      <c r="AE595" s="271" t="s">
        <v>349</v>
      </c>
      <c r="AF595" s="271" t="s">
        <v>349</v>
      </c>
      <c r="AG595" s="271"/>
      <c r="AH595" s="271"/>
      <c r="AI595" s="271"/>
      <c r="AJ595" s="271"/>
      <c r="AK595" s="271"/>
      <c r="AL595" s="271"/>
    </row>
    <row r="596" spans="1:38">
      <c r="A596" s="271">
        <v>807151</v>
      </c>
      <c r="B596" s="271" t="s">
        <v>2008</v>
      </c>
      <c r="C596" s="271" t="s">
        <v>349</v>
      </c>
      <c r="D596" s="271" t="s">
        <v>348</v>
      </c>
      <c r="E596" s="271" t="s">
        <v>349</v>
      </c>
      <c r="F596" s="271" t="s">
        <v>349</v>
      </c>
      <c r="G596" s="271" t="s">
        <v>349</v>
      </c>
      <c r="H596" s="271" t="s">
        <v>349</v>
      </c>
      <c r="I596" s="271" t="s">
        <v>349</v>
      </c>
      <c r="J596" s="271" t="s">
        <v>348</v>
      </c>
      <c r="K596" s="271" t="s">
        <v>348</v>
      </c>
      <c r="L596" s="271" t="s">
        <v>348</v>
      </c>
      <c r="M596" s="271" t="s">
        <v>348</v>
      </c>
      <c r="N596" s="271" t="s">
        <v>349</v>
      </c>
      <c r="O596" s="271" t="s">
        <v>350</v>
      </c>
      <c r="P596" s="271" t="s">
        <v>350</v>
      </c>
      <c r="Q596" s="271" t="s">
        <v>350</v>
      </c>
      <c r="R596" s="271" t="s">
        <v>350</v>
      </c>
      <c r="S596" s="271" t="s">
        <v>349</v>
      </c>
      <c r="T596" s="271" t="s">
        <v>348</v>
      </c>
      <c r="U596" s="271" t="s">
        <v>348</v>
      </c>
      <c r="V596" s="271" t="s">
        <v>350</v>
      </c>
      <c r="W596" s="271" t="s">
        <v>350</v>
      </c>
      <c r="X596" s="271" t="s">
        <v>350</v>
      </c>
      <c r="Y596" s="271" t="s">
        <v>350</v>
      </c>
      <c r="Z596" s="271" t="s">
        <v>348</v>
      </c>
      <c r="AA596" s="271" t="s">
        <v>349</v>
      </c>
      <c r="AB596" s="271" t="s">
        <v>349</v>
      </c>
      <c r="AC596" s="271" t="s">
        <v>349</v>
      </c>
      <c r="AD596" s="271" t="s">
        <v>349</v>
      </c>
      <c r="AE596" s="271" t="s">
        <v>349</v>
      </c>
      <c r="AF596" s="271" t="s">
        <v>349</v>
      </c>
      <c r="AG596" s="271"/>
      <c r="AH596" s="271"/>
      <c r="AI596" s="271"/>
      <c r="AJ596" s="271"/>
      <c r="AK596" s="271"/>
      <c r="AL596" s="271"/>
    </row>
    <row r="597" spans="1:38">
      <c r="A597" s="271">
        <v>807152</v>
      </c>
      <c r="B597" s="271" t="s">
        <v>2008</v>
      </c>
      <c r="C597" s="271" t="s">
        <v>350</v>
      </c>
      <c r="D597" s="271" t="s">
        <v>348</v>
      </c>
      <c r="E597" s="271" t="s">
        <v>349</v>
      </c>
      <c r="F597" s="271" t="s">
        <v>350</v>
      </c>
      <c r="G597" s="271" t="s">
        <v>350</v>
      </c>
      <c r="H597" s="271" t="s">
        <v>348</v>
      </c>
      <c r="I597" s="271" t="s">
        <v>350</v>
      </c>
      <c r="J597" s="271" t="s">
        <v>348</v>
      </c>
      <c r="K597" s="271" t="s">
        <v>348</v>
      </c>
      <c r="L597" s="271" t="s">
        <v>348</v>
      </c>
      <c r="M597" s="271" t="s">
        <v>350</v>
      </c>
      <c r="N597" s="271" t="s">
        <v>348</v>
      </c>
      <c r="O597" s="271" t="s">
        <v>350</v>
      </c>
      <c r="P597" s="271" t="s">
        <v>350</v>
      </c>
      <c r="Q597" s="271" t="s">
        <v>350</v>
      </c>
      <c r="R597" s="271" t="s">
        <v>348</v>
      </c>
      <c r="S597" s="271" t="s">
        <v>350</v>
      </c>
      <c r="T597" s="271" t="s">
        <v>348</v>
      </c>
      <c r="U597" s="271" t="s">
        <v>350</v>
      </c>
      <c r="V597" s="271" t="s">
        <v>350</v>
      </c>
      <c r="W597" s="271" t="s">
        <v>350</v>
      </c>
      <c r="X597" s="271" t="s">
        <v>350</v>
      </c>
      <c r="Y597" s="271" t="s">
        <v>350</v>
      </c>
      <c r="Z597" s="271" t="s">
        <v>350</v>
      </c>
      <c r="AA597" s="271" t="s">
        <v>349</v>
      </c>
      <c r="AB597" s="271" t="s">
        <v>349</v>
      </c>
      <c r="AC597" s="271" t="s">
        <v>349</v>
      </c>
      <c r="AD597" s="271" t="s">
        <v>349</v>
      </c>
      <c r="AE597" s="271" t="s">
        <v>349</v>
      </c>
      <c r="AF597" s="271" t="s">
        <v>349</v>
      </c>
      <c r="AG597" s="271"/>
      <c r="AH597" s="271"/>
      <c r="AI597" s="271"/>
      <c r="AJ597" s="271"/>
      <c r="AK597" s="271"/>
      <c r="AL597" s="271"/>
    </row>
    <row r="598" spans="1:38">
      <c r="A598" s="271">
        <v>807162</v>
      </c>
      <c r="B598" s="271" t="s">
        <v>2008</v>
      </c>
      <c r="C598" s="271" t="s">
        <v>348</v>
      </c>
      <c r="D598" s="271" t="s">
        <v>348</v>
      </c>
      <c r="E598" s="271" t="s">
        <v>350</v>
      </c>
      <c r="F598" s="271" t="s">
        <v>348</v>
      </c>
      <c r="G598" s="271" t="s">
        <v>350</v>
      </c>
      <c r="H598" s="271" t="s">
        <v>348</v>
      </c>
      <c r="I598" s="271" t="s">
        <v>350</v>
      </c>
      <c r="J598" s="271" t="s">
        <v>348</v>
      </c>
      <c r="K598" s="271" t="s">
        <v>348</v>
      </c>
      <c r="L598" s="271" t="s">
        <v>348</v>
      </c>
      <c r="M598" s="271" t="s">
        <v>348</v>
      </c>
      <c r="N598" s="271" t="s">
        <v>350</v>
      </c>
      <c r="O598" s="271" t="s">
        <v>349</v>
      </c>
      <c r="P598" s="271" t="s">
        <v>349</v>
      </c>
      <c r="Q598" s="271" t="s">
        <v>349</v>
      </c>
      <c r="R598" s="271" t="s">
        <v>348</v>
      </c>
      <c r="S598" s="271" t="s">
        <v>350</v>
      </c>
      <c r="T598" s="271" t="s">
        <v>350</v>
      </c>
      <c r="U598" s="271" t="s">
        <v>350</v>
      </c>
      <c r="V598" s="271" t="s">
        <v>350</v>
      </c>
      <c r="W598" s="271" t="s">
        <v>350</v>
      </c>
      <c r="X598" s="271" t="s">
        <v>350</v>
      </c>
      <c r="Y598" s="271" t="s">
        <v>349</v>
      </c>
      <c r="Z598" s="271" t="s">
        <v>349</v>
      </c>
      <c r="AA598" s="271" t="s">
        <v>349</v>
      </c>
      <c r="AB598" s="271" t="s">
        <v>349</v>
      </c>
      <c r="AC598" s="271" t="s">
        <v>349</v>
      </c>
      <c r="AD598" s="271" t="s">
        <v>349</v>
      </c>
      <c r="AE598" s="271" t="s">
        <v>349</v>
      </c>
      <c r="AF598" s="271" t="s">
        <v>349</v>
      </c>
      <c r="AG598" s="271"/>
      <c r="AH598" s="271"/>
      <c r="AI598" s="271"/>
      <c r="AJ598" s="271"/>
      <c r="AK598" s="271"/>
      <c r="AL598" s="271"/>
    </row>
    <row r="599" spans="1:38">
      <c r="A599" s="271">
        <v>807222</v>
      </c>
      <c r="B599" s="271" t="s">
        <v>2008</v>
      </c>
      <c r="C599" s="271" t="s">
        <v>349</v>
      </c>
      <c r="D599" s="271" t="s">
        <v>350</v>
      </c>
      <c r="E599" s="271" t="s">
        <v>348</v>
      </c>
      <c r="F599" s="271" t="s">
        <v>350</v>
      </c>
      <c r="G599" s="271" t="s">
        <v>350</v>
      </c>
      <c r="H599" s="271" t="s">
        <v>350</v>
      </c>
      <c r="I599" s="271" t="s">
        <v>350</v>
      </c>
      <c r="J599" s="271" t="s">
        <v>350</v>
      </c>
      <c r="K599" s="271" t="s">
        <v>348</v>
      </c>
      <c r="L599" s="271" t="s">
        <v>350</v>
      </c>
      <c r="M599" s="271" t="s">
        <v>350</v>
      </c>
      <c r="N599" s="271" t="s">
        <v>350</v>
      </c>
      <c r="O599" s="271" t="s">
        <v>349</v>
      </c>
      <c r="P599" s="271" t="s">
        <v>348</v>
      </c>
      <c r="Q599" s="271" t="s">
        <v>350</v>
      </c>
      <c r="R599" s="271" t="s">
        <v>350</v>
      </c>
      <c r="S599" s="271" t="s">
        <v>349</v>
      </c>
      <c r="T599" s="271" t="s">
        <v>350</v>
      </c>
      <c r="U599" s="271" t="s">
        <v>348</v>
      </c>
      <c r="V599" s="271" t="s">
        <v>349</v>
      </c>
      <c r="W599" s="271" t="s">
        <v>350</v>
      </c>
      <c r="X599" s="271" t="s">
        <v>350</v>
      </c>
      <c r="Y599" s="271" t="s">
        <v>349</v>
      </c>
      <c r="Z599" s="271" t="s">
        <v>350</v>
      </c>
      <c r="AA599" s="271" t="s">
        <v>349</v>
      </c>
      <c r="AB599" s="271" t="s">
        <v>349</v>
      </c>
      <c r="AC599" s="271" t="s">
        <v>349</v>
      </c>
      <c r="AD599" s="271" t="s">
        <v>349</v>
      </c>
      <c r="AE599" s="271" t="s">
        <v>349</v>
      </c>
      <c r="AF599" s="271" t="s">
        <v>349</v>
      </c>
      <c r="AG599" s="271"/>
      <c r="AH599" s="271"/>
      <c r="AI599" s="271"/>
      <c r="AJ599" s="271"/>
      <c r="AK599" s="271"/>
      <c r="AL599" s="271"/>
    </row>
    <row r="600" spans="1:38">
      <c r="A600" s="271">
        <v>807225</v>
      </c>
      <c r="B600" s="271" t="s">
        <v>2008</v>
      </c>
      <c r="C600" s="271" t="s">
        <v>348</v>
      </c>
      <c r="D600" s="271" t="s">
        <v>348</v>
      </c>
      <c r="E600" s="271" t="s">
        <v>350</v>
      </c>
      <c r="F600" s="271" t="s">
        <v>350</v>
      </c>
      <c r="G600" s="271" t="s">
        <v>350</v>
      </c>
      <c r="H600" s="271" t="s">
        <v>350</v>
      </c>
      <c r="I600" s="271" t="s">
        <v>348</v>
      </c>
      <c r="J600" s="271" t="s">
        <v>349</v>
      </c>
      <c r="K600" s="271" t="s">
        <v>350</v>
      </c>
      <c r="L600" s="271" t="s">
        <v>348</v>
      </c>
      <c r="M600" s="271" t="s">
        <v>350</v>
      </c>
      <c r="N600" s="271" t="s">
        <v>350</v>
      </c>
      <c r="O600" s="271" t="s">
        <v>349</v>
      </c>
      <c r="P600" s="271" t="s">
        <v>348</v>
      </c>
      <c r="Q600" s="271" t="s">
        <v>350</v>
      </c>
      <c r="R600" s="271" t="s">
        <v>350</v>
      </c>
      <c r="S600" s="271" t="s">
        <v>350</v>
      </c>
      <c r="T600" s="271" t="s">
        <v>350</v>
      </c>
      <c r="U600" s="271" t="s">
        <v>348</v>
      </c>
      <c r="V600" s="271" t="s">
        <v>350</v>
      </c>
      <c r="W600" s="271" t="s">
        <v>350</v>
      </c>
      <c r="X600" s="271" t="s">
        <v>350</v>
      </c>
      <c r="Y600" s="271" t="s">
        <v>350</v>
      </c>
      <c r="Z600" s="271" t="s">
        <v>350</v>
      </c>
      <c r="AA600" s="271" t="s">
        <v>349</v>
      </c>
      <c r="AB600" s="271" t="s">
        <v>349</v>
      </c>
      <c r="AC600" s="271" t="s">
        <v>349</v>
      </c>
      <c r="AD600" s="271" t="s">
        <v>349</v>
      </c>
      <c r="AE600" s="271" t="s">
        <v>349</v>
      </c>
      <c r="AF600" s="271" t="s">
        <v>349</v>
      </c>
      <c r="AG600" s="271"/>
      <c r="AH600" s="271"/>
      <c r="AI600" s="271"/>
      <c r="AJ600" s="271"/>
      <c r="AK600" s="271"/>
      <c r="AL600" s="271"/>
    </row>
    <row r="601" spans="1:38">
      <c r="A601" s="271">
        <v>807269</v>
      </c>
      <c r="B601" s="271" t="s">
        <v>2008</v>
      </c>
      <c r="C601" s="271" t="s">
        <v>348</v>
      </c>
      <c r="D601" s="271" t="s">
        <v>348</v>
      </c>
      <c r="E601" s="271" t="s">
        <v>350</v>
      </c>
      <c r="F601" s="271" t="s">
        <v>350</v>
      </c>
      <c r="G601" s="271" t="s">
        <v>350</v>
      </c>
      <c r="H601" s="271" t="s">
        <v>350</v>
      </c>
      <c r="I601" s="271" t="s">
        <v>350</v>
      </c>
      <c r="J601" s="271" t="s">
        <v>349</v>
      </c>
      <c r="K601" s="271" t="s">
        <v>350</v>
      </c>
      <c r="L601" s="271" t="s">
        <v>350</v>
      </c>
      <c r="M601" s="271" t="s">
        <v>348</v>
      </c>
      <c r="N601" s="271" t="s">
        <v>350</v>
      </c>
      <c r="O601" s="271" t="s">
        <v>350</v>
      </c>
      <c r="P601" s="271" t="s">
        <v>350</v>
      </c>
      <c r="Q601" s="271" t="s">
        <v>350</v>
      </c>
      <c r="R601" s="271" t="s">
        <v>348</v>
      </c>
      <c r="S601" s="271" t="s">
        <v>350</v>
      </c>
      <c r="T601" s="271" t="s">
        <v>350</v>
      </c>
      <c r="U601" s="271" t="s">
        <v>350</v>
      </c>
      <c r="V601" s="271" t="s">
        <v>350</v>
      </c>
      <c r="W601" s="271" t="s">
        <v>350</v>
      </c>
      <c r="X601" s="271" t="s">
        <v>350</v>
      </c>
      <c r="Y601" s="271" t="s">
        <v>350</v>
      </c>
      <c r="Z601" s="271" t="s">
        <v>350</v>
      </c>
      <c r="AA601" s="271" t="s">
        <v>349</v>
      </c>
      <c r="AB601" s="271" t="s">
        <v>349</v>
      </c>
      <c r="AC601" s="271" t="s">
        <v>349</v>
      </c>
      <c r="AD601" s="271" t="s">
        <v>349</v>
      </c>
      <c r="AE601" s="271" t="s">
        <v>349</v>
      </c>
      <c r="AF601" s="271" t="s">
        <v>349</v>
      </c>
      <c r="AG601" s="271"/>
      <c r="AH601" s="271"/>
      <c r="AI601" s="271"/>
      <c r="AJ601" s="271"/>
      <c r="AK601" s="271"/>
      <c r="AL601" s="271"/>
    </row>
    <row r="602" spans="1:38">
      <c r="A602" s="271">
        <v>807270</v>
      </c>
      <c r="B602" s="271" t="s">
        <v>2008</v>
      </c>
      <c r="C602" s="271" t="s">
        <v>348</v>
      </c>
      <c r="D602" s="271" t="s">
        <v>348</v>
      </c>
      <c r="E602" s="271" t="s">
        <v>350</v>
      </c>
      <c r="F602" s="271" t="s">
        <v>350</v>
      </c>
      <c r="G602" s="271" t="s">
        <v>350</v>
      </c>
      <c r="H602" s="271" t="s">
        <v>350</v>
      </c>
      <c r="I602" s="271" t="s">
        <v>350</v>
      </c>
      <c r="J602" s="271" t="s">
        <v>349</v>
      </c>
      <c r="K602" s="271" t="s">
        <v>350</v>
      </c>
      <c r="L602" s="271" t="s">
        <v>350</v>
      </c>
      <c r="M602" s="271" t="s">
        <v>348</v>
      </c>
      <c r="N602" s="271" t="s">
        <v>348</v>
      </c>
      <c r="O602" s="271" t="s">
        <v>348</v>
      </c>
      <c r="P602" s="271" t="s">
        <v>350</v>
      </c>
      <c r="Q602" s="271" t="s">
        <v>350</v>
      </c>
      <c r="R602" s="271" t="s">
        <v>350</v>
      </c>
      <c r="S602" s="271" t="s">
        <v>350</v>
      </c>
      <c r="T602" s="271" t="s">
        <v>350</v>
      </c>
      <c r="U602" s="271" t="s">
        <v>350</v>
      </c>
      <c r="V602" s="271" t="s">
        <v>350</v>
      </c>
      <c r="W602" s="271" t="s">
        <v>350</v>
      </c>
      <c r="X602" s="271" t="s">
        <v>350</v>
      </c>
      <c r="Y602" s="271" t="s">
        <v>350</v>
      </c>
      <c r="Z602" s="271" t="s">
        <v>350</v>
      </c>
      <c r="AA602" s="271" t="s">
        <v>349</v>
      </c>
      <c r="AB602" s="271" t="s">
        <v>349</v>
      </c>
      <c r="AC602" s="271" t="s">
        <v>349</v>
      </c>
      <c r="AD602" s="271" t="s">
        <v>349</v>
      </c>
      <c r="AE602" s="271" t="s">
        <v>349</v>
      </c>
      <c r="AF602" s="271" t="s">
        <v>349</v>
      </c>
      <c r="AG602" s="271"/>
      <c r="AH602" s="271"/>
      <c r="AI602" s="271"/>
      <c r="AJ602" s="271"/>
      <c r="AK602" s="271"/>
      <c r="AL602" s="271"/>
    </row>
    <row r="603" spans="1:38">
      <c r="A603" s="271">
        <v>807292</v>
      </c>
      <c r="B603" s="271" t="s">
        <v>2008</v>
      </c>
      <c r="C603" s="271" t="s">
        <v>348</v>
      </c>
      <c r="D603" s="271" t="s">
        <v>348</v>
      </c>
      <c r="E603" s="271" t="s">
        <v>348</v>
      </c>
      <c r="F603" s="271" t="s">
        <v>348</v>
      </c>
      <c r="G603" s="271" t="s">
        <v>350</v>
      </c>
      <c r="H603" s="271" t="s">
        <v>350</v>
      </c>
      <c r="I603" s="271" t="s">
        <v>350</v>
      </c>
      <c r="J603" s="271" t="s">
        <v>350</v>
      </c>
      <c r="K603" s="271" t="s">
        <v>350</v>
      </c>
      <c r="L603" s="271" t="s">
        <v>348</v>
      </c>
      <c r="M603" s="271" t="s">
        <v>350</v>
      </c>
      <c r="N603" s="271" t="s">
        <v>350</v>
      </c>
      <c r="O603" s="271" t="s">
        <v>349</v>
      </c>
      <c r="P603" s="271" t="s">
        <v>348</v>
      </c>
      <c r="Q603" s="271" t="s">
        <v>350</v>
      </c>
      <c r="R603" s="271" t="s">
        <v>348</v>
      </c>
      <c r="S603" s="271" t="s">
        <v>350</v>
      </c>
      <c r="T603" s="271" t="s">
        <v>350</v>
      </c>
      <c r="U603" s="271" t="s">
        <v>348</v>
      </c>
      <c r="V603" s="271" t="s">
        <v>350</v>
      </c>
      <c r="W603" s="271" t="s">
        <v>348</v>
      </c>
      <c r="X603" s="271" t="s">
        <v>350</v>
      </c>
      <c r="Y603" s="271" t="s">
        <v>350</v>
      </c>
      <c r="Z603" s="271" t="s">
        <v>348</v>
      </c>
      <c r="AA603" s="271" t="s">
        <v>349</v>
      </c>
      <c r="AB603" s="271" t="s">
        <v>349</v>
      </c>
      <c r="AC603" s="271" t="s">
        <v>349</v>
      </c>
      <c r="AD603" s="271" t="s">
        <v>349</v>
      </c>
      <c r="AE603" s="271" t="s">
        <v>349</v>
      </c>
      <c r="AF603" s="271" t="s">
        <v>349</v>
      </c>
      <c r="AG603" s="271"/>
      <c r="AH603" s="271"/>
      <c r="AI603" s="271"/>
      <c r="AJ603" s="271"/>
      <c r="AK603" s="271"/>
      <c r="AL603" s="271"/>
    </row>
    <row r="604" spans="1:38">
      <c r="A604" s="271">
        <v>807308</v>
      </c>
      <c r="B604" s="271" t="s">
        <v>2008</v>
      </c>
      <c r="C604" s="271" t="s">
        <v>349</v>
      </c>
      <c r="D604" s="271" t="s">
        <v>348</v>
      </c>
      <c r="E604" s="271" t="s">
        <v>349</v>
      </c>
      <c r="F604" s="271" t="s">
        <v>349</v>
      </c>
      <c r="G604" s="271" t="s">
        <v>349</v>
      </c>
      <c r="H604" s="271" t="s">
        <v>348</v>
      </c>
      <c r="I604" s="271" t="s">
        <v>349</v>
      </c>
      <c r="J604" s="271" t="s">
        <v>348</v>
      </c>
      <c r="K604" s="271" t="s">
        <v>348</v>
      </c>
      <c r="L604" s="271" t="s">
        <v>348</v>
      </c>
      <c r="M604" s="271" t="s">
        <v>348</v>
      </c>
      <c r="N604" s="271" t="s">
        <v>349</v>
      </c>
      <c r="O604" s="271" t="s">
        <v>349</v>
      </c>
      <c r="P604" s="271" t="s">
        <v>350</v>
      </c>
      <c r="Q604" s="271" t="s">
        <v>350</v>
      </c>
      <c r="R604" s="271" t="s">
        <v>348</v>
      </c>
      <c r="S604" s="271" t="s">
        <v>350</v>
      </c>
      <c r="T604" s="271" t="s">
        <v>350</v>
      </c>
      <c r="U604" s="271" t="s">
        <v>348</v>
      </c>
      <c r="V604" s="271" t="s">
        <v>348</v>
      </c>
      <c r="W604" s="271" t="s">
        <v>350</v>
      </c>
      <c r="X604" s="271" t="s">
        <v>350</v>
      </c>
      <c r="Y604" s="271" t="s">
        <v>348</v>
      </c>
      <c r="Z604" s="271" t="s">
        <v>350</v>
      </c>
      <c r="AA604" s="271" t="s">
        <v>349</v>
      </c>
      <c r="AB604" s="271" t="s">
        <v>349</v>
      </c>
      <c r="AC604" s="271" t="s">
        <v>349</v>
      </c>
      <c r="AD604" s="271" t="s">
        <v>349</v>
      </c>
      <c r="AE604" s="271" t="s">
        <v>349</v>
      </c>
      <c r="AF604" s="271" t="s">
        <v>349</v>
      </c>
      <c r="AG604" s="271"/>
      <c r="AH604" s="271"/>
      <c r="AI604" s="271"/>
      <c r="AJ604" s="271"/>
      <c r="AK604" s="271"/>
      <c r="AL604" s="271"/>
    </row>
    <row r="605" spans="1:38">
      <c r="A605" s="271">
        <v>807356</v>
      </c>
      <c r="B605" s="271" t="s">
        <v>2008</v>
      </c>
      <c r="C605" s="271" t="s">
        <v>348</v>
      </c>
      <c r="D605" s="271" t="s">
        <v>348</v>
      </c>
      <c r="E605" s="271" t="s">
        <v>348</v>
      </c>
      <c r="F605" s="271" t="s">
        <v>350</v>
      </c>
      <c r="G605" s="271" t="s">
        <v>348</v>
      </c>
      <c r="H605" s="271" t="s">
        <v>348</v>
      </c>
      <c r="I605" s="271" t="s">
        <v>348</v>
      </c>
      <c r="J605" s="271" t="s">
        <v>348</v>
      </c>
      <c r="K605" s="271" t="s">
        <v>348</v>
      </c>
      <c r="L605" s="271" t="s">
        <v>348</v>
      </c>
      <c r="M605" s="271" t="s">
        <v>348</v>
      </c>
      <c r="N605" s="271" t="s">
        <v>348</v>
      </c>
      <c r="O605" s="271" t="s">
        <v>348</v>
      </c>
      <c r="P605" s="271" t="s">
        <v>350</v>
      </c>
      <c r="Q605" s="271" t="s">
        <v>348</v>
      </c>
      <c r="R605" s="271" t="s">
        <v>348</v>
      </c>
      <c r="S605" s="271" t="s">
        <v>350</v>
      </c>
      <c r="T605" s="271" t="s">
        <v>350</v>
      </c>
      <c r="U605" s="271" t="s">
        <v>350</v>
      </c>
      <c r="V605" s="271" t="s">
        <v>350</v>
      </c>
      <c r="W605" s="271" t="s">
        <v>350</v>
      </c>
      <c r="X605" s="271" t="s">
        <v>350</v>
      </c>
      <c r="Y605" s="271" t="s">
        <v>349</v>
      </c>
      <c r="Z605" s="271" t="s">
        <v>350</v>
      </c>
      <c r="AA605" s="271" t="s">
        <v>349</v>
      </c>
      <c r="AB605" s="271" t="s">
        <v>349</v>
      </c>
      <c r="AC605" s="271" t="s">
        <v>349</v>
      </c>
      <c r="AD605" s="271" t="s">
        <v>349</v>
      </c>
      <c r="AE605" s="271" t="s">
        <v>349</v>
      </c>
      <c r="AF605" s="271" t="s">
        <v>349</v>
      </c>
      <c r="AG605" s="271"/>
      <c r="AH605" s="271"/>
      <c r="AI605" s="271"/>
      <c r="AJ605" s="271"/>
      <c r="AK605" s="271"/>
      <c r="AL605" s="271"/>
    </row>
    <row r="606" spans="1:38">
      <c r="A606" s="271">
        <v>807371</v>
      </c>
      <c r="B606" s="271" t="s">
        <v>2008</v>
      </c>
      <c r="C606" s="271" t="s">
        <v>348</v>
      </c>
      <c r="D606" s="271" t="s">
        <v>350</v>
      </c>
      <c r="E606" s="271" t="s">
        <v>350</v>
      </c>
      <c r="F606" s="271" t="s">
        <v>348</v>
      </c>
      <c r="G606" s="271" t="s">
        <v>350</v>
      </c>
      <c r="H606" s="271" t="s">
        <v>350</v>
      </c>
      <c r="I606" s="271" t="s">
        <v>350</v>
      </c>
      <c r="J606" s="271" t="s">
        <v>349</v>
      </c>
      <c r="K606" s="271" t="s">
        <v>348</v>
      </c>
      <c r="L606" s="271" t="s">
        <v>350</v>
      </c>
      <c r="M606" s="271" t="s">
        <v>350</v>
      </c>
      <c r="N606" s="271" t="s">
        <v>350</v>
      </c>
      <c r="O606" s="271" t="s">
        <v>349</v>
      </c>
      <c r="P606" s="271" t="s">
        <v>350</v>
      </c>
      <c r="Q606" s="271" t="s">
        <v>350</v>
      </c>
      <c r="R606" s="271" t="s">
        <v>350</v>
      </c>
      <c r="S606" s="271" t="s">
        <v>350</v>
      </c>
      <c r="T606" s="271" t="s">
        <v>350</v>
      </c>
      <c r="U606" s="271" t="s">
        <v>350</v>
      </c>
      <c r="V606" s="271" t="s">
        <v>350</v>
      </c>
      <c r="W606" s="271" t="s">
        <v>350</v>
      </c>
      <c r="X606" s="271" t="s">
        <v>350</v>
      </c>
      <c r="Y606" s="271" t="s">
        <v>350</v>
      </c>
      <c r="Z606" s="271" t="s">
        <v>350</v>
      </c>
      <c r="AA606" s="271" t="s">
        <v>349</v>
      </c>
      <c r="AB606" s="271" t="s">
        <v>349</v>
      </c>
      <c r="AC606" s="271" t="s">
        <v>349</v>
      </c>
      <c r="AD606" s="271" t="s">
        <v>349</v>
      </c>
      <c r="AE606" s="271" t="s">
        <v>349</v>
      </c>
      <c r="AF606" s="271" t="s">
        <v>349</v>
      </c>
      <c r="AG606" s="271"/>
      <c r="AH606" s="271"/>
      <c r="AI606" s="271"/>
      <c r="AJ606" s="271"/>
      <c r="AK606" s="271"/>
      <c r="AL606" s="271"/>
    </row>
    <row r="607" spans="1:38">
      <c r="A607" s="271">
        <v>807394</v>
      </c>
      <c r="B607" s="271" t="s">
        <v>2008</v>
      </c>
      <c r="C607" s="271" t="s">
        <v>348</v>
      </c>
      <c r="D607" s="271" t="s">
        <v>348</v>
      </c>
      <c r="E607" s="271" t="s">
        <v>348</v>
      </c>
      <c r="F607" s="271" t="s">
        <v>348</v>
      </c>
      <c r="G607" s="271" t="s">
        <v>348</v>
      </c>
      <c r="H607" s="271" t="s">
        <v>350</v>
      </c>
      <c r="I607" s="271" t="s">
        <v>348</v>
      </c>
      <c r="J607" s="271" t="s">
        <v>350</v>
      </c>
      <c r="K607" s="271" t="s">
        <v>350</v>
      </c>
      <c r="L607" s="271" t="s">
        <v>348</v>
      </c>
      <c r="M607" s="271" t="s">
        <v>348</v>
      </c>
      <c r="N607" s="271" t="s">
        <v>348</v>
      </c>
      <c r="O607" s="271" t="s">
        <v>348</v>
      </c>
      <c r="P607" s="271" t="s">
        <v>350</v>
      </c>
      <c r="Q607" s="271" t="s">
        <v>350</v>
      </c>
      <c r="R607" s="271" t="s">
        <v>348</v>
      </c>
      <c r="S607" s="271" t="s">
        <v>350</v>
      </c>
      <c r="T607" s="271" t="s">
        <v>350</v>
      </c>
      <c r="U607" s="271" t="s">
        <v>350</v>
      </c>
      <c r="V607" s="271" t="s">
        <v>350</v>
      </c>
      <c r="W607" s="271" t="s">
        <v>350</v>
      </c>
      <c r="X607" s="271" t="s">
        <v>350</v>
      </c>
      <c r="Y607" s="271" t="s">
        <v>350</v>
      </c>
      <c r="Z607" s="271" t="s">
        <v>350</v>
      </c>
      <c r="AA607" s="271" t="s">
        <v>349</v>
      </c>
      <c r="AB607" s="271" t="s">
        <v>349</v>
      </c>
      <c r="AC607" s="271" t="s">
        <v>349</v>
      </c>
      <c r="AD607" s="271" t="s">
        <v>349</v>
      </c>
      <c r="AE607" s="271" t="s">
        <v>349</v>
      </c>
      <c r="AF607" s="271" t="s">
        <v>349</v>
      </c>
      <c r="AG607" s="271"/>
      <c r="AH607" s="271"/>
      <c r="AI607" s="271"/>
      <c r="AJ607" s="271"/>
      <c r="AK607" s="271"/>
      <c r="AL607" s="271"/>
    </row>
    <row r="608" spans="1:38">
      <c r="A608" s="271">
        <v>807410</v>
      </c>
      <c r="B608" s="271" t="s">
        <v>2008</v>
      </c>
      <c r="C608" s="271" t="s">
        <v>349</v>
      </c>
      <c r="D608" s="271" t="s">
        <v>348</v>
      </c>
      <c r="E608" s="271" t="s">
        <v>348</v>
      </c>
      <c r="F608" s="271" t="s">
        <v>349</v>
      </c>
      <c r="G608" s="271" t="s">
        <v>349</v>
      </c>
      <c r="H608" s="271" t="s">
        <v>350</v>
      </c>
      <c r="I608" s="271" t="s">
        <v>350</v>
      </c>
      <c r="J608" s="271" t="s">
        <v>348</v>
      </c>
      <c r="K608" s="271" t="s">
        <v>348</v>
      </c>
      <c r="L608" s="271" t="s">
        <v>350</v>
      </c>
      <c r="M608" s="271" t="s">
        <v>349</v>
      </c>
      <c r="N608" s="271" t="s">
        <v>350</v>
      </c>
      <c r="O608" s="271" t="s">
        <v>349</v>
      </c>
      <c r="P608" s="271" t="s">
        <v>350</v>
      </c>
      <c r="Q608" s="271" t="s">
        <v>349</v>
      </c>
      <c r="R608" s="271" t="s">
        <v>350</v>
      </c>
      <c r="S608" s="271" t="s">
        <v>348</v>
      </c>
      <c r="T608" s="271" t="s">
        <v>350</v>
      </c>
      <c r="U608" s="271" t="s">
        <v>348</v>
      </c>
      <c r="V608" s="271" t="s">
        <v>350</v>
      </c>
      <c r="W608" s="271" t="s">
        <v>348</v>
      </c>
      <c r="X608" s="271" t="s">
        <v>350</v>
      </c>
      <c r="Y608" s="271" t="s">
        <v>348</v>
      </c>
      <c r="Z608" s="271" t="s">
        <v>348</v>
      </c>
      <c r="AA608" s="271" t="s">
        <v>349</v>
      </c>
      <c r="AB608" s="271" t="s">
        <v>349</v>
      </c>
      <c r="AC608" s="271" t="s">
        <v>349</v>
      </c>
      <c r="AD608" s="271" t="s">
        <v>349</v>
      </c>
      <c r="AE608" s="271" t="s">
        <v>349</v>
      </c>
      <c r="AF608" s="271" t="s">
        <v>349</v>
      </c>
      <c r="AG608" s="271"/>
      <c r="AH608" s="271"/>
      <c r="AI608" s="271"/>
      <c r="AJ608" s="271"/>
      <c r="AK608" s="271"/>
      <c r="AL608" s="271"/>
    </row>
    <row r="609" spans="1:38">
      <c r="A609" s="271">
        <v>807426</v>
      </c>
      <c r="B609" s="271" t="s">
        <v>2008</v>
      </c>
      <c r="C609" s="271" t="s">
        <v>348</v>
      </c>
      <c r="D609" s="271" t="s">
        <v>350</v>
      </c>
      <c r="E609" s="271" t="s">
        <v>350</v>
      </c>
      <c r="F609" s="271" t="s">
        <v>350</v>
      </c>
      <c r="G609" s="271" t="s">
        <v>350</v>
      </c>
      <c r="H609" s="271" t="s">
        <v>350</v>
      </c>
      <c r="I609" s="271" t="s">
        <v>350</v>
      </c>
      <c r="J609" s="271" t="s">
        <v>350</v>
      </c>
      <c r="K609" s="271" t="s">
        <v>350</v>
      </c>
      <c r="L609" s="271" t="s">
        <v>348</v>
      </c>
      <c r="M609" s="271" t="s">
        <v>350</v>
      </c>
      <c r="N609" s="271" t="s">
        <v>348</v>
      </c>
      <c r="O609" s="271" t="s">
        <v>349</v>
      </c>
      <c r="P609" s="271" t="s">
        <v>350</v>
      </c>
      <c r="Q609" s="271" t="s">
        <v>350</v>
      </c>
      <c r="R609" s="271" t="s">
        <v>348</v>
      </c>
      <c r="S609" s="271" t="s">
        <v>350</v>
      </c>
      <c r="T609" s="271" t="s">
        <v>350</v>
      </c>
      <c r="U609" s="271" t="s">
        <v>348</v>
      </c>
      <c r="V609" s="271" t="s">
        <v>348</v>
      </c>
      <c r="W609" s="271" t="s">
        <v>348</v>
      </c>
      <c r="X609" s="271" t="s">
        <v>350</v>
      </c>
      <c r="Y609" s="271" t="s">
        <v>348</v>
      </c>
      <c r="Z609" s="271" t="s">
        <v>349</v>
      </c>
      <c r="AA609" s="271" t="s">
        <v>349</v>
      </c>
      <c r="AB609" s="271" t="s">
        <v>349</v>
      </c>
      <c r="AC609" s="271" t="s">
        <v>349</v>
      </c>
      <c r="AD609" s="271" t="s">
        <v>349</v>
      </c>
      <c r="AE609" s="271" t="s">
        <v>349</v>
      </c>
      <c r="AF609" s="271" t="s">
        <v>349</v>
      </c>
      <c r="AG609" s="271"/>
      <c r="AH609" s="271"/>
      <c r="AI609" s="271"/>
      <c r="AJ609" s="271"/>
      <c r="AK609" s="271"/>
      <c r="AL609" s="271"/>
    </row>
    <row r="610" spans="1:38">
      <c r="A610" s="271">
        <v>807435</v>
      </c>
      <c r="B610" s="271" t="s">
        <v>2008</v>
      </c>
      <c r="C610" s="271" t="s">
        <v>350</v>
      </c>
      <c r="D610" s="271" t="s">
        <v>350</v>
      </c>
      <c r="E610" s="271" t="s">
        <v>350</v>
      </c>
      <c r="F610" s="271" t="s">
        <v>350</v>
      </c>
      <c r="G610" s="271" t="s">
        <v>350</v>
      </c>
      <c r="H610" s="271" t="s">
        <v>350</v>
      </c>
      <c r="I610" s="271" t="s">
        <v>348</v>
      </c>
      <c r="J610" s="271" t="s">
        <v>350</v>
      </c>
      <c r="K610" s="271" t="s">
        <v>350</v>
      </c>
      <c r="L610" s="271" t="s">
        <v>348</v>
      </c>
      <c r="M610" s="271" t="s">
        <v>350</v>
      </c>
      <c r="N610" s="271" t="s">
        <v>350</v>
      </c>
      <c r="O610" s="271" t="s">
        <v>350</v>
      </c>
      <c r="P610" s="271" t="s">
        <v>349</v>
      </c>
      <c r="Q610" s="271" t="s">
        <v>350</v>
      </c>
      <c r="R610" s="271" t="s">
        <v>350</v>
      </c>
      <c r="S610" s="271" t="s">
        <v>350</v>
      </c>
      <c r="T610" s="271" t="s">
        <v>348</v>
      </c>
      <c r="U610" s="271" t="s">
        <v>350</v>
      </c>
      <c r="V610" s="271" t="s">
        <v>348</v>
      </c>
      <c r="W610" s="271" t="s">
        <v>350</v>
      </c>
      <c r="X610" s="271" t="s">
        <v>350</v>
      </c>
      <c r="Y610" s="271" t="s">
        <v>350</v>
      </c>
      <c r="Z610" s="271" t="s">
        <v>349</v>
      </c>
      <c r="AA610" s="271" t="s">
        <v>349</v>
      </c>
      <c r="AB610" s="271" t="s">
        <v>349</v>
      </c>
      <c r="AC610" s="271" t="s">
        <v>349</v>
      </c>
      <c r="AD610" s="271" t="s">
        <v>349</v>
      </c>
      <c r="AE610" s="271" t="s">
        <v>349</v>
      </c>
      <c r="AF610" s="271" t="s">
        <v>349</v>
      </c>
      <c r="AG610" s="271"/>
      <c r="AH610" s="271"/>
      <c r="AI610" s="271"/>
      <c r="AJ610" s="271"/>
      <c r="AK610" s="271"/>
      <c r="AL610" s="271"/>
    </row>
    <row r="611" spans="1:38">
      <c r="A611" s="271">
        <v>807510</v>
      </c>
      <c r="B611" s="271" t="s">
        <v>2008</v>
      </c>
      <c r="C611" s="271" t="s">
        <v>350</v>
      </c>
      <c r="D611" s="271" t="s">
        <v>348</v>
      </c>
      <c r="E611" s="271" t="s">
        <v>348</v>
      </c>
      <c r="F611" s="271" t="s">
        <v>350</v>
      </c>
      <c r="G611" s="271" t="s">
        <v>350</v>
      </c>
      <c r="H611" s="271" t="s">
        <v>350</v>
      </c>
      <c r="I611" s="271" t="s">
        <v>348</v>
      </c>
      <c r="J611" s="271" t="s">
        <v>350</v>
      </c>
      <c r="K611" s="271" t="s">
        <v>348</v>
      </c>
      <c r="L611" s="271" t="s">
        <v>348</v>
      </c>
      <c r="M611" s="271" t="s">
        <v>350</v>
      </c>
      <c r="N611" s="271" t="s">
        <v>348</v>
      </c>
      <c r="O611" s="271" t="s">
        <v>349</v>
      </c>
      <c r="P611" s="271" t="s">
        <v>350</v>
      </c>
      <c r="Q611" s="271" t="s">
        <v>350</v>
      </c>
      <c r="R611" s="271" t="s">
        <v>349</v>
      </c>
      <c r="S611" s="271" t="s">
        <v>350</v>
      </c>
      <c r="T611" s="271" t="s">
        <v>350</v>
      </c>
      <c r="U611" s="271" t="s">
        <v>348</v>
      </c>
      <c r="V611" s="271" t="s">
        <v>350</v>
      </c>
      <c r="W611" s="271" t="s">
        <v>348</v>
      </c>
      <c r="X611" s="271" t="s">
        <v>350</v>
      </c>
      <c r="Y611" s="271" t="s">
        <v>348</v>
      </c>
      <c r="Z611" s="271" t="s">
        <v>348</v>
      </c>
      <c r="AA611" s="271" t="s">
        <v>349</v>
      </c>
      <c r="AB611" s="271" t="s">
        <v>349</v>
      </c>
      <c r="AC611" s="271" t="s">
        <v>349</v>
      </c>
      <c r="AD611" s="271" t="s">
        <v>349</v>
      </c>
      <c r="AE611" s="271" t="s">
        <v>349</v>
      </c>
      <c r="AF611" s="271" t="s">
        <v>349</v>
      </c>
      <c r="AG611" s="271"/>
      <c r="AH611" s="271"/>
      <c r="AI611" s="271"/>
      <c r="AJ611" s="271"/>
      <c r="AK611" s="271"/>
      <c r="AL611" s="271"/>
    </row>
    <row r="612" spans="1:38">
      <c r="A612" s="271">
        <v>807517</v>
      </c>
      <c r="B612" s="271" t="s">
        <v>2008</v>
      </c>
      <c r="C612" s="271" t="s">
        <v>350</v>
      </c>
      <c r="D612" s="271" t="s">
        <v>348</v>
      </c>
      <c r="E612" s="271" t="s">
        <v>350</v>
      </c>
      <c r="F612" s="271" t="s">
        <v>350</v>
      </c>
      <c r="G612" s="271" t="s">
        <v>350</v>
      </c>
      <c r="H612" s="271" t="s">
        <v>350</v>
      </c>
      <c r="I612" s="271" t="s">
        <v>350</v>
      </c>
      <c r="J612" s="271" t="s">
        <v>350</v>
      </c>
      <c r="K612" s="271" t="s">
        <v>350</v>
      </c>
      <c r="L612" s="271" t="s">
        <v>348</v>
      </c>
      <c r="M612" s="271" t="s">
        <v>348</v>
      </c>
      <c r="N612" s="271" t="s">
        <v>350</v>
      </c>
      <c r="O612" s="271" t="s">
        <v>349</v>
      </c>
      <c r="P612" s="271" t="s">
        <v>350</v>
      </c>
      <c r="Q612" s="271" t="s">
        <v>349</v>
      </c>
      <c r="R612" s="271" t="s">
        <v>350</v>
      </c>
      <c r="S612" s="271" t="s">
        <v>348</v>
      </c>
      <c r="T612" s="271" t="s">
        <v>349</v>
      </c>
      <c r="U612" s="271" t="s">
        <v>348</v>
      </c>
      <c r="V612" s="271" t="s">
        <v>350</v>
      </c>
      <c r="W612" s="271" t="s">
        <v>350</v>
      </c>
      <c r="X612" s="271" t="s">
        <v>350</v>
      </c>
      <c r="Y612" s="271" t="s">
        <v>350</v>
      </c>
      <c r="Z612" s="271" t="s">
        <v>350</v>
      </c>
      <c r="AA612" s="271" t="s">
        <v>349</v>
      </c>
      <c r="AB612" s="271" t="s">
        <v>349</v>
      </c>
      <c r="AC612" s="271" t="s">
        <v>349</v>
      </c>
      <c r="AD612" s="271" t="s">
        <v>349</v>
      </c>
      <c r="AE612" s="271" t="s">
        <v>349</v>
      </c>
      <c r="AF612" s="271" t="s">
        <v>349</v>
      </c>
      <c r="AG612" s="271"/>
      <c r="AH612" s="271"/>
      <c r="AI612" s="271"/>
      <c r="AJ612" s="271"/>
      <c r="AK612" s="271"/>
      <c r="AL612" s="271"/>
    </row>
    <row r="613" spans="1:38">
      <c r="A613" s="271">
        <v>807606</v>
      </c>
      <c r="B613" s="271" t="s">
        <v>2008</v>
      </c>
      <c r="C613" s="271" t="s">
        <v>350</v>
      </c>
      <c r="D613" s="271" t="s">
        <v>348</v>
      </c>
      <c r="E613" s="271" t="s">
        <v>350</v>
      </c>
      <c r="F613" s="271" t="s">
        <v>350</v>
      </c>
      <c r="G613" s="271" t="s">
        <v>350</v>
      </c>
      <c r="H613" s="271" t="s">
        <v>350</v>
      </c>
      <c r="I613" s="271" t="s">
        <v>350</v>
      </c>
      <c r="J613" s="271" t="s">
        <v>348</v>
      </c>
      <c r="K613" s="271" t="s">
        <v>348</v>
      </c>
      <c r="L613" s="271" t="s">
        <v>348</v>
      </c>
      <c r="M613" s="271" t="s">
        <v>350</v>
      </c>
      <c r="N613" s="271" t="s">
        <v>350</v>
      </c>
      <c r="O613" s="271" t="s">
        <v>349</v>
      </c>
      <c r="P613" s="271" t="s">
        <v>350</v>
      </c>
      <c r="Q613" s="271" t="s">
        <v>350</v>
      </c>
      <c r="R613" s="271" t="s">
        <v>348</v>
      </c>
      <c r="S613" s="271" t="s">
        <v>350</v>
      </c>
      <c r="T613" s="271" t="s">
        <v>350</v>
      </c>
      <c r="U613" s="271" t="s">
        <v>350</v>
      </c>
      <c r="V613" s="271" t="s">
        <v>350</v>
      </c>
      <c r="W613" s="271" t="s">
        <v>350</v>
      </c>
      <c r="X613" s="271" t="s">
        <v>350</v>
      </c>
      <c r="Y613" s="271" t="s">
        <v>350</v>
      </c>
      <c r="Z613" s="271" t="s">
        <v>350</v>
      </c>
      <c r="AA613" s="271" t="s">
        <v>349</v>
      </c>
      <c r="AB613" s="271" t="s">
        <v>349</v>
      </c>
      <c r="AC613" s="271" t="s">
        <v>349</v>
      </c>
      <c r="AD613" s="271" t="s">
        <v>349</v>
      </c>
      <c r="AE613" s="271" t="s">
        <v>349</v>
      </c>
      <c r="AF613" s="271" t="s">
        <v>349</v>
      </c>
      <c r="AG613" s="271"/>
      <c r="AH613" s="271"/>
      <c r="AI613" s="271"/>
      <c r="AJ613" s="271"/>
      <c r="AK613" s="271"/>
      <c r="AL613" s="271"/>
    </row>
    <row r="614" spans="1:38">
      <c r="A614" s="271">
        <v>807633</v>
      </c>
      <c r="B614" s="271" t="s">
        <v>2008</v>
      </c>
      <c r="C614" s="271" t="s">
        <v>348</v>
      </c>
      <c r="D614" s="271" t="s">
        <v>348</v>
      </c>
      <c r="E614" s="271" t="s">
        <v>348</v>
      </c>
      <c r="F614" s="271" t="s">
        <v>350</v>
      </c>
      <c r="G614" s="271" t="s">
        <v>349</v>
      </c>
      <c r="H614" s="271" t="s">
        <v>350</v>
      </c>
      <c r="I614" s="271" t="s">
        <v>348</v>
      </c>
      <c r="J614" s="271" t="s">
        <v>349</v>
      </c>
      <c r="K614" s="271" t="s">
        <v>350</v>
      </c>
      <c r="L614" s="271" t="s">
        <v>348</v>
      </c>
      <c r="M614" s="271" t="s">
        <v>349</v>
      </c>
      <c r="N614" s="271" t="s">
        <v>348</v>
      </c>
      <c r="O614" s="271" t="s">
        <v>349</v>
      </c>
      <c r="P614" s="271" t="s">
        <v>350</v>
      </c>
      <c r="Q614" s="271" t="s">
        <v>350</v>
      </c>
      <c r="R614" s="271" t="s">
        <v>348</v>
      </c>
      <c r="S614" s="271" t="s">
        <v>350</v>
      </c>
      <c r="T614" s="271" t="s">
        <v>349</v>
      </c>
      <c r="U614" s="271" t="s">
        <v>349</v>
      </c>
      <c r="V614" s="271" t="s">
        <v>349</v>
      </c>
      <c r="W614" s="271" t="s">
        <v>349</v>
      </c>
      <c r="X614" s="271" t="s">
        <v>350</v>
      </c>
      <c r="Y614" s="271" t="s">
        <v>349</v>
      </c>
      <c r="Z614" s="271" t="s">
        <v>349</v>
      </c>
      <c r="AA614" s="271" t="s">
        <v>349</v>
      </c>
      <c r="AB614" s="271" t="s">
        <v>349</v>
      </c>
      <c r="AC614" s="271" t="s">
        <v>349</v>
      </c>
      <c r="AD614" s="271" t="s">
        <v>349</v>
      </c>
      <c r="AE614" s="271" t="s">
        <v>349</v>
      </c>
      <c r="AF614" s="271" t="s">
        <v>349</v>
      </c>
      <c r="AG614" s="271"/>
      <c r="AH614" s="271"/>
      <c r="AI614" s="271"/>
      <c r="AJ614" s="271"/>
      <c r="AK614" s="271"/>
      <c r="AL614" s="271"/>
    </row>
    <row r="615" spans="1:38">
      <c r="A615" s="271">
        <v>807665</v>
      </c>
      <c r="B615" s="271" t="s">
        <v>2008</v>
      </c>
      <c r="C615" s="271" t="s">
        <v>348</v>
      </c>
      <c r="D615" s="271" t="s">
        <v>348</v>
      </c>
      <c r="E615" s="271" t="s">
        <v>348</v>
      </c>
      <c r="F615" s="271" t="s">
        <v>348</v>
      </c>
      <c r="G615" s="271" t="s">
        <v>349</v>
      </c>
      <c r="H615" s="271" t="s">
        <v>350</v>
      </c>
      <c r="I615" s="271" t="s">
        <v>350</v>
      </c>
      <c r="J615" s="271" t="s">
        <v>350</v>
      </c>
      <c r="K615" s="271" t="s">
        <v>348</v>
      </c>
      <c r="L615" s="271" t="s">
        <v>350</v>
      </c>
      <c r="M615" s="271" t="s">
        <v>350</v>
      </c>
      <c r="N615" s="271" t="s">
        <v>348</v>
      </c>
      <c r="O615" s="271" t="s">
        <v>350</v>
      </c>
      <c r="P615" s="271" t="s">
        <v>350</v>
      </c>
      <c r="Q615" s="271" t="s">
        <v>350</v>
      </c>
      <c r="R615" s="271" t="s">
        <v>348</v>
      </c>
      <c r="S615" s="271" t="s">
        <v>350</v>
      </c>
      <c r="T615" s="271" t="s">
        <v>350</v>
      </c>
      <c r="U615" s="271" t="s">
        <v>348</v>
      </c>
      <c r="V615" s="271" t="s">
        <v>350</v>
      </c>
      <c r="W615" s="271" t="s">
        <v>350</v>
      </c>
      <c r="X615" s="271" t="s">
        <v>350</v>
      </c>
      <c r="Y615" s="271" t="s">
        <v>350</v>
      </c>
      <c r="Z615" s="271" t="s">
        <v>350</v>
      </c>
      <c r="AA615" s="271" t="s">
        <v>349</v>
      </c>
      <c r="AB615" s="271" t="s">
        <v>349</v>
      </c>
      <c r="AC615" s="271" t="s">
        <v>349</v>
      </c>
      <c r="AD615" s="271" t="s">
        <v>349</v>
      </c>
      <c r="AE615" s="271" t="s">
        <v>349</v>
      </c>
      <c r="AF615" s="271" t="s">
        <v>349</v>
      </c>
      <c r="AG615" s="271"/>
      <c r="AH615" s="271"/>
      <c r="AI615" s="271"/>
      <c r="AJ615" s="271"/>
      <c r="AK615" s="271"/>
      <c r="AL615" s="271"/>
    </row>
    <row r="616" spans="1:38">
      <c r="A616" s="271">
        <v>807680</v>
      </c>
      <c r="B616" s="271" t="s">
        <v>2008</v>
      </c>
      <c r="C616" s="271" t="s">
        <v>348</v>
      </c>
      <c r="D616" s="271" t="s">
        <v>349</v>
      </c>
      <c r="E616" s="271" t="s">
        <v>349</v>
      </c>
      <c r="F616" s="271" t="s">
        <v>348</v>
      </c>
      <c r="G616" s="271" t="s">
        <v>350</v>
      </c>
      <c r="H616" s="271" t="s">
        <v>348</v>
      </c>
      <c r="I616" s="271" t="s">
        <v>348</v>
      </c>
      <c r="J616" s="271" t="s">
        <v>348</v>
      </c>
      <c r="K616" s="271" t="s">
        <v>348</v>
      </c>
      <c r="L616" s="271" t="s">
        <v>348</v>
      </c>
      <c r="M616" s="271" t="s">
        <v>348</v>
      </c>
      <c r="N616" s="271" t="s">
        <v>348</v>
      </c>
      <c r="O616" s="271" t="s">
        <v>348</v>
      </c>
      <c r="P616" s="271" t="s">
        <v>350</v>
      </c>
      <c r="Q616" s="271" t="s">
        <v>350</v>
      </c>
      <c r="R616" s="271" t="s">
        <v>350</v>
      </c>
      <c r="S616" s="271" t="s">
        <v>350</v>
      </c>
      <c r="T616" s="271" t="s">
        <v>350</v>
      </c>
      <c r="U616" s="271" t="s">
        <v>350</v>
      </c>
      <c r="V616" s="271" t="s">
        <v>350</v>
      </c>
      <c r="W616" s="271" t="s">
        <v>350</v>
      </c>
      <c r="X616" s="271" t="s">
        <v>350</v>
      </c>
      <c r="Y616" s="271" t="s">
        <v>350</v>
      </c>
      <c r="Z616" s="271" t="s">
        <v>350</v>
      </c>
      <c r="AA616" s="271" t="s">
        <v>349</v>
      </c>
      <c r="AB616" s="271" t="s">
        <v>349</v>
      </c>
      <c r="AC616" s="271" t="s">
        <v>349</v>
      </c>
      <c r="AD616" s="271" t="s">
        <v>349</v>
      </c>
      <c r="AE616" s="271" t="s">
        <v>349</v>
      </c>
      <c r="AF616" s="271" t="s">
        <v>349</v>
      </c>
      <c r="AG616" s="271"/>
      <c r="AH616" s="271"/>
      <c r="AI616" s="271"/>
      <c r="AJ616" s="271"/>
      <c r="AK616" s="271"/>
      <c r="AL616" s="271"/>
    </row>
    <row r="617" spans="1:38">
      <c r="A617" s="271">
        <v>807723</v>
      </c>
      <c r="B617" s="271" t="s">
        <v>2008</v>
      </c>
      <c r="C617" s="271" t="s">
        <v>350</v>
      </c>
      <c r="D617" s="271" t="s">
        <v>348</v>
      </c>
      <c r="E617" s="271" t="s">
        <v>350</v>
      </c>
      <c r="F617" s="271" t="s">
        <v>348</v>
      </c>
      <c r="G617" s="271" t="s">
        <v>348</v>
      </c>
      <c r="H617" s="271" t="s">
        <v>350</v>
      </c>
      <c r="I617" s="271" t="s">
        <v>348</v>
      </c>
      <c r="J617" s="271" t="s">
        <v>350</v>
      </c>
      <c r="K617" s="271" t="s">
        <v>348</v>
      </c>
      <c r="L617" s="271" t="s">
        <v>350</v>
      </c>
      <c r="M617" s="271" t="s">
        <v>350</v>
      </c>
      <c r="N617" s="271" t="s">
        <v>348</v>
      </c>
      <c r="O617" s="271" t="s">
        <v>350</v>
      </c>
      <c r="P617" s="271" t="s">
        <v>348</v>
      </c>
      <c r="Q617" s="271" t="s">
        <v>348</v>
      </c>
      <c r="R617" s="271" t="s">
        <v>350</v>
      </c>
      <c r="S617" s="271" t="s">
        <v>350</v>
      </c>
      <c r="T617" s="271" t="s">
        <v>348</v>
      </c>
      <c r="U617" s="271" t="s">
        <v>350</v>
      </c>
      <c r="V617" s="271" t="s">
        <v>350</v>
      </c>
      <c r="W617" s="271" t="s">
        <v>348</v>
      </c>
      <c r="X617" s="271" t="s">
        <v>348</v>
      </c>
      <c r="Y617" s="271" t="s">
        <v>348</v>
      </c>
      <c r="Z617" s="271" t="s">
        <v>350</v>
      </c>
      <c r="AA617" s="271" t="s">
        <v>349</v>
      </c>
      <c r="AB617" s="271" t="s">
        <v>349</v>
      </c>
      <c r="AC617" s="271" t="s">
        <v>349</v>
      </c>
      <c r="AD617" s="271" t="s">
        <v>349</v>
      </c>
      <c r="AE617" s="271" t="s">
        <v>349</v>
      </c>
      <c r="AF617" s="271" t="s">
        <v>349</v>
      </c>
      <c r="AG617" s="271"/>
      <c r="AH617" s="271"/>
      <c r="AI617" s="271"/>
      <c r="AJ617" s="271"/>
      <c r="AK617" s="271"/>
      <c r="AL617" s="271"/>
    </row>
    <row r="618" spans="1:38">
      <c r="A618" s="271">
        <v>807745</v>
      </c>
      <c r="B618" s="271" t="s">
        <v>2008</v>
      </c>
      <c r="C618" s="271" t="s">
        <v>350</v>
      </c>
      <c r="D618" s="271" t="s">
        <v>350</v>
      </c>
      <c r="E618" s="271" t="s">
        <v>349</v>
      </c>
      <c r="F618" s="271" t="s">
        <v>350</v>
      </c>
      <c r="G618" s="271" t="s">
        <v>350</v>
      </c>
      <c r="H618" s="271" t="s">
        <v>349</v>
      </c>
      <c r="I618" s="271" t="s">
        <v>350</v>
      </c>
      <c r="J618" s="271" t="s">
        <v>348</v>
      </c>
      <c r="K618" s="271" t="s">
        <v>350</v>
      </c>
      <c r="L618" s="271" t="s">
        <v>350</v>
      </c>
      <c r="M618" s="271" t="s">
        <v>350</v>
      </c>
      <c r="N618" s="271" t="s">
        <v>348</v>
      </c>
      <c r="O618" s="271" t="s">
        <v>349</v>
      </c>
      <c r="P618" s="271" t="s">
        <v>348</v>
      </c>
      <c r="Q618" s="271" t="s">
        <v>348</v>
      </c>
      <c r="R618" s="271" t="s">
        <v>348</v>
      </c>
      <c r="S618" s="271" t="s">
        <v>350</v>
      </c>
      <c r="T618" s="271" t="s">
        <v>348</v>
      </c>
      <c r="U618" s="271" t="s">
        <v>348</v>
      </c>
      <c r="V618" s="271" t="s">
        <v>350</v>
      </c>
      <c r="W618" s="271" t="s">
        <v>348</v>
      </c>
      <c r="X618" s="271" t="s">
        <v>350</v>
      </c>
      <c r="Y618" s="271" t="s">
        <v>348</v>
      </c>
      <c r="Z618" s="271" t="s">
        <v>348</v>
      </c>
      <c r="AA618" s="271" t="s">
        <v>349</v>
      </c>
      <c r="AB618" s="271" t="s">
        <v>349</v>
      </c>
      <c r="AC618" s="271" t="s">
        <v>349</v>
      </c>
      <c r="AD618" s="271" t="s">
        <v>349</v>
      </c>
      <c r="AE618" s="271" t="s">
        <v>349</v>
      </c>
      <c r="AF618" s="271" t="s">
        <v>349</v>
      </c>
      <c r="AG618" s="271"/>
      <c r="AH618" s="271"/>
      <c r="AI618" s="271"/>
      <c r="AJ618" s="271"/>
      <c r="AK618" s="271"/>
      <c r="AL618" s="271"/>
    </row>
    <row r="619" spans="1:38">
      <c r="A619" s="271">
        <v>807801</v>
      </c>
      <c r="B619" s="271" t="s">
        <v>2008</v>
      </c>
      <c r="C619" s="271" t="s">
        <v>348</v>
      </c>
      <c r="D619" s="271" t="s">
        <v>350</v>
      </c>
      <c r="E619" s="271" t="s">
        <v>348</v>
      </c>
      <c r="F619" s="271" t="s">
        <v>348</v>
      </c>
      <c r="G619" s="271" t="s">
        <v>350</v>
      </c>
      <c r="H619" s="271" t="s">
        <v>350</v>
      </c>
      <c r="I619" s="271" t="s">
        <v>350</v>
      </c>
      <c r="J619" s="271" t="s">
        <v>350</v>
      </c>
      <c r="K619" s="271" t="s">
        <v>348</v>
      </c>
      <c r="L619" s="271" t="s">
        <v>350</v>
      </c>
      <c r="M619" s="271" t="s">
        <v>350</v>
      </c>
      <c r="N619" s="271" t="s">
        <v>349</v>
      </c>
      <c r="O619" s="271" t="s">
        <v>350</v>
      </c>
      <c r="P619" s="271" t="s">
        <v>350</v>
      </c>
      <c r="Q619" s="271" t="s">
        <v>350</v>
      </c>
      <c r="R619" s="271" t="s">
        <v>350</v>
      </c>
      <c r="S619" s="271" t="s">
        <v>350</v>
      </c>
      <c r="T619" s="271" t="s">
        <v>350</v>
      </c>
      <c r="U619" s="271" t="s">
        <v>350</v>
      </c>
      <c r="V619" s="271" t="s">
        <v>350</v>
      </c>
      <c r="W619" s="271" t="s">
        <v>350</v>
      </c>
      <c r="X619" s="271" t="s">
        <v>350</v>
      </c>
      <c r="Y619" s="271" t="s">
        <v>350</v>
      </c>
      <c r="Z619" s="271" t="s">
        <v>349</v>
      </c>
      <c r="AA619" s="271" t="s">
        <v>349</v>
      </c>
      <c r="AB619" s="271" t="s">
        <v>349</v>
      </c>
      <c r="AC619" s="271" t="s">
        <v>349</v>
      </c>
      <c r="AD619" s="271" t="s">
        <v>349</v>
      </c>
      <c r="AE619" s="271" t="s">
        <v>349</v>
      </c>
      <c r="AF619" s="271" t="s">
        <v>349</v>
      </c>
      <c r="AG619" s="271"/>
      <c r="AH619" s="271"/>
      <c r="AI619" s="271"/>
      <c r="AJ619" s="271"/>
      <c r="AK619" s="271"/>
      <c r="AL619" s="271"/>
    </row>
    <row r="620" spans="1:38">
      <c r="A620" s="271">
        <v>807851</v>
      </c>
      <c r="B620" s="271" t="s">
        <v>2008</v>
      </c>
      <c r="C620" s="271" t="s">
        <v>348</v>
      </c>
      <c r="D620" s="271" t="s">
        <v>350</v>
      </c>
      <c r="E620" s="271" t="s">
        <v>348</v>
      </c>
      <c r="F620" s="271" t="s">
        <v>348</v>
      </c>
      <c r="G620" s="271" t="s">
        <v>348</v>
      </c>
      <c r="H620" s="271" t="s">
        <v>348</v>
      </c>
      <c r="I620" s="271" t="s">
        <v>348</v>
      </c>
      <c r="J620" s="271" t="s">
        <v>348</v>
      </c>
      <c r="K620" s="271" t="s">
        <v>348</v>
      </c>
      <c r="L620" s="271" t="s">
        <v>348</v>
      </c>
      <c r="M620" s="271" t="s">
        <v>350</v>
      </c>
      <c r="N620" s="271" t="s">
        <v>350</v>
      </c>
      <c r="O620" s="271" t="s">
        <v>350</v>
      </c>
      <c r="P620" s="271" t="s">
        <v>348</v>
      </c>
      <c r="Q620" s="271" t="s">
        <v>350</v>
      </c>
      <c r="R620" s="271" t="s">
        <v>348</v>
      </c>
      <c r="S620" s="271" t="s">
        <v>350</v>
      </c>
      <c r="T620" s="271" t="s">
        <v>348</v>
      </c>
      <c r="U620" s="271" t="s">
        <v>350</v>
      </c>
      <c r="V620" s="271" t="s">
        <v>348</v>
      </c>
      <c r="W620" s="271" t="s">
        <v>348</v>
      </c>
      <c r="X620" s="271" t="s">
        <v>350</v>
      </c>
      <c r="Y620" s="271" t="s">
        <v>350</v>
      </c>
      <c r="Z620" s="271" t="s">
        <v>348</v>
      </c>
      <c r="AA620" s="271" t="s">
        <v>349</v>
      </c>
      <c r="AB620" s="271" t="s">
        <v>349</v>
      </c>
      <c r="AC620" s="271" t="s">
        <v>349</v>
      </c>
      <c r="AD620" s="271" t="s">
        <v>349</v>
      </c>
      <c r="AE620" s="271" t="s">
        <v>349</v>
      </c>
      <c r="AF620" s="271" t="s">
        <v>349</v>
      </c>
      <c r="AG620" s="271"/>
      <c r="AH620" s="271"/>
      <c r="AI620" s="271"/>
      <c r="AJ620" s="271"/>
      <c r="AK620" s="271"/>
      <c r="AL620" s="271"/>
    </row>
    <row r="621" spans="1:38">
      <c r="A621" s="271">
        <v>807881</v>
      </c>
      <c r="B621" s="271" t="s">
        <v>2008</v>
      </c>
      <c r="C621" s="271" t="s">
        <v>348</v>
      </c>
      <c r="D621" s="271" t="s">
        <v>348</v>
      </c>
      <c r="E621" s="271" t="s">
        <v>348</v>
      </c>
      <c r="F621" s="271" t="s">
        <v>350</v>
      </c>
      <c r="G621" s="271" t="s">
        <v>348</v>
      </c>
      <c r="H621" s="271" t="s">
        <v>348</v>
      </c>
      <c r="I621" s="271" t="s">
        <v>348</v>
      </c>
      <c r="J621" s="271" t="s">
        <v>348</v>
      </c>
      <c r="K621" s="271" t="s">
        <v>348</v>
      </c>
      <c r="L621" s="271" t="s">
        <v>348</v>
      </c>
      <c r="M621" s="271" t="s">
        <v>348</v>
      </c>
      <c r="N621" s="271" t="s">
        <v>350</v>
      </c>
      <c r="O621" s="271" t="s">
        <v>348</v>
      </c>
      <c r="P621" s="271" t="s">
        <v>348</v>
      </c>
      <c r="Q621" s="271" t="s">
        <v>350</v>
      </c>
      <c r="R621" s="271" t="s">
        <v>348</v>
      </c>
      <c r="S621" s="271" t="s">
        <v>348</v>
      </c>
      <c r="T621" s="271" t="s">
        <v>350</v>
      </c>
      <c r="U621" s="271" t="s">
        <v>350</v>
      </c>
      <c r="V621" s="271" t="s">
        <v>348</v>
      </c>
      <c r="W621" s="271" t="s">
        <v>348</v>
      </c>
      <c r="X621" s="271" t="s">
        <v>348</v>
      </c>
      <c r="Y621" s="271" t="s">
        <v>350</v>
      </c>
      <c r="Z621" s="271" t="s">
        <v>349</v>
      </c>
      <c r="AA621" s="271" t="s">
        <v>349</v>
      </c>
      <c r="AB621" s="271" t="s">
        <v>349</v>
      </c>
      <c r="AC621" s="271" t="s">
        <v>349</v>
      </c>
      <c r="AD621" s="271" t="s">
        <v>349</v>
      </c>
      <c r="AE621" s="271" t="s">
        <v>349</v>
      </c>
      <c r="AF621" s="271" t="s">
        <v>349</v>
      </c>
      <c r="AG621" s="271"/>
      <c r="AH621" s="271"/>
      <c r="AI621" s="271"/>
      <c r="AJ621" s="271"/>
      <c r="AK621" s="271"/>
      <c r="AL621" s="271"/>
    </row>
    <row r="622" spans="1:38">
      <c r="A622" s="271">
        <v>807957</v>
      </c>
      <c r="B622" s="271" t="s">
        <v>2008</v>
      </c>
      <c r="C622" s="271" t="s">
        <v>348</v>
      </c>
      <c r="D622" s="271" t="s">
        <v>350</v>
      </c>
      <c r="E622" s="271" t="s">
        <v>350</v>
      </c>
      <c r="F622" s="271" t="s">
        <v>350</v>
      </c>
      <c r="G622" s="271" t="s">
        <v>350</v>
      </c>
      <c r="H622" s="271" t="s">
        <v>348</v>
      </c>
      <c r="I622" s="271" t="s">
        <v>350</v>
      </c>
      <c r="J622" s="271" t="s">
        <v>350</v>
      </c>
      <c r="K622" s="271" t="s">
        <v>348</v>
      </c>
      <c r="L622" s="271" t="s">
        <v>348</v>
      </c>
      <c r="M622" s="271" t="s">
        <v>348</v>
      </c>
      <c r="N622" s="271" t="s">
        <v>350</v>
      </c>
      <c r="O622" s="271" t="s">
        <v>350</v>
      </c>
      <c r="P622" s="271" t="s">
        <v>350</v>
      </c>
      <c r="Q622" s="271" t="s">
        <v>350</v>
      </c>
      <c r="R622" s="271" t="s">
        <v>348</v>
      </c>
      <c r="S622" s="271" t="s">
        <v>350</v>
      </c>
      <c r="T622" s="271" t="s">
        <v>350</v>
      </c>
      <c r="U622" s="271" t="s">
        <v>348</v>
      </c>
      <c r="V622" s="271" t="s">
        <v>350</v>
      </c>
      <c r="W622" s="271" t="s">
        <v>350</v>
      </c>
      <c r="X622" s="271" t="s">
        <v>350</v>
      </c>
      <c r="Y622" s="271" t="s">
        <v>348</v>
      </c>
      <c r="Z622" s="271" t="s">
        <v>348</v>
      </c>
      <c r="AA622" s="271" t="s">
        <v>349</v>
      </c>
      <c r="AB622" s="271" t="s">
        <v>349</v>
      </c>
      <c r="AC622" s="271" t="s">
        <v>349</v>
      </c>
      <c r="AD622" s="271" t="s">
        <v>349</v>
      </c>
      <c r="AE622" s="271" t="s">
        <v>349</v>
      </c>
      <c r="AF622" s="271" t="s">
        <v>349</v>
      </c>
      <c r="AG622" s="271"/>
      <c r="AH622" s="271"/>
      <c r="AI622" s="271"/>
      <c r="AJ622" s="271"/>
      <c r="AK622" s="271"/>
      <c r="AL622" s="271"/>
    </row>
    <row r="623" spans="1:38">
      <c r="A623" s="271">
        <v>807993</v>
      </c>
      <c r="B623" s="271" t="s">
        <v>2008</v>
      </c>
      <c r="C623" s="271" t="s">
        <v>350</v>
      </c>
      <c r="D623" s="271" t="s">
        <v>348</v>
      </c>
      <c r="E623" s="271" t="s">
        <v>349</v>
      </c>
      <c r="F623" s="271" t="s">
        <v>349</v>
      </c>
      <c r="G623" s="271" t="s">
        <v>350</v>
      </c>
      <c r="H623" s="271" t="s">
        <v>348</v>
      </c>
      <c r="I623" s="271" t="s">
        <v>350</v>
      </c>
      <c r="J623" s="271" t="s">
        <v>348</v>
      </c>
      <c r="K623" s="271" t="s">
        <v>348</v>
      </c>
      <c r="L623" s="271" t="s">
        <v>348</v>
      </c>
      <c r="M623" s="271" t="s">
        <v>350</v>
      </c>
      <c r="N623" s="271" t="s">
        <v>348</v>
      </c>
      <c r="O623" s="271" t="s">
        <v>349</v>
      </c>
      <c r="P623" s="271" t="s">
        <v>349</v>
      </c>
      <c r="Q623" s="271" t="s">
        <v>350</v>
      </c>
      <c r="R623" s="271" t="s">
        <v>350</v>
      </c>
      <c r="S623" s="271" t="s">
        <v>350</v>
      </c>
      <c r="T623" s="271" t="s">
        <v>350</v>
      </c>
      <c r="U623" s="271" t="s">
        <v>348</v>
      </c>
      <c r="V623" s="271" t="s">
        <v>350</v>
      </c>
      <c r="W623" s="271" t="s">
        <v>350</v>
      </c>
      <c r="X623" s="271" t="s">
        <v>350</v>
      </c>
      <c r="Y623" s="271" t="s">
        <v>348</v>
      </c>
      <c r="Z623" s="271" t="s">
        <v>350</v>
      </c>
      <c r="AA623" s="271" t="s">
        <v>349</v>
      </c>
      <c r="AB623" s="271" t="s">
        <v>349</v>
      </c>
      <c r="AC623" s="271" t="s">
        <v>349</v>
      </c>
      <c r="AD623" s="271" t="s">
        <v>349</v>
      </c>
      <c r="AE623" s="271" t="s">
        <v>349</v>
      </c>
      <c r="AF623" s="271" t="s">
        <v>349</v>
      </c>
      <c r="AG623" s="271"/>
      <c r="AH623" s="271"/>
      <c r="AI623" s="271"/>
      <c r="AJ623" s="271"/>
      <c r="AK623" s="271"/>
      <c r="AL623" s="271"/>
    </row>
    <row r="624" spans="1:38">
      <c r="A624" s="271">
        <v>808031</v>
      </c>
      <c r="B624" s="271" t="s">
        <v>2008</v>
      </c>
      <c r="C624" s="271" t="s">
        <v>348</v>
      </c>
      <c r="D624" s="271" t="s">
        <v>350</v>
      </c>
      <c r="E624" s="271" t="s">
        <v>348</v>
      </c>
      <c r="F624" s="271" t="s">
        <v>348</v>
      </c>
      <c r="G624" s="271" t="s">
        <v>348</v>
      </c>
      <c r="H624" s="271" t="s">
        <v>348</v>
      </c>
      <c r="I624" s="271" t="s">
        <v>348</v>
      </c>
      <c r="J624" s="271" t="s">
        <v>348</v>
      </c>
      <c r="K624" s="271" t="s">
        <v>348</v>
      </c>
      <c r="L624" s="271" t="s">
        <v>350</v>
      </c>
      <c r="M624" s="271" t="s">
        <v>348</v>
      </c>
      <c r="N624" s="271" t="s">
        <v>348</v>
      </c>
      <c r="O624" s="271" t="s">
        <v>348</v>
      </c>
      <c r="P624" s="271" t="s">
        <v>350</v>
      </c>
      <c r="Q624" s="271" t="s">
        <v>350</v>
      </c>
      <c r="R624" s="271" t="s">
        <v>350</v>
      </c>
      <c r="S624" s="271" t="s">
        <v>350</v>
      </c>
      <c r="T624" s="271" t="s">
        <v>350</v>
      </c>
      <c r="U624" s="271" t="s">
        <v>350</v>
      </c>
      <c r="V624" s="271" t="s">
        <v>350</v>
      </c>
      <c r="W624" s="271" t="s">
        <v>350</v>
      </c>
      <c r="X624" s="271" t="s">
        <v>350</v>
      </c>
      <c r="Y624" s="271" t="s">
        <v>350</v>
      </c>
      <c r="Z624" s="271" t="s">
        <v>350</v>
      </c>
      <c r="AA624" s="271" t="s">
        <v>349</v>
      </c>
      <c r="AB624" s="271" t="s">
        <v>349</v>
      </c>
      <c r="AC624" s="271" t="s">
        <v>349</v>
      </c>
      <c r="AD624" s="271" t="s">
        <v>349</v>
      </c>
      <c r="AE624" s="271" t="s">
        <v>349</v>
      </c>
      <c r="AF624" s="271" t="s">
        <v>349</v>
      </c>
      <c r="AG624" s="271"/>
      <c r="AH624" s="271"/>
      <c r="AI624" s="271"/>
      <c r="AJ624" s="271"/>
      <c r="AK624" s="271"/>
      <c r="AL624" s="271"/>
    </row>
    <row r="625" spans="1:38">
      <c r="A625" s="271">
        <v>808032</v>
      </c>
      <c r="B625" s="271" t="s">
        <v>2008</v>
      </c>
      <c r="C625" s="271" t="s">
        <v>348</v>
      </c>
      <c r="D625" s="271" t="s">
        <v>348</v>
      </c>
      <c r="E625" s="271" t="s">
        <v>348</v>
      </c>
      <c r="F625" s="271" t="s">
        <v>350</v>
      </c>
      <c r="G625" s="271" t="s">
        <v>350</v>
      </c>
      <c r="H625" s="271" t="s">
        <v>348</v>
      </c>
      <c r="I625" s="271" t="s">
        <v>348</v>
      </c>
      <c r="J625" s="271" t="s">
        <v>350</v>
      </c>
      <c r="K625" s="271" t="s">
        <v>350</v>
      </c>
      <c r="L625" s="271" t="s">
        <v>348</v>
      </c>
      <c r="M625" s="271" t="s">
        <v>350</v>
      </c>
      <c r="N625" s="271" t="s">
        <v>350</v>
      </c>
      <c r="O625" s="271" t="s">
        <v>350</v>
      </c>
      <c r="P625" s="271" t="s">
        <v>350</v>
      </c>
      <c r="Q625" s="271" t="s">
        <v>350</v>
      </c>
      <c r="R625" s="271" t="s">
        <v>350</v>
      </c>
      <c r="S625" s="271" t="s">
        <v>350</v>
      </c>
      <c r="T625" s="271" t="s">
        <v>348</v>
      </c>
      <c r="U625" s="271" t="s">
        <v>350</v>
      </c>
      <c r="V625" s="271" t="s">
        <v>348</v>
      </c>
      <c r="W625" s="271" t="s">
        <v>348</v>
      </c>
      <c r="X625" s="271" t="s">
        <v>350</v>
      </c>
      <c r="Y625" s="271" t="s">
        <v>350</v>
      </c>
      <c r="Z625" s="271" t="s">
        <v>350</v>
      </c>
      <c r="AA625" s="271" t="s">
        <v>349</v>
      </c>
      <c r="AB625" s="271" t="s">
        <v>349</v>
      </c>
      <c r="AC625" s="271" t="s">
        <v>349</v>
      </c>
      <c r="AD625" s="271" t="s">
        <v>349</v>
      </c>
      <c r="AE625" s="271" t="s">
        <v>349</v>
      </c>
      <c r="AF625" s="271" t="s">
        <v>349</v>
      </c>
      <c r="AG625" s="271"/>
      <c r="AH625" s="271"/>
      <c r="AI625" s="271"/>
      <c r="AJ625" s="271"/>
      <c r="AK625" s="271"/>
      <c r="AL625" s="271"/>
    </row>
    <row r="626" spans="1:38">
      <c r="A626" s="271">
        <v>808134</v>
      </c>
      <c r="B626" s="271" t="s">
        <v>2008</v>
      </c>
      <c r="C626" s="271" t="s">
        <v>348</v>
      </c>
      <c r="D626" s="271" t="s">
        <v>350</v>
      </c>
      <c r="E626" s="271" t="s">
        <v>349</v>
      </c>
      <c r="F626" s="271" t="s">
        <v>349</v>
      </c>
      <c r="G626" s="271" t="s">
        <v>350</v>
      </c>
      <c r="H626" s="271" t="s">
        <v>350</v>
      </c>
      <c r="I626" s="271" t="s">
        <v>350</v>
      </c>
      <c r="J626" s="271" t="s">
        <v>348</v>
      </c>
      <c r="K626" s="271" t="s">
        <v>348</v>
      </c>
      <c r="L626" s="271" t="s">
        <v>350</v>
      </c>
      <c r="M626" s="271" t="s">
        <v>350</v>
      </c>
      <c r="N626" s="271" t="s">
        <v>350</v>
      </c>
      <c r="O626" s="271" t="s">
        <v>349</v>
      </c>
      <c r="P626" s="271" t="s">
        <v>348</v>
      </c>
      <c r="Q626" s="271" t="s">
        <v>350</v>
      </c>
      <c r="R626" s="271" t="s">
        <v>350</v>
      </c>
      <c r="S626" s="271" t="s">
        <v>350</v>
      </c>
      <c r="T626" s="271" t="s">
        <v>350</v>
      </c>
      <c r="U626" s="271" t="s">
        <v>348</v>
      </c>
      <c r="V626" s="271" t="s">
        <v>350</v>
      </c>
      <c r="W626" s="271" t="s">
        <v>350</v>
      </c>
      <c r="X626" s="271" t="s">
        <v>350</v>
      </c>
      <c r="Y626" s="271" t="s">
        <v>350</v>
      </c>
      <c r="Z626" s="271" t="s">
        <v>350</v>
      </c>
      <c r="AA626" s="271" t="s">
        <v>349</v>
      </c>
      <c r="AB626" s="271" t="s">
        <v>349</v>
      </c>
      <c r="AC626" s="271" t="s">
        <v>349</v>
      </c>
      <c r="AD626" s="271" t="s">
        <v>349</v>
      </c>
      <c r="AE626" s="271" t="s">
        <v>349</v>
      </c>
      <c r="AF626" s="271" t="s">
        <v>349</v>
      </c>
      <c r="AG626" s="271"/>
      <c r="AH626" s="271"/>
      <c r="AI626" s="271"/>
      <c r="AJ626" s="271"/>
      <c r="AK626" s="271"/>
      <c r="AL626" s="271"/>
    </row>
    <row r="627" spans="1:38">
      <c r="A627" s="271">
        <v>808162</v>
      </c>
      <c r="B627" s="271" t="s">
        <v>2008</v>
      </c>
      <c r="C627" s="271" t="s">
        <v>348</v>
      </c>
      <c r="D627" s="271" t="s">
        <v>348</v>
      </c>
      <c r="E627" s="271" t="s">
        <v>350</v>
      </c>
      <c r="F627" s="271" t="s">
        <v>350</v>
      </c>
      <c r="G627" s="271" t="s">
        <v>350</v>
      </c>
      <c r="H627" s="271" t="s">
        <v>348</v>
      </c>
      <c r="I627" s="271" t="s">
        <v>348</v>
      </c>
      <c r="J627" s="271" t="s">
        <v>349</v>
      </c>
      <c r="K627" s="271" t="s">
        <v>348</v>
      </c>
      <c r="L627" s="271" t="s">
        <v>348</v>
      </c>
      <c r="M627" s="271" t="s">
        <v>350</v>
      </c>
      <c r="N627" s="271" t="s">
        <v>350</v>
      </c>
      <c r="O627" s="271" t="s">
        <v>350</v>
      </c>
      <c r="P627" s="271" t="s">
        <v>350</v>
      </c>
      <c r="Q627" s="271" t="s">
        <v>350</v>
      </c>
      <c r="R627" s="271" t="s">
        <v>350</v>
      </c>
      <c r="S627" s="271" t="s">
        <v>350</v>
      </c>
      <c r="T627" s="271" t="s">
        <v>350</v>
      </c>
      <c r="U627" s="271" t="s">
        <v>350</v>
      </c>
      <c r="V627" s="271" t="s">
        <v>350</v>
      </c>
      <c r="W627" s="271" t="s">
        <v>350</v>
      </c>
      <c r="X627" s="271" t="s">
        <v>350</v>
      </c>
      <c r="Y627" s="271" t="s">
        <v>348</v>
      </c>
      <c r="Z627" s="271" t="s">
        <v>348</v>
      </c>
      <c r="AA627" s="271" t="s">
        <v>349</v>
      </c>
      <c r="AB627" s="271" t="s">
        <v>349</v>
      </c>
      <c r="AC627" s="271" t="s">
        <v>349</v>
      </c>
      <c r="AD627" s="271" t="s">
        <v>349</v>
      </c>
      <c r="AE627" s="271" t="s">
        <v>349</v>
      </c>
      <c r="AF627" s="271" t="s">
        <v>349</v>
      </c>
      <c r="AG627" s="271"/>
      <c r="AH627" s="271"/>
      <c r="AI627" s="271"/>
      <c r="AJ627" s="271"/>
      <c r="AK627" s="271"/>
      <c r="AL627" s="271"/>
    </row>
    <row r="628" spans="1:38">
      <c r="A628" s="271">
        <v>808180</v>
      </c>
      <c r="B628" s="271" t="s">
        <v>2008</v>
      </c>
      <c r="C628" s="271" t="s">
        <v>350</v>
      </c>
      <c r="D628" s="271" t="s">
        <v>348</v>
      </c>
      <c r="E628" s="271" t="s">
        <v>350</v>
      </c>
      <c r="F628" s="271" t="s">
        <v>348</v>
      </c>
      <c r="G628" s="271" t="s">
        <v>350</v>
      </c>
      <c r="H628" s="271" t="s">
        <v>348</v>
      </c>
      <c r="I628" s="271" t="s">
        <v>350</v>
      </c>
      <c r="J628" s="271" t="s">
        <v>348</v>
      </c>
      <c r="K628" s="271" t="s">
        <v>348</v>
      </c>
      <c r="L628" s="271" t="s">
        <v>350</v>
      </c>
      <c r="M628" s="271" t="s">
        <v>348</v>
      </c>
      <c r="N628" s="271" t="s">
        <v>348</v>
      </c>
      <c r="O628" s="271" t="s">
        <v>349</v>
      </c>
      <c r="P628" s="271" t="s">
        <v>348</v>
      </c>
      <c r="Q628" s="271" t="s">
        <v>350</v>
      </c>
      <c r="R628" s="271" t="s">
        <v>349</v>
      </c>
      <c r="S628" s="271" t="s">
        <v>350</v>
      </c>
      <c r="T628" s="271" t="s">
        <v>350</v>
      </c>
      <c r="U628" s="271" t="s">
        <v>350</v>
      </c>
      <c r="V628" s="271" t="s">
        <v>348</v>
      </c>
      <c r="W628" s="271" t="s">
        <v>350</v>
      </c>
      <c r="X628" s="271" t="s">
        <v>350</v>
      </c>
      <c r="Y628" s="271" t="s">
        <v>350</v>
      </c>
      <c r="Z628" s="271" t="s">
        <v>349</v>
      </c>
      <c r="AA628" s="271" t="s">
        <v>349</v>
      </c>
      <c r="AB628" s="271" t="s">
        <v>349</v>
      </c>
      <c r="AC628" s="271" t="s">
        <v>349</v>
      </c>
      <c r="AD628" s="271" t="s">
        <v>349</v>
      </c>
      <c r="AE628" s="271" t="s">
        <v>349</v>
      </c>
      <c r="AF628" s="271" t="s">
        <v>349</v>
      </c>
      <c r="AG628" s="271"/>
      <c r="AH628" s="271"/>
      <c r="AI628" s="271"/>
      <c r="AJ628" s="271"/>
      <c r="AK628" s="271"/>
      <c r="AL628" s="271"/>
    </row>
    <row r="629" spans="1:38">
      <c r="A629" s="271">
        <v>808190</v>
      </c>
      <c r="B629" s="271" t="s">
        <v>2008</v>
      </c>
      <c r="C629" s="271" t="s">
        <v>348</v>
      </c>
      <c r="D629" s="271" t="s">
        <v>348</v>
      </c>
      <c r="E629" s="271" t="s">
        <v>350</v>
      </c>
      <c r="F629" s="271" t="s">
        <v>348</v>
      </c>
      <c r="G629" s="271" t="s">
        <v>350</v>
      </c>
      <c r="H629" s="271" t="s">
        <v>348</v>
      </c>
      <c r="I629" s="271" t="s">
        <v>350</v>
      </c>
      <c r="J629" s="271" t="s">
        <v>350</v>
      </c>
      <c r="K629" s="271" t="s">
        <v>348</v>
      </c>
      <c r="L629" s="271" t="s">
        <v>350</v>
      </c>
      <c r="M629" s="271" t="s">
        <v>350</v>
      </c>
      <c r="N629" s="271" t="s">
        <v>350</v>
      </c>
      <c r="O629" s="271" t="s">
        <v>350</v>
      </c>
      <c r="P629" s="271" t="s">
        <v>350</v>
      </c>
      <c r="Q629" s="271" t="s">
        <v>350</v>
      </c>
      <c r="R629" s="271" t="s">
        <v>350</v>
      </c>
      <c r="S629" s="271" t="s">
        <v>350</v>
      </c>
      <c r="T629" s="271" t="s">
        <v>350</v>
      </c>
      <c r="U629" s="271" t="s">
        <v>350</v>
      </c>
      <c r="V629" s="271" t="s">
        <v>350</v>
      </c>
      <c r="W629" s="271" t="s">
        <v>350</v>
      </c>
      <c r="X629" s="271" t="s">
        <v>350</v>
      </c>
      <c r="Y629" s="271" t="s">
        <v>350</v>
      </c>
      <c r="Z629" s="271" t="s">
        <v>350</v>
      </c>
      <c r="AA629" s="271" t="s">
        <v>349</v>
      </c>
      <c r="AB629" s="271" t="s">
        <v>349</v>
      </c>
      <c r="AC629" s="271" t="s">
        <v>349</v>
      </c>
      <c r="AD629" s="271" t="s">
        <v>349</v>
      </c>
      <c r="AE629" s="271" t="s">
        <v>349</v>
      </c>
      <c r="AF629" s="271" t="s">
        <v>349</v>
      </c>
      <c r="AG629" s="271"/>
      <c r="AH629" s="271"/>
      <c r="AI629" s="271"/>
      <c r="AJ629" s="271"/>
      <c r="AK629" s="271"/>
      <c r="AL629" s="271"/>
    </row>
    <row r="630" spans="1:38">
      <c r="A630" s="271">
        <v>808192</v>
      </c>
      <c r="B630" s="271" t="s">
        <v>2008</v>
      </c>
      <c r="C630" s="271" t="s">
        <v>348</v>
      </c>
      <c r="D630" s="271" t="s">
        <v>350</v>
      </c>
      <c r="E630" s="271" t="s">
        <v>350</v>
      </c>
      <c r="F630" s="271" t="s">
        <v>350</v>
      </c>
      <c r="G630" s="271" t="s">
        <v>348</v>
      </c>
      <c r="H630" s="271" t="s">
        <v>348</v>
      </c>
      <c r="I630" s="271" t="s">
        <v>348</v>
      </c>
      <c r="J630" s="271" t="s">
        <v>348</v>
      </c>
      <c r="K630" s="271" t="s">
        <v>348</v>
      </c>
      <c r="L630" s="271" t="s">
        <v>348</v>
      </c>
      <c r="M630" s="271" t="s">
        <v>350</v>
      </c>
      <c r="N630" s="271" t="s">
        <v>348</v>
      </c>
      <c r="O630" s="271" t="s">
        <v>348</v>
      </c>
      <c r="P630" s="271" t="s">
        <v>350</v>
      </c>
      <c r="Q630" s="271" t="s">
        <v>350</v>
      </c>
      <c r="R630" s="271" t="s">
        <v>348</v>
      </c>
      <c r="S630" s="271" t="s">
        <v>350</v>
      </c>
      <c r="T630" s="271" t="s">
        <v>348</v>
      </c>
      <c r="U630" s="271" t="s">
        <v>350</v>
      </c>
      <c r="V630" s="271" t="s">
        <v>350</v>
      </c>
      <c r="W630" s="271" t="s">
        <v>350</v>
      </c>
      <c r="X630" s="271" t="s">
        <v>350</v>
      </c>
      <c r="Y630" s="271" t="s">
        <v>350</v>
      </c>
      <c r="Z630" s="271" t="s">
        <v>350</v>
      </c>
      <c r="AA630" s="271" t="s">
        <v>349</v>
      </c>
      <c r="AB630" s="271" t="s">
        <v>349</v>
      </c>
      <c r="AC630" s="271" t="s">
        <v>349</v>
      </c>
      <c r="AD630" s="271" t="s">
        <v>349</v>
      </c>
      <c r="AE630" s="271" t="s">
        <v>349</v>
      </c>
      <c r="AF630" s="271" t="s">
        <v>349</v>
      </c>
      <c r="AG630" s="271"/>
      <c r="AH630" s="271"/>
      <c r="AI630" s="271"/>
      <c r="AJ630" s="271"/>
      <c r="AK630" s="271"/>
      <c r="AL630" s="271"/>
    </row>
    <row r="631" spans="1:38">
      <c r="A631" s="271">
        <v>808224</v>
      </c>
      <c r="B631" s="271" t="s">
        <v>2008</v>
      </c>
      <c r="C631" s="271" t="s">
        <v>350</v>
      </c>
      <c r="D631" s="271" t="s">
        <v>348</v>
      </c>
      <c r="E631" s="271" t="s">
        <v>348</v>
      </c>
      <c r="F631" s="271" t="s">
        <v>350</v>
      </c>
      <c r="G631" s="271" t="s">
        <v>350</v>
      </c>
      <c r="H631" s="271" t="s">
        <v>350</v>
      </c>
      <c r="I631" s="271" t="s">
        <v>349</v>
      </c>
      <c r="J631" s="271" t="s">
        <v>350</v>
      </c>
      <c r="K631" s="271" t="s">
        <v>350</v>
      </c>
      <c r="L631" s="271" t="s">
        <v>348</v>
      </c>
      <c r="M631" s="271" t="s">
        <v>349</v>
      </c>
      <c r="N631" s="271" t="s">
        <v>349</v>
      </c>
      <c r="O631" s="271" t="s">
        <v>349</v>
      </c>
      <c r="P631" s="271" t="s">
        <v>350</v>
      </c>
      <c r="Q631" s="271" t="s">
        <v>350</v>
      </c>
      <c r="R631" s="271" t="s">
        <v>350</v>
      </c>
      <c r="S631" s="271" t="s">
        <v>350</v>
      </c>
      <c r="T631" s="271" t="s">
        <v>350</v>
      </c>
      <c r="U631" s="271" t="s">
        <v>350</v>
      </c>
      <c r="V631" s="271" t="s">
        <v>349</v>
      </c>
      <c r="W631" s="271" t="s">
        <v>348</v>
      </c>
      <c r="X631" s="271" t="s">
        <v>348</v>
      </c>
      <c r="Y631" s="271" t="s">
        <v>349</v>
      </c>
      <c r="Z631" s="271" t="s">
        <v>349</v>
      </c>
      <c r="AA631" s="271" t="s">
        <v>349</v>
      </c>
      <c r="AB631" s="271" t="s">
        <v>349</v>
      </c>
      <c r="AC631" s="271" t="s">
        <v>349</v>
      </c>
      <c r="AD631" s="271" t="s">
        <v>349</v>
      </c>
      <c r="AE631" s="271" t="s">
        <v>349</v>
      </c>
      <c r="AF631" s="271" t="s">
        <v>349</v>
      </c>
      <c r="AG631" s="271"/>
      <c r="AH631" s="271"/>
      <c r="AI631" s="271"/>
      <c r="AJ631" s="271"/>
      <c r="AK631" s="271"/>
      <c r="AL631" s="271"/>
    </row>
    <row r="632" spans="1:38">
      <c r="A632" s="271">
        <v>808255</v>
      </c>
      <c r="B632" s="271" t="s">
        <v>2008</v>
      </c>
      <c r="C632" s="271" t="s">
        <v>349</v>
      </c>
      <c r="D632" s="271" t="s">
        <v>348</v>
      </c>
      <c r="E632" s="271" t="s">
        <v>350</v>
      </c>
      <c r="F632" s="271" t="s">
        <v>349</v>
      </c>
      <c r="G632" s="271" t="s">
        <v>349</v>
      </c>
      <c r="H632" s="271" t="s">
        <v>349</v>
      </c>
      <c r="I632" s="271" t="s">
        <v>350</v>
      </c>
      <c r="J632" s="271" t="s">
        <v>348</v>
      </c>
      <c r="K632" s="271" t="s">
        <v>348</v>
      </c>
      <c r="L632" s="271" t="s">
        <v>348</v>
      </c>
      <c r="M632" s="271" t="s">
        <v>348</v>
      </c>
      <c r="N632" s="271" t="s">
        <v>348</v>
      </c>
      <c r="O632" s="271" t="s">
        <v>349</v>
      </c>
      <c r="P632" s="271" t="s">
        <v>350</v>
      </c>
      <c r="Q632" s="271" t="s">
        <v>349</v>
      </c>
      <c r="R632" s="271" t="s">
        <v>350</v>
      </c>
      <c r="S632" s="271" t="s">
        <v>348</v>
      </c>
      <c r="T632" s="271" t="s">
        <v>348</v>
      </c>
      <c r="U632" s="271" t="s">
        <v>350</v>
      </c>
      <c r="V632" s="271" t="s">
        <v>348</v>
      </c>
      <c r="W632" s="271" t="s">
        <v>350</v>
      </c>
      <c r="X632" s="271" t="s">
        <v>350</v>
      </c>
      <c r="Y632" s="271" t="s">
        <v>350</v>
      </c>
      <c r="Z632" s="271" t="s">
        <v>349</v>
      </c>
      <c r="AA632" s="271" t="s">
        <v>349</v>
      </c>
      <c r="AB632" s="271" t="s">
        <v>349</v>
      </c>
      <c r="AC632" s="271" t="s">
        <v>349</v>
      </c>
      <c r="AD632" s="271" t="s">
        <v>349</v>
      </c>
      <c r="AE632" s="271" t="s">
        <v>349</v>
      </c>
      <c r="AF632" s="271" t="s">
        <v>349</v>
      </c>
      <c r="AG632" s="271"/>
      <c r="AH632" s="271"/>
      <c r="AI632" s="271"/>
      <c r="AJ632" s="271"/>
      <c r="AK632" s="271"/>
      <c r="AL632" s="271"/>
    </row>
    <row r="633" spans="1:38">
      <c r="A633" s="271">
        <v>808268</v>
      </c>
      <c r="B633" s="271" t="s">
        <v>2008</v>
      </c>
      <c r="C633" s="271" t="s">
        <v>348</v>
      </c>
      <c r="D633" s="271" t="s">
        <v>348</v>
      </c>
      <c r="E633" s="271" t="s">
        <v>348</v>
      </c>
      <c r="F633" s="271" t="s">
        <v>350</v>
      </c>
      <c r="G633" s="271" t="s">
        <v>348</v>
      </c>
      <c r="H633" s="271" t="s">
        <v>348</v>
      </c>
      <c r="I633" s="271" t="s">
        <v>350</v>
      </c>
      <c r="J633" s="271" t="s">
        <v>350</v>
      </c>
      <c r="K633" s="271" t="s">
        <v>350</v>
      </c>
      <c r="L633" s="271" t="s">
        <v>350</v>
      </c>
      <c r="M633" s="271" t="s">
        <v>350</v>
      </c>
      <c r="N633" s="271" t="s">
        <v>350</v>
      </c>
      <c r="O633" s="271" t="s">
        <v>350</v>
      </c>
      <c r="P633" s="271" t="s">
        <v>350</v>
      </c>
      <c r="Q633" s="271" t="s">
        <v>350</v>
      </c>
      <c r="R633" s="271" t="s">
        <v>350</v>
      </c>
      <c r="S633" s="271" t="s">
        <v>350</v>
      </c>
      <c r="T633" s="271" t="s">
        <v>350</v>
      </c>
      <c r="U633" s="271" t="s">
        <v>350</v>
      </c>
      <c r="V633" s="271" t="s">
        <v>349</v>
      </c>
      <c r="W633" s="271" t="s">
        <v>350</v>
      </c>
      <c r="X633" s="271" t="s">
        <v>350</v>
      </c>
      <c r="Y633" s="271" t="s">
        <v>349</v>
      </c>
      <c r="Z633" s="271" t="s">
        <v>350</v>
      </c>
      <c r="AA633" s="271" t="s">
        <v>349</v>
      </c>
      <c r="AB633" s="271" t="s">
        <v>349</v>
      </c>
      <c r="AC633" s="271" t="s">
        <v>349</v>
      </c>
      <c r="AD633" s="271" t="s">
        <v>349</v>
      </c>
      <c r="AE633" s="271" t="s">
        <v>349</v>
      </c>
      <c r="AF633" s="271" t="s">
        <v>349</v>
      </c>
      <c r="AG633" s="271"/>
      <c r="AH633" s="271"/>
      <c r="AI633" s="271"/>
      <c r="AJ633" s="271"/>
      <c r="AK633" s="271"/>
      <c r="AL633" s="271"/>
    </row>
    <row r="634" spans="1:38">
      <c r="A634" s="271">
        <v>808309</v>
      </c>
      <c r="B634" s="271" t="s">
        <v>2008</v>
      </c>
      <c r="C634" s="271" t="s">
        <v>349</v>
      </c>
      <c r="D634" s="271" t="s">
        <v>350</v>
      </c>
      <c r="E634" s="271" t="s">
        <v>348</v>
      </c>
      <c r="F634" s="271" t="s">
        <v>349</v>
      </c>
      <c r="G634" s="271" t="s">
        <v>349</v>
      </c>
      <c r="H634" s="271" t="s">
        <v>349</v>
      </c>
      <c r="I634" s="271" t="s">
        <v>349</v>
      </c>
      <c r="J634" s="271" t="s">
        <v>348</v>
      </c>
      <c r="K634" s="271" t="s">
        <v>349</v>
      </c>
      <c r="L634" s="271" t="s">
        <v>348</v>
      </c>
      <c r="M634" s="271" t="s">
        <v>349</v>
      </c>
      <c r="N634" s="271" t="s">
        <v>348</v>
      </c>
      <c r="O634" s="271" t="s">
        <v>348</v>
      </c>
      <c r="P634" s="271" t="s">
        <v>348</v>
      </c>
      <c r="Q634" s="271" t="s">
        <v>348</v>
      </c>
      <c r="R634" s="271" t="s">
        <v>348</v>
      </c>
      <c r="S634" s="271" t="s">
        <v>348</v>
      </c>
      <c r="T634" s="271" t="s">
        <v>348</v>
      </c>
      <c r="U634" s="271" t="s">
        <v>348</v>
      </c>
      <c r="V634" s="271" t="s">
        <v>350</v>
      </c>
      <c r="W634" s="271" t="s">
        <v>348</v>
      </c>
      <c r="X634" s="271" t="s">
        <v>350</v>
      </c>
      <c r="Y634" s="271" t="s">
        <v>348</v>
      </c>
      <c r="Z634" s="271" t="s">
        <v>348</v>
      </c>
      <c r="AA634" s="271" t="s">
        <v>349</v>
      </c>
      <c r="AB634" s="271" t="s">
        <v>349</v>
      </c>
      <c r="AC634" s="271" t="s">
        <v>349</v>
      </c>
      <c r="AD634" s="271" t="s">
        <v>349</v>
      </c>
      <c r="AE634" s="271" t="s">
        <v>349</v>
      </c>
      <c r="AF634" s="271" t="s">
        <v>349</v>
      </c>
      <c r="AG634" s="271"/>
      <c r="AH634" s="271"/>
      <c r="AI634" s="271"/>
      <c r="AJ634" s="271"/>
      <c r="AK634" s="271"/>
      <c r="AL634" s="271"/>
    </row>
    <row r="635" spans="1:38">
      <c r="A635" s="271">
        <v>808313</v>
      </c>
      <c r="B635" s="271" t="s">
        <v>2008</v>
      </c>
      <c r="C635" s="271" t="s">
        <v>349</v>
      </c>
      <c r="D635" s="271" t="s">
        <v>350</v>
      </c>
      <c r="E635" s="271" t="s">
        <v>350</v>
      </c>
      <c r="F635" s="271" t="s">
        <v>350</v>
      </c>
      <c r="G635" s="271" t="s">
        <v>350</v>
      </c>
      <c r="H635" s="271" t="s">
        <v>349</v>
      </c>
      <c r="I635" s="271" t="s">
        <v>349</v>
      </c>
      <c r="J635" s="271" t="s">
        <v>349</v>
      </c>
      <c r="K635" s="271" t="s">
        <v>350</v>
      </c>
      <c r="L635" s="271" t="s">
        <v>348</v>
      </c>
      <c r="M635" s="271" t="s">
        <v>350</v>
      </c>
      <c r="N635" s="271" t="s">
        <v>349</v>
      </c>
      <c r="O635" s="271" t="s">
        <v>349</v>
      </c>
      <c r="P635" s="271" t="s">
        <v>350</v>
      </c>
      <c r="Q635" s="271" t="s">
        <v>350</v>
      </c>
      <c r="R635" s="271" t="s">
        <v>348</v>
      </c>
      <c r="S635" s="271" t="s">
        <v>350</v>
      </c>
      <c r="T635" s="271" t="s">
        <v>350</v>
      </c>
      <c r="U635" s="271" t="s">
        <v>348</v>
      </c>
      <c r="V635" s="271" t="s">
        <v>348</v>
      </c>
      <c r="W635" s="271" t="s">
        <v>350</v>
      </c>
      <c r="X635" s="271" t="s">
        <v>350</v>
      </c>
      <c r="Y635" s="271" t="s">
        <v>350</v>
      </c>
      <c r="Z635" s="271" t="s">
        <v>348</v>
      </c>
      <c r="AA635" s="271" t="s">
        <v>349</v>
      </c>
      <c r="AB635" s="271" t="s">
        <v>349</v>
      </c>
      <c r="AC635" s="271" t="s">
        <v>349</v>
      </c>
      <c r="AD635" s="271" t="s">
        <v>349</v>
      </c>
      <c r="AE635" s="271" t="s">
        <v>349</v>
      </c>
      <c r="AF635" s="271" t="s">
        <v>349</v>
      </c>
      <c r="AG635" s="271"/>
      <c r="AH635" s="271"/>
      <c r="AI635" s="271"/>
      <c r="AJ635" s="271"/>
      <c r="AK635" s="271"/>
      <c r="AL635" s="271"/>
    </row>
    <row r="636" spans="1:38">
      <c r="A636" s="271">
        <v>808325</v>
      </c>
      <c r="B636" s="271" t="s">
        <v>2008</v>
      </c>
      <c r="C636" s="271" t="s">
        <v>349</v>
      </c>
      <c r="D636" s="271" t="s">
        <v>348</v>
      </c>
      <c r="E636" s="271" t="s">
        <v>350</v>
      </c>
      <c r="F636" s="271" t="s">
        <v>349</v>
      </c>
      <c r="G636" s="271" t="s">
        <v>349</v>
      </c>
      <c r="H636" s="271" t="s">
        <v>350</v>
      </c>
      <c r="I636" s="271" t="s">
        <v>349</v>
      </c>
      <c r="J636" s="271" t="s">
        <v>348</v>
      </c>
      <c r="K636" s="271" t="s">
        <v>350</v>
      </c>
      <c r="L636" s="271" t="s">
        <v>348</v>
      </c>
      <c r="M636" s="271" t="s">
        <v>349</v>
      </c>
      <c r="N636" s="271" t="s">
        <v>350</v>
      </c>
      <c r="O636" s="271" t="s">
        <v>349</v>
      </c>
      <c r="P636" s="271" t="s">
        <v>348</v>
      </c>
      <c r="Q636" s="271" t="s">
        <v>350</v>
      </c>
      <c r="R636" s="271" t="s">
        <v>349</v>
      </c>
      <c r="S636" s="271" t="s">
        <v>350</v>
      </c>
      <c r="T636" s="271" t="s">
        <v>350</v>
      </c>
      <c r="U636" s="271" t="s">
        <v>348</v>
      </c>
      <c r="V636" s="271" t="s">
        <v>350</v>
      </c>
      <c r="W636" s="271" t="s">
        <v>350</v>
      </c>
      <c r="X636" s="271" t="s">
        <v>350</v>
      </c>
      <c r="Y636" s="271" t="s">
        <v>350</v>
      </c>
      <c r="Z636" s="271" t="s">
        <v>348</v>
      </c>
      <c r="AA636" s="271" t="s">
        <v>349</v>
      </c>
      <c r="AB636" s="271" t="s">
        <v>349</v>
      </c>
      <c r="AC636" s="271" t="s">
        <v>349</v>
      </c>
      <c r="AD636" s="271" t="s">
        <v>349</v>
      </c>
      <c r="AE636" s="271" t="s">
        <v>349</v>
      </c>
      <c r="AF636" s="271" t="s">
        <v>349</v>
      </c>
      <c r="AG636" s="271"/>
      <c r="AH636" s="271"/>
      <c r="AI636" s="271"/>
      <c r="AJ636" s="271"/>
      <c r="AK636" s="271"/>
      <c r="AL636" s="271"/>
    </row>
    <row r="637" spans="1:38">
      <c r="A637" s="271">
        <v>808347</v>
      </c>
      <c r="B637" s="271" t="s">
        <v>2008</v>
      </c>
      <c r="C637" s="271" t="s">
        <v>349</v>
      </c>
      <c r="D637" s="271" t="s">
        <v>348</v>
      </c>
      <c r="E637" s="271" t="s">
        <v>350</v>
      </c>
      <c r="F637" s="271" t="s">
        <v>348</v>
      </c>
      <c r="G637" s="271" t="s">
        <v>349</v>
      </c>
      <c r="H637" s="271" t="s">
        <v>349</v>
      </c>
      <c r="I637" s="271" t="s">
        <v>350</v>
      </c>
      <c r="J637" s="271" t="s">
        <v>350</v>
      </c>
      <c r="K637" s="271" t="s">
        <v>349</v>
      </c>
      <c r="L637" s="271" t="s">
        <v>349</v>
      </c>
      <c r="M637" s="271" t="s">
        <v>349</v>
      </c>
      <c r="N637" s="271" t="s">
        <v>349</v>
      </c>
      <c r="O637" s="271" t="s">
        <v>349</v>
      </c>
      <c r="P637" s="271" t="s">
        <v>349</v>
      </c>
      <c r="Q637" s="271" t="s">
        <v>350</v>
      </c>
      <c r="R637" s="271" t="s">
        <v>350</v>
      </c>
      <c r="S637" s="271" t="s">
        <v>350</v>
      </c>
      <c r="T637" s="271" t="s">
        <v>350</v>
      </c>
      <c r="U637" s="271" t="s">
        <v>350</v>
      </c>
      <c r="V637" s="271" t="s">
        <v>349</v>
      </c>
      <c r="W637" s="271" t="s">
        <v>348</v>
      </c>
      <c r="X637" s="271" t="s">
        <v>350</v>
      </c>
      <c r="Y637" s="271" t="s">
        <v>350</v>
      </c>
      <c r="Z637" s="271" t="s">
        <v>350</v>
      </c>
      <c r="AA637" s="271" t="s">
        <v>349</v>
      </c>
      <c r="AB637" s="271" t="s">
        <v>349</v>
      </c>
      <c r="AC637" s="271" t="s">
        <v>349</v>
      </c>
      <c r="AD637" s="271" t="s">
        <v>349</v>
      </c>
      <c r="AE637" s="271" t="s">
        <v>349</v>
      </c>
      <c r="AF637" s="271" t="s">
        <v>349</v>
      </c>
      <c r="AG637" s="271"/>
      <c r="AH637" s="271"/>
      <c r="AI637" s="271"/>
      <c r="AJ637" s="271"/>
      <c r="AK637" s="271"/>
      <c r="AL637" s="271"/>
    </row>
    <row r="638" spans="1:38">
      <c r="A638" s="271">
        <v>808375</v>
      </c>
      <c r="B638" s="271" t="s">
        <v>2008</v>
      </c>
      <c r="C638" s="271" t="s">
        <v>350</v>
      </c>
      <c r="D638" s="271" t="s">
        <v>348</v>
      </c>
      <c r="E638" s="271" t="s">
        <v>348</v>
      </c>
      <c r="F638" s="271" t="s">
        <v>348</v>
      </c>
      <c r="G638" s="271" t="s">
        <v>350</v>
      </c>
      <c r="H638" s="271" t="s">
        <v>350</v>
      </c>
      <c r="I638" s="271" t="s">
        <v>348</v>
      </c>
      <c r="J638" s="271" t="s">
        <v>350</v>
      </c>
      <c r="K638" s="271" t="s">
        <v>348</v>
      </c>
      <c r="L638" s="271" t="s">
        <v>350</v>
      </c>
      <c r="M638" s="271" t="s">
        <v>350</v>
      </c>
      <c r="N638" s="271" t="s">
        <v>350</v>
      </c>
      <c r="O638" s="271" t="s">
        <v>350</v>
      </c>
      <c r="P638" s="271" t="s">
        <v>350</v>
      </c>
      <c r="Q638" s="271" t="s">
        <v>350</v>
      </c>
      <c r="R638" s="271" t="s">
        <v>348</v>
      </c>
      <c r="S638" s="271" t="s">
        <v>350</v>
      </c>
      <c r="T638" s="271" t="s">
        <v>350</v>
      </c>
      <c r="U638" s="271" t="s">
        <v>350</v>
      </c>
      <c r="V638" s="271" t="s">
        <v>350</v>
      </c>
      <c r="W638" s="271" t="s">
        <v>350</v>
      </c>
      <c r="X638" s="271" t="s">
        <v>350</v>
      </c>
      <c r="Y638" s="271" t="s">
        <v>350</v>
      </c>
      <c r="Z638" s="271" t="s">
        <v>350</v>
      </c>
      <c r="AA638" s="271" t="s">
        <v>349</v>
      </c>
      <c r="AB638" s="271" t="s">
        <v>349</v>
      </c>
      <c r="AC638" s="271" t="s">
        <v>349</v>
      </c>
      <c r="AD638" s="271" t="s">
        <v>349</v>
      </c>
      <c r="AE638" s="271" t="s">
        <v>349</v>
      </c>
      <c r="AF638" s="271" t="s">
        <v>349</v>
      </c>
      <c r="AG638" s="271"/>
      <c r="AH638" s="271"/>
      <c r="AI638" s="271"/>
      <c r="AJ638" s="271"/>
      <c r="AK638" s="271"/>
      <c r="AL638" s="271"/>
    </row>
    <row r="639" spans="1:38">
      <c r="A639" s="271">
        <v>808380</v>
      </c>
      <c r="B639" s="271" t="s">
        <v>2008</v>
      </c>
      <c r="C639" s="271" t="s">
        <v>350</v>
      </c>
      <c r="D639" s="271" t="s">
        <v>349</v>
      </c>
      <c r="E639" s="271" t="s">
        <v>350</v>
      </c>
      <c r="F639" s="271" t="s">
        <v>349</v>
      </c>
      <c r="G639" s="271" t="s">
        <v>350</v>
      </c>
      <c r="H639" s="271" t="s">
        <v>349</v>
      </c>
      <c r="I639" s="271" t="s">
        <v>350</v>
      </c>
      <c r="J639" s="271" t="s">
        <v>348</v>
      </c>
      <c r="K639" s="271" t="s">
        <v>350</v>
      </c>
      <c r="L639" s="271" t="s">
        <v>350</v>
      </c>
      <c r="M639" s="271" t="s">
        <v>350</v>
      </c>
      <c r="N639" s="271" t="s">
        <v>350</v>
      </c>
      <c r="O639" s="271" t="s">
        <v>350</v>
      </c>
      <c r="P639" s="271" t="s">
        <v>350</v>
      </c>
      <c r="Q639" s="271" t="s">
        <v>350</v>
      </c>
      <c r="R639" s="271" t="s">
        <v>350</v>
      </c>
      <c r="S639" s="271" t="s">
        <v>350</v>
      </c>
      <c r="T639" s="271" t="s">
        <v>350</v>
      </c>
      <c r="U639" s="271" t="s">
        <v>350</v>
      </c>
      <c r="V639" s="271" t="s">
        <v>350</v>
      </c>
      <c r="W639" s="271" t="s">
        <v>350</v>
      </c>
      <c r="X639" s="271" t="s">
        <v>350</v>
      </c>
      <c r="Y639" s="271" t="s">
        <v>350</v>
      </c>
      <c r="Z639" s="271" t="s">
        <v>350</v>
      </c>
      <c r="AA639" s="271" t="s">
        <v>349</v>
      </c>
      <c r="AB639" s="271" t="s">
        <v>349</v>
      </c>
      <c r="AC639" s="271" t="s">
        <v>349</v>
      </c>
      <c r="AD639" s="271" t="s">
        <v>349</v>
      </c>
      <c r="AE639" s="271" t="s">
        <v>349</v>
      </c>
      <c r="AF639" s="271" t="s">
        <v>349</v>
      </c>
      <c r="AG639" s="271"/>
      <c r="AH639" s="271"/>
      <c r="AI639" s="271"/>
      <c r="AJ639" s="271"/>
      <c r="AK639" s="271"/>
      <c r="AL639" s="271"/>
    </row>
    <row r="640" spans="1:38">
      <c r="A640" s="271">
        <v>808463</v>
      </c>
      <c r="B640" s="271" t="s">
        <v>2008</v>
      </c>
      <c r="C640" s="271" t="s">
        <v>349</v>
      </c>
      <c r="D640" s="271" t="s">
        <v>349</v>
      </c>
      <c r="E640" s="271" t="s">
        <v>349</v>
      </c>
      <c r="F640" s="271" t="s">
        <v>349</v>
      </c>
      <c r="G640" s="271" t="s">
        <v>349</v>
      </c>
      <c r="H640" s="271" t="s">
        <v>349</v>
      </c>
      <c r="I640" s="271" t="s">
        <v>349</v>
      </c>
      <c r="J640" s="271" t="s">
        <v>349</v>
      </c>
      <c r="K640" s="271" t="s">
        <v>350</v>
      </c>
      <c r="L640" s="271" t="s">
        <v>349</v>
      </c>
      <c r="M640" s="271" t="s">
        <v>349</v>
      </c>
      <c r="N640" s="271" t="s">
        <v>349</v>
      </c>
      <c r="O640" s="271" t="s">
        <v>350</v>
      </c>
      <c r="P640" s="271" t="s">
        <v>350</v>
      </c>
      <c r="Q640" s="271" t="s">
        <v>350</v>
      </c>
      <c r="R640" s="271" t="s">
        <v>348</v>
      </c>
      <c r="S640" s="271" t="s">
        <v>350</v>
      </c>
      <c r="T640" s="271" t="s">
        <v>348</v>
      </c>
      <c r="U640" s="271" t="s">
        <v>350</v>
      </c>
      <c r="V640" s="271" t="s">
        <v>348</v>
      </c>
      <c r="W640" s="271" t="s">
        <v>348</v>
      </c>
      <c r="X640" s="271" t="s">
        <v>350</v>
      </c>
      <c r="Y640" s="271" t="s">
        <v>350</v>
      </c>
      <c r="Z640" s="271" t="s">
        <v>350</v>
      </c>
      <c r="AA640" s="271" t="s">
        <v>349</v>
      </c>
      <c r="AB640" s="271" t="s">
        <v>349</v>
      </c>
      <c r="AC640" s="271" t="s">
        <v>349</v>
      </c>
      <c r="AD640" s="271" t="s">
        <v>349</v>
      </c>
      <c r="AE640" s="271" t="s">
        <v>349</v>
      </c>
      <c r="AF640" s="271" t="s">
        <v>349</v>
      </c>
      <c r="AG640" s="271"/>
      <c r="AH640" s="271"/>
      <c r="AI640" s="271"/>
      <c r="AJ640" s="271"/>
      <c r="AK640" s="271"/>
      <c r="AL640" s="271"/>
    </row>
    <row r="641" spans="1:38">
      <c r="A641" s="271">
        <v>808495</v>
      </c>
      <c r="B641" s="271" t="s">
        <v>2008</v>
      </c>
      <c r="C641" s="271" t="s">
        <v>350</v>
      </c>
      <c r="D641" s="271" t="s">
        <v>348</v>
      </c>
      <c r="E641" s="271" t="s">
        <v>350</v>
      </c>
      <c r="F641" s="271" t="s">
        <v>350</v>
      </c>
      <c r="G641" s="271" t="s">
        <v>349</v>
      </c>
      <c r="H641" s="271" t="s">
        <v>349</v>
      </c>
      <c r="I641" s="271" t="s">
        <v>349</v>
      </c>
      <c r="J641" s="271" t="s">
        <v>349</v>
      </c>
      <c r="K641" s="271" t="s">
        <v>350</v>
      </c>
      <c r="L641" s="271" t="s">
        <v>350</v>
      </c>
      <c r="M641" s="271" t="s">
        <v>349</v>
      </c>
      <c r="N641" s="271" t="s">
        <v>349</v>
      </c>
      <c r="O641" s="271" t="s">
        <v>349</v>
      </c>
      <c r="P641" s="271" t="s">
        <v>349</v>
      </c>
      <c r="Q641" s="271" t="s">
        <v>349</v>
      </c>
      <c r="R641" s="271" t="s">
        <v>350</v>
      </c>
      <c r="S641" s="271" t="s">
        <v>350</v>
      </c>
      <c r="T641" s="271" t="s">
        <v>350</v>
      </c>
      <c r="U641" s="271" t="s">
        <v>350</v>
      </c>
      <c r="V641" s="271" t="s">
        <v>350</v>
      </c>
      <c r="W641" s="271" t="s">
        <v>350</v>
      </c>
      <c r="X641" s="271" t="s">
        <v>348</v>
      </c>
      <c r="Y641" s="271" t="s">
        <v>349</v>
      </c>
      <c r="Z641" s="271" t="s">
        <v>349</v>
      </c>
      <c r="AA641" s="271" t="s">
        <v>349</v>
      </c>
      <c r="AB641" s="271" t="s">
        <v>349</v>
      </c>
      <c r="AC641" s="271" t="s">
        <v>349</v>
      </c>
      <c r="AD641" s="271" t="s">
        <v>349</v>
      </c>
      <c r="AE641" s="271" t="s">
        <v>349</v>
      </c>
      <c r="AF641" s="271" t="s">
        <v>349</v>
      </c>
      <c r="AG641" s="271"/>
      <c r="AH641" s="271"/>
      <c r="AI641" s="271"/>
      <c r="AJ641" s="271"/>
      <c r="AK641" s="271"/>
      <c r="AL641" s="271"/>
    </row>
    <row r="642" spans="1:38">
      <c r="A642" s="271">
        <v>808512</v>
      </c>
      <c r="B642" s="271" t="s">
        <v>2008</v>
      </c>
      <c r="C642" s="271" t="s">
        <v>349</v>
      </c>
      <c r="D642" s="271" t="s">
        <v>349</v>
      </c>
      <c r="E642" s="271" t="s">
        <v>350</v>
      </c>
      <c r="F642" s="271" t="s">
        <v>349</v>
      </c>
      <c r="G642" s="271" t="s">
        <v>350</v>
      </c>
      <c r="H642" s="271" t="s">
        <v>350</v>
      </c>
      <c r="I642" s="271" t="s">
        <v>349</v>
      </c>
      <c r="J642" s="271" t="s">
        <v>349</v>
      </c>
      <c r="K642" s="271" t="s">
        <v>349</v>
      </c>
      <c r="L642" s="271" t="s">
        <v>349</v>
      </c>
      <c r="M642" s="271" t="s">
        <v>349</v>
      </c>
      <c r="N642" s="271" t="s">
        <v>349</v>
      </c>
      <c r="O642" s="271" t="s">
        <v>349</v>
      </c>
      <c r="P642" s="271" t="s">
        <v>350</v>
      </c>
      <c r="Q642" s="271" t="s">
        <v>350</v>
      </c>
      <c r="R642" s="271" t="s">
        <v>348</v>
      </c>
      <c r="S642" s="271" t="s">
        <v>350</v>
      </c>
      <c r="T642" s="271" t="s">
        <v>348</v>
      </c>
      <c r="U642" s="271" t="s">
        <v>348</v>
      </c>
      <c r="V642" s="271" t="s">
        <v>349</v>
      </c>
      <c r="W642" s="271" t="s">
        <v>350</v>
      </c>
      <c r="X642" s="271" t="s">
        <v>350</v>
      </c>
      <c r="Y642" s="271" t="s">
        <v>348</v>
      </c>
      <c r="Z642" s="271" t="s">
        <v>349</v>
      </c>
      <c r="AA642" s="271" t="s">
        <v>349</v>
      </c>
      <c r="AB642" s="271" t="s">
        <v>349</v>
      </c>
      <c r="AC642" s="271" t="s">
        <v>349</v>
      </c>
      <c r="AD642" s="271" t="s">
        <v>349</v>
      </c>
      <c r="AE642" s="271" t="s">
        <v>349</v>
      </c>
      <c r="AF642" s="271" t="s">
        <v>349</v>
      </c>
      <c r="AG642" s="271"/>
      <c r="AH642" s="271"/>
      <c r="AI642" s="271"/>
      <c r="AJ642" s="271"/>
      <c r="AK642" s="271"/>
      <c r="AL642" s="271"/>
    </row>
    <row r="643" spans="1:38">
      <c r="A643" s="271">
        <v>808526</v>
      </c>
      <c r="B643" s="271" t="s">
        <v>2008</v>
      </c>
      <c r="C643" s="271" t="s">
        <v>350</v>
      </c>
      <c r="D643" s="271" t="s">
        <v>349</v>
      </c>
      <c r="E643" s="271" t="s">
        <v>349</v>
      </c>
      <c r="F643" s="271" t="s">
        <v>349</v>
      </c>
      <c r="G643" s="271" t="s">
        <v>349</v>
      </c>
      <c r="H643" s="271" t="s">
        <v>349</v>
      </c>
      <c r="I643" s="271" t="s">
        <v>350</v>
      </c>
      <c r="J643" s="271" t="s">
        <v>348</v>
      </c>
      <c r="K643" s="271" t="s">
        <v>350</v>
      </c>
      <c r="L643" s="271" t="s">
        <v>350</v>
      </c>
      <c r="M643" s="271" t="s">
        <v>349</v>
      </c>
      <c r="N643" s="271" t="s">
        <v>348</v>
      </c>
      <c r="O643" s="271" t="s">
        <v>349</v>
      </c>
      <c r="P643" s="271" t="s">
        <v>349</v>
      </c>
      <c r="Q643" s="271" t="s">
        <v>350</v>
      </c>
      <c r="R643" s="271" t="s">
        <v>350</v>
      </c>
      <c r="S643" s="271" t="s">
        <v>350</v>
      </c>
      <c r="T643" s="271" t="s">
        <v>350</v>
      </c>
      <c r="U643" s="271" t="s">
        <v>349</v>
      </c>
      <c r="V643" s="271" t="s">
        <v>349</v>
      </c>
      <c r="W643" s="271" t="s">
        <v>350</v>
      </c>
      <c r="X643" s="271" t="s">
        <v>350</v>
      </c>
      <c r="Y643" s="271" t="s">
        <v>350</v>
      </c>
      <c r="Z643" s="271" t="s">
        <v>350</v>
      </c>
      <c r="AA643" s="271" t="s">
        <v>349</v>
      </c>
      <c r="AB643" s="271" t="s">
        <v>349</v>
      </c>
      <c r="AC643" s="271" t="s">
        <v>349</v>
      </c>
      <c r="AD643" s="271" t="s">
        <v>349</v>
      </c>
      <c r="AE643" s="271" t="s">
        <v>349</v>
      </c>
      <c r="AF643" s="271" t="s">
        <v>349</v>
      </c>
      <c r="AG643" s="271"/>
      <c r="AH643" s="271"/>
      <c r="AI643" s="271"/>
      <c r="AJ643" s="271"/>
      <c r="AK643" s="271"/>
      <c r="AL643" s="271"/>
    </row>
    <row r="644" spans="1:38">
      <c r="A644" s="271">
        <v>808535</v>
      </c>
      <c r="B644" s="271" t="s">
        <v>2008</v>
      </c>
      <c r="C644" s="271" t="s">
        <v>350</v>
      </c>
      <c r="D644" s="271" t="s">
        <v>349</v>
      </c>
      <c r="E644" s="271" t="s">
        <v>348</v>
      </c>
      <c r="F644" s="271" t="s">
        <v>350</v>
      </c>
      <c r="G644" s="271" t="s">
        <v>350</v>
      </c>
      <c r="H644" s="271" t="s">
        <v>350</v>
      </c>
      <c r="I644" s="271" t="s">
        <v>349</v>
      </c>
      <c r="J644" s="271" t="s">
        <v>349</v>
      </c>
      <c r="K644" s="271" t="s">
        <v>349</v>
      </c>
      <c r="L644" s="271" t="s">
        <v>350</v>
      </c>
      <c r="M644" s="271" t="s">
        <v>349</v>
      </c>
      <c r="N644" s="271" t="s">
        <v>349</v>
      </c>
      <c r="O644" s="271" t="s">
        <v>349</v>
      </c>
      <c r="P644" s="271" t="s">
        <v>349</v>
      </c>
      <c r="Q644" s="271" t="s">
        <v>350</v>
      </c>
      <c r="R644" s="271" t="s">
        <v>349</v>
      </c>
      <c r="S644" s="271" t="s">
        <v>350</v>
      </c>
      <c r="T644" s="271" t="s">
        <v>350</v>
      </c>
      <c r="U644" s="271" t="s">
        <v>350</v>
      </c>
      <c r="V644" s="271" t="s">
        <v>349</v>
      </c>
      <c r="W644" s="271" t="s">
        <v>349</v>
      </c>
      <c r="X644" s="271" t="s">
        <v>350</v>
      </c>
      <c r="Y644" s="271" t="s">
        <v>349</v>
      </c>
      <c r="Z644" s="271" t="s">
        <v>350</v>
      </c>
      <c r="AA644" s="271" t="s">
        <v>349</v>
      </c>
      <c r="AB644" s="271" t="s">
        <v>349</v>
      </c>
      <c r="AC644" s="271" t="s">
        <v>349</v>
      </c>
      <c r="AD644" s="271" t="s">
        <v>349</v>
      </c>
      <c r="AE644" s="271" t="s">
        <v>349</v>
      </c>
      <c r="AF644" s="271" t="s">
        <v>349</v>
      </c>
      <c r="AG644" s="271"/>
      <c r="AH644" s="271"/>
      <c r="AI644" s="271"/>
      <c r="AJ644" s="271"/>
      <c r="AK644" s="271"/>
      <c r="AL644" s="271"/>
    </row>
    <row r="645" spans="1:38">
      <c r="A645" s="271">
        <v>808559</v>
      </c>
      <c r="B645" s="271" t="s">
        <v>2008</v>
      </c>
      <c r="C645" s="271" t="s">
        <v>350</v>
      </c>
      <c r="D645" s="271" t="s">
        <v>348</v>
      </c>
      <c r="E645" s="271" t="s">
        <v>349</v>
      </c>
      <c r="F645" s="271" t="s">
        <v>349</v>
      </c>
      <c r="G645" s="271" t="s">
        <v>350</v>
      </c>
      <c r="H645" s="271" t="s">
        <v>350</v>
      </c>
      <c r="I645" s="271" t="s">
        <v>350</v>
      </c>
      <c r="J645" s="271" t="s">
        <v>349</v>
      </c>
      <c r="K645" s="271" t="s">
        <v>350</v>
      </c>
      <c r="L645" s="271" t="s">
        <v>350</v>
      </c>
      <c r="M645" s="271" t="s">
        <v>349</v>
      </c>
      <c r="N645" s="271" t="s">
        <v>350</v>
      </c>
      <c r="O645" s="271" t="s">
        <v>349</v>
      </c>
      <c r="P645" s="271" t="s">
        <v>349</v>
      </c>
      <c r="Q645" s="271" t="s">
        <v>350</v>
      </c>
      <c r="R645" s="271" t="s">
        <v>349</v>
      </c>
      <c r="S645" s="271" t="s">
        <v>350</v>
      </c>
      <c r="T645" s="271" t="s">
        <v>350</v>
      </c>
      <c r="U645" s="271" t="s">
        <v>350</v>
      </c>
      <c r="V645" s="271" t="s">
        <v>350</v>
      </c>
      <c r="W645" s="271" t="s">
        <v>349</v>
      </c>
      <c r="X645" s="271" t="s">
        <v>350</v>
      </c>
      <c r="Y645" s="271" t="s">
        <v>349</v>
      </c>
      <c r="Z645" s="271" t="s">
        <v>350</v>
      </c>
      <c r="AA645" s="271" t="s">
        <v>349</v>
      </c>
      <c r="AB645" s="271" t="s">
        <v>349</v>
      </c>
      <c r="AC645" s="271" t="s">
        <v>349</v>
      </c>
      <c r="AD645" s="271" t="s">
        <v>349</v>
      </c>
      <c r="AE645" s="271" t="s">
        <v>349</v>
      </c>
      <c r="AF645" s="271" t="s">
        <v>349</v>
      </c>
      <c r="AG645" s="271"/>
      <c r="AH645" s="271"/>
      <c r="AI645" s="271"/>
      <c r="AJ645" s="271"/>
      <c r="AK645" s="271"/>
      <c r="AL645" s="271"/>
    </row>
    <row r="646" spans="1:38">
      <c r="A646" s="271">
        <v>808595</v>
      </c>
      <c r="B646" s="271" t="s">
        <v>2008</v>
      </c>
      <c r="C646" s="271" t="s">
        <v>350</v>
      </c>
      <c r="D646" s="271" t="s">
        <v>350</v>
      </c>
      <c r="E646" s="271" t="s">
        <v>350</v>
      </c>
      <c r="F646" s="271" t="s">
        <v>350</v>
      </c>
      <c r="G646" s="271" t="s">
        <v>348</v>
      </c>
      <c r="H646" s="271" t="s">
        <v>348</v>
      </c>
      <c r="I646" s="271" t="s">
        <v>348</v>
      </c>
      <c r="J646" s="271" t="s">
        <v>350</v>
      </c>
      <c r="K646" s="271" t="s">
        <v>348</v>
      </c>
      <c r="L646" s="271" t="s">
        <v>348</v>
      </c>
      <c r="M646" s="271" t="s">
        <v>350</v>
      </c>
      <c r="N646" s="271" t="s">
        <v>350</v>
      </c>
      <c r="O646" s="271" t="s">
        <v>350</v>
      </c>
      <c r="P646" s="271" t="s">
        <v>350</v>
      </c>
      <c r="Q646" s="271" t="s">
        <v>350</v>
      </c>
      <c r="R646" s="271" t="s">
        <v>350</v>
      </c>
      <c r="S646" s="271" t="s">
        <v>350</v>
      </c>
      <c r="T646" s="271" t="s">
        <v>348</v>
      </c>
      <c r="U646" s="271" t="s">
        <v>350</v>
      </c>
      <c r="V646" s="271" t="s">
        <v>350</v>
      </c>
      <c r="W646" s="271" t="s">
        <v>350</v>
      </c>
      <c r="X646" s="271" t="s">
        <v>350</v>
      </c>
      <c r="Y646" s="271" t="s">
        <v>350</v>
      </c>
      <c r="Z646" s="271" t="s">
        <v>350</v>
      </c>
      <c r="AA646" s="271" t="s">
        <v>349</v>
      </c>
      <c r="AB646" s="271" t="s">
        <v>349</v>
      </c>
      <c r="AC646" s="271" t="s">
        <v>349</v>
      </c>
      <c r="AD646" s="271" t="s">
        <v>349</v>
      </c>
      <c r="AE646" s="271" t="s">
        <v>349</v>
      </c>
      <c r="AF646" s="271" t="s">
        <v>349</v>
      </c>
      <c r="AG646" s="271"/>
      <c r="AH646" s="271"/>
      <c r="AI646" s="271"/>
      <c r="AJ646" s="271"/>
      <c r="AK646" s="271"/>
      <c r="AL646" s="271"/>
    </row>
    <row r="647" spans="1:38">
      <c r="A647" s="271">
        <v>808610</v>
      </c>
      <c r="B647" s="271" t="s">
        <v>2008</v>
      </c>
      <c r="C647" s="271" t="s">
        <v>349</v>
      </c>
      <c r="D647" s="271" t="s">
        <v>350</v>
      </c>
      <c r="E647" s="271" t="s">
        <v>350</v>
      </c>
      <c r="F647" s="271" t="s">
        <v>350</v>
      </c>
      <c r="G647" s="271" t="s">
        <v>350</v>
      </c>
      <c r="H647" s="271" t="s">
        <v>349</v>
      </c>
      <c r="I647" s="271" t="s">
        <v>348</v>
      </c>
      <c r="J647" s="271" t="s">
        <v>350</v>
      </c>
      <c r="K647" s="271" t="s">
        <v>349</v>
      </c>
      <c r="L647" s="271" t="s">
        <v>350</v>
      </c>
      <c r="M647" s="271" t="s">
        <v>350</v>
      </c>
      <c r="N647" s="271" t="s">
        <v>349</v>
      </c>
      <c r="O647" s="271" t="s">
        <v>350</v>
      </c>
      <c r="P647" s="271" t="s">
        <v>349</v>
      </c>
      <c r="Q647" s="271" t="s">
        <v>350</v>
      </c>
      <c r="R647" s="271" t="s">
        <v>349</v>
      </c>
      <c r="S647" s="271" t="s">
        <v>350</v>
      </c>
      <c r="T647" s="271" t="s">
        <v>350</v>
      </c>
      <c r="U647" s="271" t="s">
        <v>350</v>
      </c>
      <c r="V647" s="271" t="s">
        <v>349</v>
      </c>
      <c r="W647" s="271" t="s">
        <v>350</v>
      </c>
      <c r="X647" s="271" t="s">
        <v>349</v>
      </c>
      <c r="Y647" s="271" t="s">
        <v>349</v>
      </c>
      <c r="Z647" s="271" t="s">
        <v>349</v>
      </c>
      <c r="AA647" s="271" t="s">
        <v>349</v>
      </c>
      <c r="AB647" s="271" t="s">
        <v>349</v>
      </c>
      <c r="AC647" s="271" t="s">
        <v>349</v>
      </c>
      <c r="AD647" s="271" t="s">
        <v>349</v>
      </c>
      <c r="AE647" s="271" t="s">
        <v>349</v>
      </c>
      <c r="AF647" s="271" t="s">
        <v>349</v>
      </c>
      <c r="AG647" s="271"/>
      <c r="AH647" s="271"/>
      <c r="AI647" s="271"/>
      <c r="AJ647" s="271"/>
      <c r="AK647" s="271"/>
      <c r="AL647" s="271"/>
    </row>
    <row r="648" spans="1:38">
      <c r="A648" s="271">
        <v>808611</v>
      </c>
      <c r="B648" s="271" t="s">
        <v>2008</v>
      </c>
      <c r="C648" s="271" t="s">
        <v>350</v>
      </c>
      <c r="D648" s="271" t="s">
        <v>350</v>
      </c>
      <c r="E648" s="271" t="s">
        <v>350</v>
      </c>
      <c r="F648" s="271" t="s">
        <v>350</v>
      </c>
      <c r="G648" s="271" t="s">
        <v>350</v>
      </c>
      <c r="H648" s="271" t="s">
        <v>350</v>
      </c>
      <c r="I648" s="271" t="s">
        <v>350</v>
      </c>
      <c r="J648" s="271" t="s">
        <v>348</v>
      </c>
      <c r="K648" s="271" t="s">
        <v>349</v>
      </c>
      <c r="L648" s="271" t="s">
        <v>348</v>
      </c>
      <c r="M648" s="271" t="s">
        <v>349</v>
      </c>
      <c r="N648" s="271" t="s">
        <v>348</v>
      </c>
      <c r="O648" s="271" t="s">
        <v>349</v>
      </c>
      <c r="P648" s="271" t="s">
        <v>349</v>
      </c>
      <c r="Q648" s="271" t="s">
        <v>350</v>
      </c>
      <c r="R648" s="271" t="s">
        <v>350</v>
      </c>
      <c r="S648" s="271" t="s">
        <v>350</v>
      </c>
      <c r="T648" s="271" t="s">
        <v>348</v>
      </c>
      <c r="U648" s="271" t="s">
        <v>349</v>
      </c>
      <c r="V648" s="271" t="s">
        <v>349</v>
      </c>
      <c r="W648" s="271" t="s">
        <v>349</v>
      </c>
      <c r="X648" s="271" t="s">
        <v>350</v>
      </c>
      <c r="Y648" s="271" t="s">
        <v>349</v>
      </c>
      <c r="Z648" s="271" t="s">
        <v>349</v>
      </c>
      <c r="AA648" s="271" t="s">
        <v>349</v>
      </c>
      <c r="AB648" s="271" t="s">
        <v>349</v>
      </c>
      <c r="AC648" s="271" t="s">
        <v>349</v>
      </c>
      <c r="AD648" s="271" t="s">
        <v>349</v>
      </c>
      <c r="AE648" s="271" t="s">
        <v>349</v>
      </c>
      <c r="AF648" s="271" t="s">
        <v>349</v>
      </c>
      <c r="AG648" s="271"/>
      <c r="AH648" s="271"/>
      <c r="AI648" s="271"/>
      <c r="AJ648" s="271"/>
      <c r="AK648" s="271"/>
      <c r="AL648" s="271"/>
    </row>
    <row r="649" spans="1:38">
      <c r="A649" s="271">
        <v>808633</v>
      </c>
      <c r="B649" s="271" t="s">
        <v>2008</v>
      </c>
      <c r="C649" s="271" t="s">
        <v>349</v>
      </c>
      <c r="D649" s="271" t="s">
        <v>348</v>
      </c>
      <c r="E649" s="271" t="s">
        <v>350</v>
      </c>
      <c r="F649" s="271" t="s">
        <v>349</v>
      </c>
      <c r="G649" s="271" t="s">
        <v>349</v>
      </c>
      <c r="H649" s="271" t="s">
        <v>349</v>
      </c>
      <c r="I649" s="271" t="s">
        <v>350</v>
      </c>
      <c r="J649" s="271" t="s">
        <v>348</v>
      </c>
      <c r="K649" s="271" t="s">
        <v>348</v>
      </c>
      <c r="L649" s="271" t="s">
        <v>350</v>
      </c>
      <c r="M649" s="271" t="s">
        <v>348</v>
      </c>
      <c r="N649" s="271" t="s">
        <v>350</v>
      </c>
      <c r="O649" s="271" t="s">
        <v>350</v>
      </c>
      <c r="P649" s="271" t="s">
        <v>350</v>
      </c>
      <c r="Q649" s="271" t="s">
        <v>350</v>
      </c>
      <c r="R649" s="271" t="s">
        <v>350</v>
      </c>
      <c r="S649" s="271" t="s">
        <v>350</v>
      </c>
      <c r="T649" s="271" t="s">
        <v>350</v>
      </c>
      <c r="U649" s="271" t="s">
        <v>350</v>
      </c>
      <c r="V649" s="271" t="s">
        <v>350</v>
      </c>
      <c r="W649" s="271" t="s">
        <v>350</v>
      </c>
      <c r="X649" s="271" t="s">
        <v>350</v>
      </c>
      <c r="Y649" s="271" t="s">
        <v>350</v>
      </c>
      <c r="Z649" s="271" t="s">
        <v>350</v>
      </c>
      <c r="AA649" s="271" t="s">
        <v>349</v>
      </c>
      <c r="AB649" s="271" t="s">
        <v>349</v>
      </c>
      <c r="AC649" s="271" t="s">
        <v>349</v>
      </c>
      <c r="AD649" s="271" t="s">
        <v>349</v>
      </c>
      <c r="AE649" s="271" t="s">
        <v>349</v>
      </c>
      <c r="AF649" s="271" t="s">
        <v>349</v>
      </c>
      <c r="AG649" s="271"/>
      <c r="AH649" s="271"/>
      <c r="AI649" s="271"/>
      <c r="AJ649" s="271"/>
      <c r="AK649" s="271"/>
      <c r="AL649" s="271"/>
    </row>
    <row r="650" spans="1:38">
      <c r="A650" s="271">
        <v>808648</v>
      </c>
      <c r="B650" s="271" t="s">
        <v>2008</v>
      </c>
      <c r="C650" s="271" t="s">
        <v>349</v>
      </c>
      <c r="D650" s="271" t="s">
        <v>349</v>
      </c>
      <c r="E650" s="271" t="s">
        <v>349</v>
      </c>
      <c r="F650" s="271" t="s">
        <v>349</v>
      </c>
      <c r="G650" s="271" t="s">
        <v>349</v>
      </c>
      <c r="H650" s="271" t="s">
        <v>349</v>
      </c>
      <c r="I650" s="271" t="s">
        <v>350</v>
      </c>
      <c r="J650" s="271" t="s">
        <v>348</v>
      </c>
      <c r="K650" s="271" t="s">
        <v>350</v>
      </c>
      <c r="L650" s="271" t="s">
        <v>350</v>
      </c>
      <c r="M650" s="271" t="s">
        <v>349</v>
      </c>
      <c r="N650" s="271" t="s">
        <v>349</v>
      </c>
      <c r="O650" s="271" t="s">
        <v>350</v>
      </c>
      <c r="P650" s="271" t="s">
        <v>350</v>
      </c>
      <c r="Q650" s="271" t="s">
        <v>350</v>
      </c>
      <c r="R650" s="271" t="s">
        <v>349</v>
      </c>
      <c r="S650" s="271" t="s">
        <v>350</v>
      </c>
      <c r="T650" s="271" t="s">
        <v>349</v>
      </c>
      <c r="U650" s="271" t="s">
        <v>350</v>
      </c>
      <c r="V650" s="271" t="s">
        <v>348</v>
      </c>
      <c r="W650" s="271" t="s">
        <v>348</v>
      </c>
      <c r="X650" s="271" t="s">
        <v>350</v>
      </c>
      <c r="Y650" s="271" t="s">
        <v>350</v>
      </c>
      <c r="Z650" s="271" t="s">
        <v>350</v>
      </c>
      <c r="AA650" s="271" t="s">
        <v>349</v>
      </c>
      <c r="AB650" s="271" t="s">
        <v>349</v>
      </c>
      <c r="AC650" s="271" t="s">
        <v>349</v>
      </c>
      <c r="AD650" s="271" t="s">
        <v>349</v>
      </c>
      <c r="AE650" s="271" t="s">
        <v>349</v>
      </c>
      <c r="AF650" s="271" t="s">
        <v>349</v>
      </c>
      <c r="AG650" s="271"/>
      <c r="AH650" s="271"/>
      <c r="AI650" s="271"/>
      <c r="AJ650" s="271"/>
      <c r="AK650" s="271"/>
      <c r="AL650" s="271"/>
    </row>
    <row r="651" spans="1:38">
      <c r="A651" s="271">
        <v>808651</v>
      </c>
      <c r="B651" s="271" t="s">
        <v>2008</v>
      </c>
      <c r="C651" s="271" t="s">
        <v>350</v>
      </c>
      <c r="D651" s="271" t="s">
        <v>349</v>
      </c>
      <c r="E651" s="271" t="s">
        <v>349</v>
      </c>
      <c r="F651" s="271" t="s">
        <v>349</v>
      </c>
      <c r="G651" s="271" t="s">
        <v>350</v>
      </c>
      <c r="H651" s="271" t="s">
        <v>349</v>
      </c>
      <c r="I651" s="271" t="s">
        <v>350</v>
      </c>
      <c r="J651" s="271" t="s">
        <v>349</v>
      </c>
      <c r="K651" s="271" t="s">
        <v>349</v>
      </c>
      <c r="L651" s="271" t="s">
        <v>350</v>
      </c>
      <c r="M651" s="271" t="s">
        <v>349</v>
      </c>
      <c r="N651" s="271" t="s">
        <v>349</v>
      </c>
      <c r="O651" s="271" t="s">
        <v>349</v>
      </c>
      <c r="P651" s="271" t="s">
        <v>350</v>
      </c>
      <c r="Q651" s="271" t="s">
        <v>350</v>
      </c>
      <c r="R651" s="271" t="s">
        <v>350</v>
      </c>
      <c r="S651" s="271" t="s">
        <v>350</v>
      </c>
      <c r="T651" s="271" t="s">
        <v>350</v>
      </c>
      <c r="U651" s="271" t="s">
        <v>350</v>
      </c>
      <c r="V651" s="271" t="s">
        <v>349</v>
      </c>
      <c r="W651" s="271" t="s">
        <v>349</v>
      </c>
      <c r="X651" s="271" t="s">
        <v>350</v>
      </c>
      <c r="Y651" s="271" t="s">
        <v>350</v>
      </c>
      <c r="Z651" s="271" t="s">
        <v>350</v>
      </c>
      <c r="AA651" s="271" t="s">
        <v>349</v>
      </c>
      <c r="AB651" s="271" t="s">
        <v>349</v>
      </c>
      <c r="AC651" s="271" t="s">
        <v>349</v>
      </c>
      <c r="AD651" s="271" t="s">
        <v>349</v>
      </c>
      <c r="AE651" s="271" t="s">
        <v>349</v>
      </c>
      <c r="AF651" s="271" t="s">
        <v>349</v>
      </c>
      <c r="AG651" s="271"/>
      <c r="AH651" s="271"/>
      <c r="AI651" s="271"/>
      <c r="AJ651" s="271"/>
      <c r="AK651" s="271"/>
      <c r="AL651" s="271"/>
    </row>
    <row r="652" spans="1:38">
      <c r="A652" s="271">
        <v>808657</v>
      </c>
      <c r="B652" s="271" t="s">
        <v>2008</v>
      </c>
      <c r="C652" s="271" t="s">
        <v>350</v>
      </c>
      <c r="D652" s="271" t="s">
        <v>350</v>
      </c>
      <c r="E652" s="271" t="s">
        <v>349</v>
      </c>
      <c r="F652" s="271" t="s">
        <v>349</v>
      </c>
      <c r="G652" s="271" t="s">
        <v>349</v>
      </c>
      <c r="H652" s="271" t="s">
        <v>349</v>
      </c>
      <c r="I652" s="271" t="s">
        <v>349</v>
      </c>
      <c r="J652" s="271" t="s">
        <v>350</v>
      </c>
      <c r="K652" s="271" t="s">
        <v>349</v>
      </c>
      <c r="L652" s="271" t="s">
        <v>350</v>
      </c>
      <c r="M652" s="271" t="s">
        <v>349</v>
      </c>
      <c r="N652" s="271" t="s">
        <v>350</v>
      </c>
      <c r="O652" s="271" t="s">
        <v>350</v>
      </c>
      <c r="P652" s="271" t="s">
        <v>349</v>
      </c>
      <c r="Q652" s="271" t="s">
        <v>350</v>
      </c>
      <c r="R652" s="271" t="s">
        <v>348</v>
      </c>
      <c r="S652" s="271" t="s">
        <v>350</v>
      </c>
      <c r="T652" s="271" t="s">
        <v>350</v>
      </c>
      <c r="U652" s="271" t="s">
        <v>350</v>
      </c>
      <c r="V652" s="271" t="s">
        <v>350</v>
      </c>
      <c r="W652" s="271" t="s">
        <v>350</v>
      </c>
      <c r="X652" s="271" t="s">
        <v>350</v>
      </c>
      <c r="Y652" s="271" t="s">
        <v>350</v>
      </c>
      <c r="Z652" s="271" t="s">
        <v>350</v>
      </c>
      <c r="AA652" s="271" t="s">
        <v>349</v>
      </c>
      <c r="AB652" s="271" t="s">
        <v>349</v>
      </c>
      <c r="AC652" s="271" t="s">
        <v>349</v>
      </c>
      <c r="AD652" s="271" t="s">
        <v>349</v>
      </c>
      <c r="AE652" s="271" t="s">
        <v>349</v>
      </c>
      <c r="AF652" s="271" t="s">
        <v>349</v>
      </c>
      <c r="AG652" s="271"/>
      <c r="AH652" s="271"/>
      <c r="AI652" s="271"/>
      <c r="AJ652" s="271"/>
      <c r="AK652" s="271"/>
      <c r="AL652" s="271"/>
    </row>
    <row r="653" spans="1:38">
      <c r="A653" s="271">
        <v>808668</v>
      </c>
      <c r="B653" s="271" t="s">
        <v>2008</v>
      </c>
      <c r="C653" s="271" t="s">
        <v>348</v>
      </c>
      <c r="D653" s="271" t="s">
        <v>348</v>
      </c>
      <c r="E653" s="271" t="s">
        <v>348</v>
      </c>
      <c r="F653" s="271" t="s">
        <v>350</v>
      </c>
      <c r="G653" s="271" t="s">
        <v>350</v>
      </c>
      <c r="H653" s="271" t="s">
        <v>349</v>
      </c>
      <c r="I653" s="271" t="s">
        <v>350</v>
      </c>
      <c r="J653" s="271" t="s">
        <v>349</v>
      </c>
      <c r="K653" s="271" t="s">
        <v>348</v>
      </c>
      <c r="L653" s="271" t="s">
        <v>350</v>
      </c>
      <c r="M653" s="271" t="s">
        <v>349</v>
      </c>
      <c r="N653" s="271" t="s">
        <v>349</v>
      </c>
      <c r="O653" s="271" t="s">
        <v>350</v>
      </c>
      <c r="P653" s="271" t="s">
        <v>350</v>
      </c>
      <c r="Q653" s="271" t="s">
        <v>350</v>
      </c>
      <c r="R653" s="271" t="s">
        <v>348</v>
      </c>
      <c r="S653" s="271" t="s">
        <v>350</v>
      </c>
      <c r="T653" s="271" t="s">
        <v>349</v>
      </c>
      <c r="U653" s="271" t="s">
        <v>350</v>
      </c>
      <c r="V653" s="271" t="s">
        <v>349</v>
      </c>
      <c r="W653" s="271" t="s">
        <v>349</v>
      </c>
      <c r="X653" s="271" t="s">
        <v>349</v>
      </c>
      <c r="Y653" s="271" t="s">
        <v>350</v>
      </c>
      <c r="Z653" s="271" t="s">
        <v>350</v>
      </c>
      <c r="AA653" s="271" t="s">
        <v>349</v>
      </c>
      <c r="AB653" s="271" t="s">
        <v>349</v>
      </c>
      <c r="AC653" s="271" t="s">
        <v>349</v>
      </c>
      <c r="AD653" s="271" t="s">
        <v>349</v>
      </c>
      <c r="AE653" s="271" t="s">
        <v>349</v>
      </c>
      <c r="AF653" s="271" t="s">
        <v>349</v>
      </c>
      <c r="AG653" s="271"/>
      <c r="AH653" s="271"/>
      <c r="AI653" s="271"/>
      <c r="AJ653" s="271"/>
      <c r="AK653" s="271"/>
      <c r="AL653" s="271"/>
    </row>
    <row r="654" spans="1:38">
      <c r="A654" s="271">
        <v>808685</v>
      </c>
      <c r="B654" s="271" t="s">
        <v>2008</v>
      </c>
      <c r="C654" s="271" t="s">
        <v>350</v>
      </c>
      <c r="D654" s="271" t="s">
        <v>350</v>
      </c>
      <c r="E654" s="271" t="s">
        <v>350</v>
      </c>
      <c r="F654" s="271" t="s">
        <v>348</v>
      </c>
      <c r="G654" s="271" t="s">
        <v>350</v>
      </c>
      <c r="H654" s="271" t="s">
        <v>350</v>
      </c>
      <c r="I654" s="271" t="s">
        <v>348</v>
      </c>
      <c r="J654" s="271" t="s">
        <v>350</v>
      </c>
      <c r="K654" s="271" t="s">
        <v>350</v>
      </c>
      <c r="L654" s="271" t="s">
        <v>350</v>
      </c>
      <c r="M654" s="271" t="s">
        <v>350</v>
      </c>
      <c r="N654" s="271" t="s">
        <v>350</v>
      </c>
      <c r="O654" s="271" t="s">
        <v>349</v>
      </c>
      <c r="P654" s="271" t="s">
        <v>350</v>
      </c>
      <c r="Q654" s="271" t="s">
        <v>350</v>
      </c>
      <c r="R654" s="271" t="s">
        <v>349</v>
      </c>
      <c r="S654" s="271" t="s">
        <v>350</v>
      </c>
      <c r="T654" s="271" t="s">
        <v>349</v>
      </c>
      <c r="U654" s="271" t="s">
        <v>350</v>
      </c>
      <c r="V654" s="271" t="s">
        <v>350</v>
      </c>
      <c r="W654" s="271" t="s">
        <v>350</v>
      </c>
      <c r="X654" s="271" t="s">
        <v>350</v>
      </c>
      <c r="Y654" s="271" t="s">
        <v>350</v>
      </c>
      <c r="Z654" s="271" t="s">
        <v>350</v>
      </c>
      <c r="AA654" s="271" t="s">
        <v>349</v>
      </c>
      <c r="AB654" s="271" t="s">
        <v>349</v>
      </c>
      <c r="AC654" s="271" t="s">
        <v>349</v>
      </c>
      <c r="AD654" s="271" t="s">
        <v>349</v>
      </c>
      <c r="AE654" s="271" t="s">
        <v>349</v>
      </c>
      <c r="AF654" s="271" t="s">
        <v>349</v>
      </c>
      <c r="AG654" s="271"/>
      <c r="AH654" s="271"/>
      <c r="AI654" s="271"/>
      <c r="AJ654" s="271"/>
      <c r="AK654" s="271"/>
      <c r="AL654" s="271"/>
    </row>
    <row r="655" spans="1:38">
      <c r="A655" s="271">
        <v>808709</v>
      </c>
      <c r="B655" s="271" t="s">
        <v>2008</v>
      </c>
      <c r="C655" s="271" t="s">
        <v>350</v>
      </c>
      <c r="D655" s="271" t="s">
        <v>350</v>
      </c>
      <c r="E655" s="271" t="s">
        <v>349</v>
      </c>
      <c r="F655" s="271" t="s">
        <v>349</v>
      </c>
      <c r="G655" s="271" t="s">
        <v>349</v>
      </c>
      <c r="H655" s="271" t="s">
        <v>349</v>
      </c>
      <c r="I655" s="271" t="s">
        <v>349</v>
      </c>
      <c r="J655" s="271" t="s">
        <v>348</v>
      </c>
      <c r="K655" s="271" t="s">
        <v>349</v>
      </c>
      <c r="L655" s="271" t="s">
        <v>349</v>
      </c>
      <c r="M655" s="271" t="s">
        <v>349</v>
      </c>
      <c r="N655" s="271" t="s">
        <v>349</v>
      </c>
      <c r="O655" s="271" t="s">
        <v>349</v>
      </c>
      <c r="P655" s="271" t="s">
        <v>349</v>
      </c>
      <c r="Q655" s="271" t="s">
        <v>350</v>
      </c>
      <c r="R655" s="271" t="s">
        <v>349</v>
      </c>
      <c r="S655" s="271" t="s">
        <v>350</v>
      </c>
      <c r="T655" s="271" t="s">
        <v>350</v>
      </c>
      <c r="U655" s="271" t="s">
        <v>350</v>
      </c>
      <c r="V655" s="271" t="s">
        <v>350</v>
      </c>
      <c r="W655" s="271" t="s">
        <v>350</v>
      </c>
      <c r="X655" s="271" t="s">
        <v>350</v>
      </c>
      <c r="Y655" s="271" t="s">
        <v>349</v>
      </c>
      <c r="Z655" s="271" t="s">
        <v>350</v>
      </c>
      <c r="AA655" s="271" t="s">
        <v>349</v>
      </c>
      <c r="AB655" s="271" t="s">
        <v>349</v>
      </c>
      <c r="AC655" s="271" t="s">
        <v>349</v>
      </c>
      <c r="AD655" s="271" t="s">
        <v>349</v>
      </c>
      <c r="AE655" s="271" t="s">
        <v>349</v>
      </c>
      <c r="AF655" s="271" t="s">
        <v>349</v>
      </c>
      <c r="AG655" s="271"/>
      <c r="AH655" s="271"/>
      <c r="AI655" s="271"/>
      <c r="AJ655" s="271"/>
      <c r="AK655" s="271"/>
      <c r="AL655" s="271"/>
    </row>
    <row r="656" spans="1:38">
      <c r="A656" s="271">
        <v>808715</v>
      </c>
      <c r="B656" s="271" t="s">
        <v>2008</v>
      </c>
      <c r="C656" s="271" t="s">
        <v>350</v>
      </c>
      <c r="D656" s="271" t="s">
        <v>349</v>
      </c>
      <c r="E656" s="271" t="s">
        <v>348</v>
      </c>
      <c r="F656" s="271" t="s">
        <v>350</v>
      </c>
      <c r="G656" s="271" t="s">
        <v>350</v>
      </c>
      <c r="H656" s="271" t="s">
        <v>350</v>
      </c>
      <c r="I656" s="271" t="s">
        <v>350</v>
      </c>
      <c r="J656" s="271" t="s">
        <v>350</v>
      </c>
      <c r="K656" s="271" t="s">
        <v>348</v>
      </c>
      <c r="L656" s="271" t="s">
        <v>350</v>
      </c>
      <c r="M656" s="271" t="s">
        <v>350</v>
      </c>
      <c r="N656" s="271" t="s">
        <v>350</v>
      </c>
      <c r="O656" s="271" t="s">
        <v>348</v>
      </c>
      <c r="P656" s="271" t="s">
        <v>348</v>
      </c>
      <c r="Q656" s="271" t="s">
        <v>350</v>
      </c>
      <c r="R656" s="271" t="s">
        <v>350</v>
      </c>
      <c r="S656" s="271" t="s">
        <v>348</v>
      </c>
      <c r="T656" s="271" t="s">
        <v>348</v>
      </c>
      <c r="U656" s="271" t="s">
        <v>350</v>
      </c>
      <c r="V656" s="271" t="s">
        <v>349</v>
      </c>
      <c r="W656" s="271" t="s">
        <v>350</v>
      </c>
      <c r="X656" s="271" t="s">
        <v>350</v>
      </c>
      <c r="Y656" s="271" t="s">
        <v>350</v>
      </c>
      <c r="Z656" s="271" t="s">
        <v>350</v>
      </c>
      <c r="AA656" s="271" t="s">
        <v>349</v>
      </c>
      <c r="AB656" s="271" t="s">
        <v>349</v>
      </c>
      <c r="AC656" s="271" t="s">
        <v>349</v>
      </c>
      <c r="AD656" s="271" t="s">
        <v>349</v>
      </c>
      <c r="AE656" s="271" t="s">
        <v>349</v>
      </c>
      <c r="AF656" s="271" t="s">
        <v>349</v>
      </c>
      <c r="AG656" s="271"/>
      <c r="AH656" s="271"/>
      <c r="AI656" s="271"/>
      <c r="AJ656" s="271"/>
      <c r="AK656" s="271"/>
      <c r="AL656" s="271"/>
    </row>
    <row r="657" spans="1:38">
      <c r="A657" s="271">
        <v>808724</v>
      </c>
      <c r="B657" s="271" t="s">
        <v>2008</v>
      </c>
      <c r="C657" s="271" t="s">
        <v>349</v>
      </c>
      <c r="D657" s="271" t="s">
        <v>349</v>
      </c>
      <c r="E657" s="271" t="s">
        <v>349</v>
      </c>
      <c r="F657" s="271" t="s">
        <v>349</v>
      </c>
      <c r="G657" s="271" t="s">
        <v>349</v>
      </c>
      <c r="H657" s="271" t="s">
        <v>350</v>
      </c>
      <c r="I657" s="271" t="s">
        <v>349</v>
      </c>
      <c r="J657" s="271" t="s">
        <v>348</v>
      </c>
      <c r="K657" s="271" t="s">
        <v>349</v>
      </c>
      <c r="L657" s="271" t="s">
        <v>349</v>
      </c>
      <c r="M657" s="271" t="s">
        <v>349</v>
      </c>
      <c r="N657" s="271" t="s">
        <v>349</v>
      </c>
      <c r="O657" s="271" t="s">
        <v>348</v>
      </c>
      <c r="P657" s="271" t="s">
        <v>349</v>
      </c>
      <c r="Q657" s="271" t="s">
        <v>350</v>
      </c>
      <c r="R657" s="271" t="s">
        <v>349</v>
      </c>
      <c r="S657" s="271" t="s">
        <v>350</v>
      </c>
      <c r="T657" s="271" t="s">
        <v>350</v>
      </c>
      <c r="U657" s="271" t="s">
        <v>350</v>
      </c>
      <c r="V657" s="271" t="s">
        <v>350</v>
      </c>
      <c r="W657" s="271" t="s">
        <v>349</v>
      </c>
      <c r="X657" s="271" t="s">
        <v>350</v>
      </c>
      <c r="Y657" s="271" t="s">
        <v>349</v>
      </c>
      <c r="Z657" s="271" t="s">
        <v>350</v>
      </c>
      <c r="AA657" s="271" t="s">
        <v>349</v>
      </c>
      <c r="AB657" s="271" t="s">
        <v>349</v>
      </c>
      <c r="AC657" s="271" t="s">
        <v>349</v>
      </c>
      <c r="AD657" s="271" t="s">
        <v>349</v>
      </c>
      <c r="AE657" s="271" t="s">
        <v>349</v>
      </c>
      <c r="AF657" s="271" t="s">
        <v>349</v>
      </c>
      <c r="AG657" s="271"/>
      <c r="AH657" s="271"/>
      <c r="AI657" s="271"/>
      <c r="AJ657" s="271"/>
      <c r="AK657" s="271"/>
      <c r="AL657" s="271"/>
    </row>
    <row r="658" spans="1:38">
      <c r="A658" s="271">
        <v>808727</v>
      </c>
      <c r="B658" s="271" t="s">
        <v>2008</v>
      </c>
      <c r="C658" s="271" t="s">
        <v>350</v>
      </c>
      <c r="D658" s="271" t="s">
        <v>350</v>
      </c>
      <c r="E658" s="271" t="s">
        <v>349</v>
      </c>
      <c r="F658" s="271" t="s">
        <v>349</v>
      </c>
      <c r="G658" s="271" t="s">
        <v>349</v>
      </c>
      <c r="H658" s="271" t="s">
        <v>349</v>
      </c>
      <c r="I658" s="271" t="s">
        <v>349</v>
      </c>
      <c r="J658" s="271" t="s">
        <v>348</v>
      </c>
      <c r="K658" s="271" t="s">
        <v>350</v>
      </c>
      <c r="L658" s="271" t="s">
        <v>349</v>
      </c>
      <c r="M658" s="271" t="s">
        <v>349</v>
      </c>
      <c r="N658" s="271" t="s">
        <v>349</v>
      </c>
      <c r="O658" s="271" t="s">
        <v>350</v>
      </c>
      <c r="P658" s="271" t="s">
        <v>349</v>
      </c>
      <c r="Q658" s="271" t="s">
        <v>349</v>
      </c>
      <c r="R658" s="271" t="s">
        <v>349</v>
      </c>
      <c r="S658" s="271" t="s">
        <v>350</v>
      </c>
      <c r="T658" s="271" t="s">
        <v>350</v>
      </c>
      <c r="U658" s="271" t="s">
        <v>350</v>
      </c>
      <c r="V658" s="271" t="s">
        <v>349</v>
      </c>
      <c r="W658" s="271" t="s">
        <v>349</v>
      </c>
      <c r="X658" s="271" t="s">
        <v>348</v>
      </c>
      <c r="Y658" s="271" t="s">
        <v>349</v>
      </c>
      <c r="Z658" s="271" t="s">
        <v>350</v>
      </c>
      <c r="AA658" s="271" t="s">
        <v>349</v>
      </c>
      <c r="AB658" s="271" t="s">
        <v>349</v>
      </c>
      <c r="AC658" s="271" t="s">
        <v>349</v>
      </c>
      <c r="AD658" s="271" t="s">
        <v>349</v>
      </c>
      <c r="AE658" s="271" t="s">
        <v>349</v>
      </c>
      <c r="AF658" s="271" t="s">
        <v>349</v>
      </c>
      <c r="AG658" s="271"/>
      <c r="AH658" s="271"/>
      <c r="AI658" s="271"/>
      <c r="AJ658" s="271"/>
      <c r="AK658" s="271"/>
      <c r="AL658" s="271"/>
    </row>
    <row r="659" spans="1:38">
      <c r="A659" s="271">
        <v>808741</v>
      </c>
      <c r="B659" s="271" t="s">
        <v>2008</v>
      </c>
      <c r="C659" s="271" t="s">
        <v>350</v>
      </c>
      <c r="D659" s="271" t="s">
        <v>348</v>
      </c>
      <c r="E659" s="271" t="s">
        <v>350</v>
      </c>
      <c r="F659" s="271" t="s">
        <v>350</v>
      </c>
      <c r="G659" s="271" t="s">
        <v>350</v>
      </c>
      <c r="H659" s="271" t="s">
        <v>350</v>
      </c>
      <c r="I659" s="271" t="s">
        <v>349</v>
      </c>
      <c r="J659" s="271" t="s">
        <v>349</v>
      </c>
      <c r="K659" s="271" t="s">
        <v>349</v>
      </c>
      <c r="L659" s="271" t="s">
        <v>350</v>
      </c>
      <c r="M659" s="271" t="s">
        <v>349</v>
      </c>
      <c r="N659" s="271" t="s">
        <v>349</v>
      </c>
      <c r="O659" s="271" t="s">
        <v>348</v>
      </c>
      <c r="P659" s="271" t="s">
        <v>350</v>
      </c>
      <c r="Q659" s="271" t="s">
        <v>350</v>
      </c>
      <c r="R659" s="271" t="s">
        <v>350</v>
      </c>
      <c r="S659" s="271" t="s">
        <v>350</v>
      </c>
      <c r="T659" s="271" t="s">
        <v>348</v>
      </c>
      <c r="U659" s="271" t="s">
        <v>350</v>
      </c>
      <c r="V659" s="271" t="s">
        <v>350</v>
      </c>
      <c r="W659" s="271" t="s">
        <v>350</v>
      </c>
      <c r="X659" s="271" t="s">
        <v>350</v>
      </c>
      <c r="Y659" s="271" t="s">
        <v>350</v>
      </c>
      <c r="Z659" s="271" t="s">
        <v>350</v>
      </c>
      <c r="AA659" s="271" t="s">
        <v>349</v>
      </c>
      <c r="AB659" s="271" t="s">
        <v>349</v>
      </c>
      <c r="AC659" s="271" t="s">
        <v>349</v>
      </c>
      <c r="AD659" s="271" t="s">
        <v>349</v>
      </c>
      <c r="AE659" s="271" t="s">
        <v>349</v>
      </c>
      <c r="AF659" s="271" t="s">
        <v>349</v>
      </c>
      <c r="AG659" s="271"/>
      <c r="AH659" s="271"/>
      <c r="AI659" s="271"/>
      <c r="AJ659" s="271"/>
      <c r="AK659" s="271"/>
      <c r="AL659" s="271"/>
    </row>
    <row r="660" spans="1:38">
      <c r="A660" s="271">
        <v>808761</v>
      </c>
      <c r="B660" s="271" t="s">
        <v>2008</v>
      </c>
      <c r="C660" s="271" t="s">
        <v>349</v>
      </c>
      <c r="D660" s="271" t="s">
        <v>348</v>
      </c>
      <c r="E660" s="271" t="s">
        <v>350</v>
      </c>
      <c r="F660" s="271" t="s">
        <v>349</v>
      </c>
      <c r="G660" s="271" t="s">
        <v>349</v>
      </c>
      <c r="H660" s="271" t="s">
        <v>349</v>
      </c>
      <c r="I660" s="271" t="s">
        <v>348</v>
      </c>
      <c r="J660" s="271" t="s">
        <v>348</v>
      </c>
      <c r="K660" s="271" t="s">
        <v>350</v>
      </c>
      <c r="L660" s="271" t="s">
        <v>348</v>
      </c>
      <c r="M660" s="271" t="s">
        <v>349</v>
      </c>
      <c r="N660" s="271" t="s">
        <v>349</v>
      </c>
      <c r="O660" s="271" t="s">
        <v>350</v>
      </c>
      <c r="P660" s="271" t="s">
        <v>349</v>
      </c>
      <c r="Q660" s="271" t="s">
        <v>349</v>
      </c>
      <c r="R660" s="271" t="s">
        <v>350</v>
      </c>
      <c r="S660" s="271" t="s">
        <v>350</v>
      </c>
      <c r="T660" s="271" t="s">
        <v>350</v>
      </c>
      <c r="U660" s="271" t="s">
        <v>350</v>
      </c>
      <c r="V660" s="271" t="s">
        <v>350</v>
      </c>
      <c r="W660" s="271" t="s">
        <v>350</v>
      </c>
      <c r="X660" s="271" t="s">
        <v>350</v>
      </c>
      <c r="Y660" s="271" t="s">
        <v>349</v>
      </c>
      <c r="Z660" s="271" t="s">
        <v>350</v>
      </c>
      <c r="AA660" s="271" t="s">
        <v>349</v>
      </c>
      <c r="AB660" s="271" t="s">
        <v>349</v>
      </c>
      <c r="AC660" s="271" t="s">
        <v>349</v>
      </c>
      <c r="AD660" s="271" t="s">
        <v>349</v>
      </c>
      <c r="AE660" s="271" t="s">
        <v>349</v>
      </c>
      <c r="AF660" s="271" t="s">
        <v>349</v>
      </c>
      <c r="AG660" s="271"/>
      <c r="AH660" s="271"/>
      <c r="AI660" s="271"/>
      <c r="AJ660" s="271"/>
      <c r="AK660" s="271"/>
      <c r="AL660" s="271"/>
    </row>
    <row r="661" spans="1:38">
      <c r="A661" s="271">
        <v>808767</v>
      </c>
      <c r="B661" s="271" t="s">
        <v>2008</v>
      </c>
      <c r="C661" s="271" t="s">
        <v>350</v>
      </c>
      <c r="D661" s="271" t="s">
        <v>348</v>
      </c>
      <c r="E661" s="271" t="s">
        <v>349</v>
      </c>
      <c r="F661" s="271" t="s">
        <v>350</v>
      </c>
      <c r="G661" s="271" t="s">
        <v>350</v>
      </c>
      <c r="H661" s="271" t="s">
        <v>349</v>
      </c>
      <c r="I661" s="271" t="s">
        <v>350</v>
      </c>
      <c r="J661" s="271" t="s">
        <v>350</v>
      </c>
      <c r="K661" s="271" t="s">
        <v>350</v>
      </c>
      <c r="L661" s="271" t="s">
        <v>350</v>
      </c>
      <c r="M661" s="271" t="s">
        <v>350</v>
      </c>
      <c r="N661" s="271" t="s">
        <v>350</v>
      </c>
      <c r="O661" s="271" t="s">
        <v>350</v>
      </c>
      <c r="P661" s="271" t="s">
        <v>350</v>
      </c>
      <c r="Q661" s="271" t="s">
        <v>350</v>
      </c>
      <c r="R661" s="271" t="s">
        <v>350</v>
      </c>
      <c r="S661" s="271" t="s">
        <v>350</v>
      </c>
      <c r="T661" s="271" t="s">
        <v>350</v>
      </c>
      <c r="U661" s="271" t="s">
        <v>350</v>
      </c>
      <c r="V661" s="271" t="s">
        <v>349</v>
      </c>
      <c r="W661" s="271" t="s">
        <v>350</v>
      </c>
      <c r="X661" s="271" t="s">
        <v>350</v>
      </c>
      <c r="Y661" s="271" t="s">
        <v>349</v>
      </c>
      <c r="Z661" s="271" t="s">
        <v>350</v>
      </c>
      <c r="AA661" s="271" t="s">
        <v>349</v>
      </c>
      <c r="AB661" s="271" t="s">
        <v>349</v>
      </c>
      <c r="AC661" s="271" t="s">
        <v>349</v>
      </c>
      <c r="AD661" s="271" t="s">
        <v>349</v>
      </c>
      <c r="AE661" s="271" t="s">
        <v>349</v>
      </c>
      <c r="AF661" s="271" t="s">
        <v>349</v>
      </c>
      <c r="AG661" s="271"/>
      <c r="AH661" s="271"/>
      <c r="AI661" s="271"/>
      <c r="AJ661" s="271"/>
      <c r="AK661" s="271"/>
      <c r="AL661" s="271"/>
    </row>
    <row r="662" spans="1:38">
      <c r="A662" s="271">
        <v>808779</v>
      </c>
      <c r="B662" s="271" t="s">
        <v>2008</v>
      </c>
      <c r="C662" s="271" t="s">
        <v>348</v>
      </c>
      <c r="D662" s="271" t="s">
        <v>350</v>
      </c>
      <c r="E662" s="271" t="s">
        <v>349</v>
      </c>
      <c r="F662" s="271" t="s">
        <v>349</v>
      </c>
      <c r="G662" s="271" t="s">
        <v>349</v>
      </c>
      <c r="H662" s="271" t="s">
        <v>349</v>
      </c>
      <c r="I662" s="271" t="s">
        <v>350</v>
      </c>
      <c r="J662" s="271" t="s">
        <v>348</v>
      </c>
      <c r="K662" s="271" t="s">
        <v>350</v>
      </c>
      <c r="L662" s="271" t="s">
        <v>350</v>
      </c>
      <c r="M662" s="271" t="s">
        <v>350</v>
      </c>
      <c r="N662" s="271" t="s">
        <v>350</v>
      </c>
      <c r="O662" s="271" t="s">
        <v>349</v>
      </c>
      <c r="P662" s="271" t="s">
        <v>350</v>
      </c>
      <c r="Q662" s="271" t="s">
        <v>350</v>
      </c>
      <c r="R662" s="271" t="s">
        <v>348</v>
      </c>
      <c r="S662" s="271" t="s">
        <v>350</v>
      </c>
      <c r="T662" s="271" t="s">
        <v>350</v>
      </c>
      <c r="U662" s="271" t="s">
        <v>350</v>
      </c>
      <c r="V662" s="271" t="s">
        <v>350</v>
      </c>
      <c r="W662" s="271" t="s">
        <v>350</v>
      </c>
      <c r="X662" s="271" t="s">
        <v>350</v>
      </c>
      <c r="Y662" s="271" t="s">
        <v>350</v>
      </c>
      <c r="Z662" s="271" t="s">
        <v>350</v>
      </c>
      <c r="AA662" s="271" t="s">
        <v>349</v>
      </c>
      <c r="AB662" s="271" t="s">
        <v>349</v>
      </c>
      <c r="AC662" s="271" t="s">
        <v>349</v>
      </c>
      <c r="AD662" s="271" t="s">
        <v>349</v>
      </c>
      <c r="AE662" s="271" t="s">
        <v>349</v>
      </c>
      <c r="AF662" s="271" t="s">
        <v>349</v>
      </c>
      <c r="AG662" s="271"/>
      <c r="AH662" s="271"/>
      <c r="AI662" s="271"/>
      <c r="AJ662" s="271"/>
      <c r="AK662" s="271"/>
      <c r="AL662" s="271"/>
    </row>
    <row r="663" spans="1:38">
      <c r="A663" s="271">
        <v>808844</v>
      </c>
      <c r="B663" s="271" t="s">
        <v>2008</v>
      </c>
      <c r="C663" s="271" t="s">
        <v>349</v>
      </c>
      <c r="D663" s="271" t="s">
        <v>349</v>
      </c>
      <c r="E663" s="271" t="s">
        <v>350</v>
      </c>
      <c r="F663" s="271" t="s">
        <v>350</v>
      </c>
      <c r="G663" s="271" t="s">
        <v>350</v>
      </c>
      <c r="H663" s="271" t="s">
        <v>350</v>
      </c>
      <c r="I663" s="271" t="s">
        <v>349</v>
      </c>
      <c r="J663" s="271" t="s">
        <v>349</v>
      </c>
      <c r="K663" s="271" t="s">
        <v>349</v>
      </c>
      <c r="L663" s="271" t="s">
        <v>349</v>
      </c>
      <c r="M663" s="271" t="s">
        <v>349</v>
      </c>
      <c r="N663" s="271" t="s">
        <v>349</v>
      </c>
      <c r="O663" s="271" t="s">
        <v>350</v>
      </c>
      <c r="P663" s="271" t="s">
        <v>350</v>
      </c>
      <c r="Q663" s="271" t="s">
        <v>350</v>
      </c>
      <c r="R663" s="271" t="s">
        <v>348</v>
      </c>
      <c r="S663" s="271" t="s">
        <v>350</v>
      </c>
      <c r="T663" s="271" t="s">
        <v>348</v>
      </c>
      <c r="U663" s="271" t="s">
        <v>350</v>
      </c>
      <c r="V663" s="271" t="s">
        <v>348</v>
      </c>
      <c r="W663" s="271" t="s">
        <v>348</v>
      </c>
      <c r="X663" s="271" t="s">
        <v>350</v>
      </c>
      <c r="Y663" s="271" t="s">
        <v>348</v>
      </c>
      <c r="Z663" s="271" t="s">
        <v>350</v>
      </c>
      <c r="AA663" s="271" t="s">
        <v>349</v>
      </c>
      <c r="AB663" s="271" t="s">
        <v>349</v>
      </c>
      <c r="AC663" s="271" t="s">
        <v>349</v>
      </c>
      <c r="AD663" s="271" t="s">
        <v>349</v>
      </c>
      <c r="AE663" s="271" t="s">
        <v>349</v>
      </c>
      <c r="AF663" s="271" t="s">
        <v>349</v>
      </c>
      <c r="AG663" s="271"/>
      <c r="AH663" s="271"/>
      <c r="AI663" s="271"/>
      <c r="AJ663" s="271"/>
      <c r="AK663" s="271"/>
      <c r="AL663" s="271"/>
    </row>
    <row r="664" spans="1:38">
      <c r="A664" s="271">
        <v>808846</v>
      </c>
      <c r="B664" s="271" t="s">
        <v>2008</v>
      </c>
      <c r="C664" s="271" t="s">
        <v>350</v>
      </c>
      <c r="D664" s="271" t="s">
        <v>350</v>
      </c>
      <c r="E664" s="271" t="s">
        <v>349</v>
      </c>
      <c r="F664" s="271" t="s">
        <v>349</v>
      </c>
      <c r="G664" s="271" t="s">
        <v>349</v>
      </c>
      <c r="H664" s="271" t="s">
        <v>349</v>
      </c>
      <c r="I664" s="271" t="s">
        <v>348</v>
      </c>
      <c r="J664" s="271" t="s">
        <v>348</v>
      </c>
      <c r="K664" s="271" t="s">
        <v>348</v>
      </c>
      <c r="L664" s="271" t="s">
        <v>348</v>
      </c>
      <c r="M664" s="271" t="s">
        <v>348</v>
      </c>
      <c r="N664" s="271" t="s">
        <v>348</v>
      </c>
      <c r="O664" s="271" t="s">
        <v>348</v>
      </c>
      <c r="P664" s="271" t="s">
        <v>350</v>
      </c>
      <c r="Q664" s="271" t="s">
        <v>350</v>
      </c>
      <c r="R664" s="271" t="s">
        <v>348</v>
      </c>
      <c r="S664" s="271" t="s">
        <v>350</v>
      </c>
      <c r="T664" s="271" t="s">
        <v>350</v>
      </c>
      <c r="U664" s="271" t="s">
        <v>350</v>
      </c>
      <c r="V664" s="271" t="s">
        <v>350</v>
      </c>
      <c r="W664" s="271" t="s">
        <v>350</v>
      </c>
      <c r="X664" s="271" t="s">
        <v>350</v>
      </c>
      <c r="Y664" s="271" t="s">
        <v>350</v>
      </c>
      <c r="Z664" s="271" t="s">
        <v>350</v>
      </c>
      <c r="AA664" s="271" t="s">
        <v>349</v>
      </c>
      <c r="AB664" s="271" t="s">
        <v>349</v>
      </c>
      <c r="AC664" s="271" t="s">
        <v>349</v>
      </c>
      <c r="AD664" s="271" t="s">
        <v>349</v>
      </c>
      <c r="AE664" s="271" t="s">
        <v>349</v>
      </c>
      <c r="AF664" s="271" t="s">
        <v>349</v>
      </c>
      <c r="AG664" s="271"/>
      <c r="AH664" s="271"/>
      <c r="AI664" s="271"/>
      <c r="AJ664" s="271"/>
      <c r="AK664" s="271"/>
      <c r="AL664" s="271"/>
    </row>
    <row r="665" spans="1:38">
      <c r="A665" s="271">
        <v>808868</v>
      </c>
      <c r="B665" s="271" t="s">
        <v>2008</v>
      </c>
      <c r="C665" s="271" t="s">
        <v>350</v>
      </c>
      <c r="D665" s="271" t="s">
        <v>349</v>
      </c>
      <c r="E665" s="271" t="s">
        <v>349</v>
      </c>
      <c r="F665" s="271" t="s">
        <v>350</v>
      </c>
      <c r="G665" s="271" t="s">
        <v>350</v>
      </c>
      <c r="H665" s="271" t="s">
        <v>350</v>
      </c>
      <c r="I665" s="271" t="s">
        <v>350</v>
      </c>
      <c r="J665" s="271" t="s">
        <v>349</v>
      </c>
      <c r="K665" s="271" t="s">
        <v>349</v>
      </c>
      <c r="L665" s="271" t="s">
        <v>350</v>
      </c>
      <c r="M665" s="271" t="s">
        <v>350</v>
      </c>
      <c r="N665" s="271" t="s">
        <v>349</v>
      </c>
      <c r="O665" s="271" t="s">
        <v>349</v>
      </c>
      <c r="P665" s="271" t="s">
        <v>350</v>
      </c>
      <c r="Q665" s="271" t="s">
        <v>350</v>
      </c>
      <c r="R665" s="271" t="s">
        <v>350</v>
      </c>
      <c r="S665" s="271" t="s">
        <v>350</v>
      </c>
      <c r="T665" s="271" t="s">
        <v>350</v>
      </c>
      <c r="U665" s="271" t="s">
        <v>350</v>
      </c>
      <c r="V665" s="271" t="s">
        <v>350</v>
      </c>
      <c r="W665" s="271" t="s">
        <v>350</v>
      </c>
      <c r="X665" s="271" t="s">
        <v>350</v>
      </c>
      <c r="Y665" s="271" t="s">
        <v>350</v>
      </c>
      <c r="Z665" s="271" t="s">
        <v>350</v>
      </c>
      <c r="AA665" s="271" t="s">
        <v>349</v>
      </c>
      <c r="AB665" s="271" t="s">
        <v>349</v>
      </c>
      <c r="AC665" s="271" t="s">
        <v>349</v>
      </c>
      <c r="AD665" s="271" t="s">
        <v>349</v>
      </c>
      <c r="AE665" s="271" t="s">
        <v>349</v>
      </c>
      <c r="AF665" s="271" t="s">
        <v>349</v>
      </c>
      <c r="AG665" s="271"/>
      <c r="AH665" s="271"/>
      <c r="AI665" s="271"/>
      <c r="AJ665" s="271"/>
      <c r="AK665" s="271"/>
      <c r="AL665" s="271"/>
    </row>
    <row r="666" spans="1:38">
      <c r="A666" s="271">
        <v>808869</v>
      </c>
      <c r="B666" s="271" t="s">
        <v>2008</v>
      </c>
      <c r="C666" s="271" t="s">
        <v>348</v>
      </c>
      <c r="D666" s="271" t="s">
        <v>349</v>
      </c>
      <c r="E666" s="271" t="s">
        <v>349</v>
      </c>
      <c r="F666" s="271" t="s">
        <v>350</v>
      </c>
      <c r="G666" s="271" t="s">
        <v>349</v>
      </c>
      <c r="H666" s="271" t="s">
        <v>350</v>
      </c>
      <c r="I666" s="271" t="s">
        <v>349</v>
      </c>
      <c r="J666" s="271" t="s">
        <v>350</v>
      </c>
      <c r="K666" s="271" t="s">
        <v>350</v>
      </c>
      <c r="L666" s="271" t="s">
        <v>350</v>
      </c>
      <c r="M666" s="271" t="s">
        <v>349</v>
      </c>
      <c r="N666" s="271" t="s">
        <v>349</v>
      </c>
      <c r="O666" s="271" t="s">
        <v>350</v>
      </c>
      <c r="P666" s="271" t="s">
        <v>350</v>
      </c>
      <c r="Q666" s="271" t="s">
        <v>350</v>
      </c>
      <c r="R666" s="271" t="s">
        <v>350</v>
      </c>
      <c r="S666" s="271" t="s">
        <v>350</v>
      </c>
      <c r="T666" s="271" t="s">
        <v>350</v>
      </c>
      <c r="U666" s="271" t="s">
        <v>350</v>
      </c>
      <c r="V666" s="271" t="s">
        <v>350</v>
      </c>
      <c r="W666" s="271" t="s">
        <v>350</v>
      </c>
      <c r="X666" s="271" t="s">
        <v>350</v>
      </c>
      <c r="Y666" s="271" t="s">
        <v>349</v>
      </c>
      <c r="Z666" s="271" t="s">
        <v>350</v>
      </c>
      <c r="AA666" s="271" t="s">
        <v>349</v>
      </c>
      <c r="AB666" s="271" t="s">
        <v>349</v>
      </c>
      <c r="AC666" s="271" t="s">
        <v>349</v>
      </c>
      <c r="AD666" s="271" t="s">
        <v>349</v>
      </c>
      <c r="AE666" s="271" t="s">
        <v>349</v>
      </c>
      <c r="AF666" s="271" t="s">
        <v>349</v>
      </c>
      <c r="AG666" s="271"/>
      <c r="AH666" s="271"/>
      <c r="AI666" s="271"/>
      <c r="AJ666" s="271"/>
      <c r="AK666" s="271"/>
      <c r="AL666" s="271"/>
    </row>
    <row r="667" spans="1:38">
      <c r="A667" s="271">
        <v>808880</v>
      </c>
      <c r="B667" s="271" t="s">
        <v>2008</v>
      </c>
      <c r="C667" s="271" t="s">
        <v>350</v>
      </c>
      <c r="D667" s="271" t="s">
        <v>350</v>
      </c>
      <c r="E667" s="271" t="s">
        <v>350</v>
      </c>
      <c r="F667" s="271" t="s">
        <v>349</v>
      </c>
      <c r="G667" s="271" t="s">
        <v>350</v>
      </c>
      <c r="H667" s="271" t="s">
        <v>349</v>
      </c>
      <c r="I667" s="271" t="s">
        <v>350</v>
      </c>
      <c r="J667" s="271" t="s">
        <v>350</v>
      </c>
      <c r="K667" s="271" t="s">
        <v>350</v>
      </c>
      <c r="L667" s="271" t="s">
        <v>350</v>
      </c>
      <c r="M667" s="271" t="s">
        <v>348</v>
      </c>
      <c r="N667" s="271" t="s">
        <v>350</v>
      </c>
      <c r="O667" s="271" t="s">
        <v>348</v>
      </c>
      <c r="P667" s="271" t="s">
        <v>350</v>
      </c>
      <c r="Q667" s="271" t="s">
        <v>350</v>
      </c>
      <c r="R667" s="271" t="s">
        <v>348</v>
      </c>
      <c r="S667" s="271" t="s">
        <v>350</v>
      </c>
      <c r="T667" s="271" t="s">
        <v>350</v>
      </c>
      <c r="U667" s="271" t="s">
        <v>350</v>
      </c>
      <c r="V667" s="271" t="s">
        <v>350</v>
      </c>
      <c r="W667" s="271" t="s">
        <v>350</v>
      </c>
      <c r="X667" s="271" t="s">
        <v>350</v>
      </c>
      <c r="Y667" s="271" t="s">
        <v>350</v>
      </c>
      <c r="Z667" s="271" t="s">
        <v>350</v>
      </c>
      <c r="AA667" s="271" t="s">
        <v>349</v>
      </c>
      <c r="AB667" s="271" t="s">
        <v>349</v>
      </c>
      <c r="AC667" s="271" t="s">
        <v>349</v>
      </c>
      <c r="AD667" s="271" t="s">
        <v>349</v>
      </c>
      <c r="AE667" s="271" t="s">
        <v>349</v>
      </c>
      <c r="AF667" s="271" t="s">
        <v>349</v>
      </c>
      <c r="AG667" s="271"/>
      <c r="AH667" s="271"/>
      <c r="AI667" s="271"/>
      <c r="AJ667" s="271"/>
      <c r="AK667" s="271"/>
      <c r="AL667" s="271"/>
    </row>
    <row r="668" spans="1:38">
      <c r="A668" s="271">
        <v>808916</v>
      </c>
      <c r="B668" s="271" t="s">
        <v>2008</v>
      </c>
      <c r="C668" s="271" t="s">
        <v>350</v>
      </c>
      <c r="D668" s="271" t="s">
        <v>350</v>
      </c>
      <c r="E668" s="271" t="s">
        <v>349</v>
      </c>
      <c r="F668" s="271" t="s">
        <v>349</v>
      </c>
      <c r="G668" s="271" t="s">
        <v>349</v>
      </c>
      <c r="H668" s="271" t="s">
        <v>349</v>
      </c>
      <c r="I668" s="271" t="s">
        <v>349</v>
      </c>
      <c r="J668" s="271" t="s">
        <v>348</v>
      </c>
      <c r="K668" s="271" t="s">
        <v>349</v>
      </c>
      <c r="L668" s="271" t="s">
        <v>349</v>
      </c>
      <c r="M668" s="271" t="s">
        <v>349</v>
      </c>
      <c r="N668" s="271" t="s">
        <v>348</v>
      </c>
      <c r="O668" s="271" t="s">
        <v>349</v>
      </c>
      <c r="P668" s="271" t="s">
        <v>349</v>
      </c>
      <c r="Q668" s="271" t="s">
        <v>350</v>
      </c>
      <c r="R668" s="271" t="s">
        <v>350</v>
      </c>
      <c r="S668" s="271" t="s">
        <v>350</v>
      </c>
      <c r="T668" s="271" t="s">
        <v>348</v>
      </c>
      <c r="U668" s="271" t="s">
        <v>349</v>
      </c>
      <c r="V668" s="271" t="s">
        <v>349</v>
      </c>
      <c r="W668" s="271" t="s">
        <v>349</v>
      </c>
      <c r="X668" s="271" t="s">
        <v>350</v>
      </c>
      <c r="Y668" s="271" t="s">
        <v>349</v>
      </c>
      <c r="Z668" s="271" t="s">
        <v>349</v>
      </c>
      <c r="AA668" s="271" t="s">
        <v>349</v>
      </c>
      <c r="AB668" s="271" t="s">
        <v>349</v>
      </c>
      <c r="AC668" s="271" t="s">
        <v>349</v>
      </c>
      <c r="AD668" s="271" t="s">
        <v>349</v>
      </c>
      <c r="AE668" s="271" t="s">
        <v>349</v>
      </c>
      <c r="AF668" s="271" t="s">
        <v>349</v>
      </c>
      <c r="AG668" s="271"/>
      <c r="AH668" s="271"/>
      <c r="AI668" s="271"/>
      <c r="AJ668" s="271"/>
      <c r="AK668" s="271"/>
      <c r="AL668" s="271"/>
    </row>
    <row r="669" spans="1:38">
      <c r="A669" s="271">
        <v>808929</v>
      </c>
      <c r="B669" s="271" t="s">
        <v>2008</v>
      </c>
      <c r="C669" s="271" t="s">
        <v>350</v>
      </c>
      <c r="D669" s="271" t="s">
        <v>349</v>
      </c>
      <c r="E669" s="271" t="s">
        <v>350</v>
      </c>
      <c r="F669" s="271" t="s">
        <v>350</v>
      </c>
      <c r="G669" s="271" t="s">
        <v>350</v>
      </c>
      <c r="H669" s="271" t="s">
        <v>350</v>
      </c>
      <c r="I669" s="271" t="s">
        <v>350</v>
      </c>
      <c r="J669" s="271" t="s">
        <v>349</v>
      </c>
      <c r="K669" s="271" t="s">
        <v>350</v>
      </c>
      <c r="L669" s="271" t="s">
        <v>350</v>
      </c>
      <c r="M669" s="271" t="s">
        <v>350</v>
      </c>
      <c r="N669" s="271" t="s">
        <v>350</v>
      </c>
      <c r="O669" s="271" t="s">
        <v>349</v>
      </c>
      <c r="P669" s="271" t="s">
        <v>350</v>
      </c>
      <c r="Q669" s="271" t="s">
        <v>350</v>
      </c>
      <c r="R669" s="271" t="s">
        <v>348</v>
      </c>
      <c r="S669" s="271" t="s">
        <v>350</v>
      </c>
      <c r="T669" s="271" t="s">
        <v>350</v>
      </c>
      <c r="U669" s="271" t="s">
        <v>350</v>
      </c>
      <c r="V669" s="271" t="s">
        <v>350</v>
      </c>
      <c r="W669" s="271" t="s">
        <v>349</v>
      </c>
      <c r="X669" s="271" t="s">
        <v>350</v>
      </c>
      <c r="Y669" s="271" t="s">
        <v>350</v>
      </c>
      <c r="Z669" s="271" t="s">
        <v>350</v>
      </c>
      <c r="AA669" s="271" t="s">
        <v>349</v>
      </c>
      <c r="AB669" s="271" t="s">
        <v>349</v>
      </c>
      <c r="AC669" s="271" t="s">
        <v>349</v>
      </c>
      <c r="AD669" s="271" t="s">
        <v>349</v>
      </c>
      <c r="AE669" s="271" t="s">
        <v>349</v>
      </c>
      <c r="AF669" s="271" t="s">
        <v>349</v>
      </c>
      <c r="AG669" s="271"/>
      <c r="AH669" s="271"/>
      <c r="AI669" s="271"/>
      <c r="AJ669" s="271"/>
      <c r="AK669" s="271"/>
      <c r="AL669" s="271"/>
    </row>
    <row r="670" spans="1:38">
      <c r="A670" s="271">
        <v>808950</v>
      </c>
      <c r="B670" s="271" t="s">
        <v>2008</v>
      </c>
      <c r="C670" s="271" t="s">
        <v>348</v>
      </c>
      <c r="D670" s="271" t="s">
        <v>350</v>
      </c>
      <c r="E670" s="271" t="s">
        <v>349</v>
      </c>
      <c r="F670" s="271" t="s">
        <v>350</v>
      </c>
      <c r="G670" s="271" t="s">
        <v>350</v>
      </c>
      <c r="H670" s="271" t="s">
        <v>349</v>
      </c>
      <c r="I670" s="271" t="s">
        <v>350</v>
      </c>
      <c r="J670" s="271" t="s">
        <v>350</v>
      </c>
      <c r="K670" s="271" t="s">
        <v>350</v>
      </c>
      <c r="L670" s="271" t="s">
        <v>350</v>
      </c>
      <c r="M670" s="271" t="s">
        <v>350</v>
      </c>
      <c r="N670" s="271" t="s">
        <v>348</v>
      </c>
      <c r="O670" s="271" t="s">
        <v>350</v>
      </c>
      <c r="P670" s="271" t="s">
        <v>350</v>
      </c>
      <c r="Q670" s="271" t="s">
        <v>350</v>
      </c>
      <c r="R670" s="271" t="s">
        <v>348</v>
      </c>
      <c r="S670" s="271" t="s">
        <v>350</v>
      </c>
      <c r="T670" s="271" t="s">
        <v>350</v>
      </c>
      <c r="U670" s="271" t="s">
        <v>350</v>
      </c>
      <c r="V670" s="271" t="s">
        <v>350</v>
      </c>
      <c r="W670" s="271" t="s">
        <v>350</v>
      </c>
      <c r="X670" s="271" t="s">
        <v>350</v>
      </c>
      <c r="Y670" s="271" t="s">
        <v>350</v>
      </c>
      <c r="Z670" s="271" t="s">
        <v>350</v>
      </c>
      <c r="AA670" s="271" t="s">
        <v>349</v>
      </c>
      <c r="AB670" s="271" t="s">
        <v>349</v>
      </c>
      <c r="AC670" s="271" t="s">
        <v>349</v>
      </c>
      <c r="AD670" s="271" t="s">
        <v>349</v>
      </c>
      <c r="AE670" s="271" t="s">
        <v>349</v>
      </c>
      <c r="AF670" s="271" t="s">
        <v>349</v>
      </c>
      <c r="AG670" s="271"/>
      <c r="AH670" s="271"/>
      <c r="AI670" s="271"/>
      <c r="AJ670" s="271"/>
      <c r="AK670" s="271"/>
      <c r="AL670" s="271"/>
    </row>
    <row r="671" spans="1:38">
      <c r="A671" s="271">
        <v>808969</v>
      </c>
      <c r="B671" s="271" t="s">
        <v>2008</v>
      </c>
      <c r="C671" s="271" t="s">
        <v>350</v>
      </c>
      <c r="D671" s="271" t="s">
        <v>350</v>
      </c>
      <c r="E671" s="271" t="s">
        <v>349</v>
      </c>
      <c r="F671" s="271" t="s">
        <v>350</v>
      </c>
      <c r="G671" s="271" t="s">
        <v>350</v>
      </c>
      <c r="H671" s="271" t="s">
        <v>350</v>
      </c>
      <c r="I671" s="271" t="s">
        <v>350</v>
      </c>
      <c r="J671" s="271" t="s">
        <v>348</v>
      </c>
      <c r="K671" s="271" t="s">
        <v>350</v>
      </c>
      <c r="L671" s="271" t="s">
        <v>350</v>
      </c>
      <c r="M671" s="271" t="s">
        <v>350</v>
      </c>
      <c r="N671" s="271" t="s">
        <v>350</v>
      </c>
      <c r="O671" s="271" t="s">
        <v>350</v>
      </c>
      <c r="P671" s="271" t="s">
        <v>350</v>
      </c>
      <c r="Q671" s="271" t="s">
        <v>350</v>
      </c>
      <c r="R671" s="271" t="s">
        <v>350</v>
      </c>
      <c r="S671" s="271" t="s">
        <v>350</v>
      </c>
      <c r="T671" s="271" t="s">
        <v>350</v>
      </c>
      <c r="U671" s="271" t="s">
        <v>350</v>
      </c>
      <c r="V671" s="271" t="s">
        <v>350</v>
      </c>
      <c r="W671" s="271" t="s">
        <v>350</v>
      </c>
      <c r="X671" s="271" t="s">
        <v>350</v>
      </c>
      <c r="Y671" s="271" t="s">
        <v>350</v>
      </c>
      <c r="Z671" s="271" t="s">
        <v>350</v>
      </c>
      <c r="AA671" s="271" t="s">
        <v>349</v>
      </c>
      <c r="AB671" s="271" t="s">
        <v>349</v>
      </c>
      <c r="AC671" s="271" t="s">
        <v>349</v>
      </c>
      <c r="AD671" s="271" t="s">
        <v>349</v>
      </c>
      <c r="AE671" s="271" t="s">
        <v>349</v>
      </c>
      <c r="AF671" s="271" t="s">
        <v>349</v>
      </c>
      <c r="AG671" s="271"/>
      <c r="AH671" s="271"/>
      <c r="AI671" s="271"/>
      <c r="AJ671" s="271"/>
      <c r="AK671" s="271"/>
      <c r="AL671" s="271"/>
    </row>
    <row r="672" spans="1:38">
      <c r="A672" s="271">
        <v>808984</v>
      </c>
      <c r="B672" s="271" t="s">
        <v>2008</v>
      </c>
      <c r="C672" s="271" t="s">
        <v>349</v>
      </c>
      <c r="D672" s="271" t="s">
        <v>349</v>
      </c>
      <c r="E672" s="271" t="s">
        <v>349</v>
      </c>
      <c r="F672" s="271" t="s">
        <v>350</v>
      </c>
      <c r="G672" s="271" t="s">
        <v>350</v>
      </c>
      <c r="H672" s="271" t="s">
        <v>350</v>
      </c>
      <c r="I672" s="271" t="s">
        <v>349</v>
      </c>
      <c r="J672" s="271" t="s">
        <v>350</v>
      </c>
      <c r="K672" s="271" t="s">
        <v>350</v>
      </c>
      <c r="L672" s="271" t="s">
        <v>350</v>
      </c>
      <c r="M672" s="271" t="s">
        <v>350</v>
      </c>
      <c r="N672" s="271" t="s">
        <v>350</v>
      </c>
      <c r="O672" s="271" t="s">
        <v>350</v>
      </c>
      <c r="P672" s="271" t="s">
        <v>349</v>
      </c>
      <c r="Q672" s="271" t="s">
        <v>348</v>
      </c>
      <c r="R672" s="271" t="s">
        <v>348</v>
      </c>
      <c r="S672" s="271" t="s">
        <v>350</v>
      </c>
      <c r="T672" s="271" t="s">
        <v>350</v>
      </c>
      <c r="U672" s="271" t="s">
        <v>349</v>
      </c>
      <c r="V672" s="271" t="s">
        <v>349</v>
      </c>
      <c r="W672" s="271" t="s">
        <v>350</v>
      </c>
      <c r="X672" s="271" t="s">
        <v>350</v>
      </c>
      <c r="Y672" s="271" t="s">
        <v>350</v>
      </c>
      <c r="Z672" s="271" t="s">
        <v>350</v>
      </c>
      <c r="AA672" s="271" t="s">
        <v>349</v>
      </c>
      <c r="AB672" s="271" t="s">
        <v>349</v>
      </c>
      <c r="AC672" s="271" t="s">
        <v>349</v>
      </c>
      <c r="AD672" s="271" t="s">
        <v>349</v>
      </c>
      <c r="AE672" s="271" t="s">
        <v>349</v>
      </c>
      <c r="AF672" s="271" t="s">
        <v>349</v>
      </c>
      <c r="AG672" s="271"/>
      <c r="AH672" s="271"/>
      <c r="AI672" s="271"/>
      <c r="AJ672" s="271"/>
      <c r="AK672" s="271"/>
      <c r="AL672" s="271"/>
    </row>
    <row r="673" spans="1:38">
      <c r="A673" s="271">
        <v>809013</v>
      </c>
      <c r="B673" s="271" t="s">
        <v>2008</v>
      </c>
      <c r="C673" s="271" t="s">
        <v>350</v>
      </c>
      <c r="D673" s="271" t="s">
        <v>349</v>
      </c>
      <c r="E673" s="271" t="s">
        <v>349</v>
      </c>
      <c r="F673" s="271" t="s">
        <v>349</v>
      </c>
      <c r="G673" s="271" t="s">
        <v>349</v>
      </c>
      <c r="H673" s="271" t="s">
        <v>348</v>
      </c>
      <c r="I673" s="271" t="s">
        <v>350</v>
      </c>
      <c r="J673" s="271" t="s">
        <v>350</v>
      </c>
      <c r="K673" s="271" t="s">
        <v>350</v>
      </c>
      <c r="L673" s="271" t="s">
        <v>350</v>
      </c>
      <c r="M673" s="271" t="s">
        <v>348</v>
      </c>
      <c r="N673" s="271" t="s">
        <v>349</v>
      </c>
      <c r="O673" s="271" t="s">
        <v>348</v>
      </c>
      <c r="P673" s="271" t="s">
        <v>350</v>
      </c>
      <c r="Q673" s="271" t="s">
        <v>350</v>
      </c>
      <c r="R673" s="271" t="s">
        <v>350</v>
      </c>
      <c r="S673" s="271" t="s">
        <v>350</v>
      </c>
      <c r="T673" s="271" t="s">
        <v>350</v>
      </c>
      <c r="U673" s="271" t="s">
        <v>350</v>
      </c>
      <c r="V673" s="271" t="s">
        <v>350</v>
      </c>
      <c r="W673" s="271" t="s">
        <v>350</v>
      </c>
      <c r="X673" s="271" t="s">
        <v>350</v>
      </c>
      <c r="Y673" s="271" t="s">
        <v>350</v>
      </c>
      <c r="Z673" s="271" t="s">
        <v>350</v>
      </c>
      <c r="AA673" s="271" t="s">
        <v>349</v>
      </c>
      <c r="AB673" s="271" t="s">
        <v>349</v>
      </c>
      <c r="AC673" s="271" t="s">
        <v>349</v>
      </c>
      <c r="AD673" s="271" t="s">
        <v>349</v>
      </c>
      <c r="AE673" s="271" t="s">
        <v>349</v>
      </c>
      <c r="AF673" s="271" t="s">
        <v>349</v>
      </c>
      <c r="AG673" s="271"/>
      <c r="AH673" s="271"/>
      <c r="AI673" s="271"/>
      <c r="AJ673" s="271"/>
      <c r="AK673" s="271"/>
      <c r="AL673" s="271"/>
    </row>
    <row r="674" spans="1:38">
      <c r="A674" s="271">
        <v>809017</v>
      </c>
      <c r="B674" s="271" t="s">
        <v>2008</v>
      </c>
      <c r="C674" s="271" t="s">
        <v>350</v>
      </c>
      <c r="D674" s="271" t="s">
        <v>350</v>
      </c>
      <c r="E674" s="271" t="s">
        <v>348</v>
      </c>
      <c r="F674" s="271" t="s">
        <v>350</v>
      </c>
      <c r="G674" s="271" t="s">
        <v>349</v>
      </c>
      <c r="H674" s="271" t="s">
        <v>348</v>
      </c>
      <c r="I674" s="271" t="s">
        <v>350</v>
      </c>
      <c r="J674" s="271" t="s">
        <v>348</v>
      </c>
      <c r="K674" s="271" t="s">
        <v>348</v>
      </c>
      <c r="L674" s="271" t="s">
        <v>348</v>
      </c>
      <c r="M674" s="271" t="s">
        <v>350</v>
      </c>
      <c r="N674" s="271" t="s">
        <v>350</v>
      </c>
      <c r="O674" s="271" t="s">
        <v>349</v>
      </c>
      <c r="P674" s="271" t="s">
        <v>350</v>
      </c>
      <c r="Q674" s="271" t="s">
        <v>350</v>
      </c>
      <c r="R674" s="271" t="s">
        <v>350</v>
      </c>
      <c r="S674" s="271" t="s">
        <v>350</v>
      </c>
      <c r="T674" s="271" t="s">
        <v>350</v>
      </c>
      <c r="U674" s="271" t="s">
        <v>350</v>
      </c>
      <c r="V674" s="271" t="s">
        <v>350</v>
      </c>
      <c r="W674" s="271" t="s">
        <v>350</v>
      </c>
      <c r="X674" s="271" t="s">
        <v>350</v>
      </c>
      <c r="Y674" s="271" t="s">
        <v>350</v>
      </c>
      <c r="Z674" s="271" t="s">
        <v>350</v>
      </c>
      <c r="AA674" s="271" t="s">
        <v>349</v>
      </c>
      <c r="AB674" s="271" t="s">
        <v>349</v>
      </c>
      <c r="AC674" s="271" t="s">
        <v>349</v>
      </c>
      <c r="AD674" s="271" t="s">
        <v>349</v>
      </c>
      <c r="AE674" s="271" t="s">
        <v>349</v>
      </c>
      <c r="AF674" s="271" t="s">
        <v>349</v>
      </c>
      <c r="AG674" s="271"/>
      <c r="AH674" s="271"/>
      <c r="AI674" s="271"/>
      <c r="AJ674" s="271"/>
      <c r="AK674" s="271"/>
      <c r="AL674" s="271"/>
    </row>
    <row r="675" spans="1:38">
      <c r="A675" s="271">
        <v>809020</v>
      </c>
      <c r="B675" s="271" t="s">
        <v>2008</v>
      </c>
      <c r="C675" s="271" t="s">
        <v>349</v>
      </c>
      <c r="D675" s="271" t="s">
        <v>350</v>
      </c>
      <c r="E675" s="271" t="s">
        <v>350</v>
      </c>
      <c r="F675" s="271" t="s">
        <v>349</v>
      </c>
      <c r="G675" s="271" t="s">
        <v>350</v>
      </c>
      <c r="H675" s="271" t="s">
        <v>350</v>
      </c>
      <c r="I675" s="271" t="s">
        <v>349</v>
      </c>
      <c r="J675" s="271" t="s">
        <v>348</v>
      </c>
      <c r="K675" s="271" t="s">
        <v>349</v>
      </c>
      <c r="L675" s="271" t="s">
        <v>350</v>
      </c>
      <c r="M675" s="271" t="s">
        <v>349</v>
      </c>
      <c r="N675" s="271" t="s">
        <v>349</v>
      </c>
      <c r="O675" s="271" t="s">
        <v>349</v>
      </c>
      <c r="P675" s="271" t="s">
        <v>350</v>
      </c>
      <c r="Q675" s="271" t="s">
        <v>350</v>
      </c>
      <c r="R675" s="271" t="s">
        <v>348</v>
      </c>
      <c r="S675" s="271" t="s">
        <v>350</v>
      </c>
      <c r="T675" s="271" t="s">
        <v>349</v>
      </c>
      <c r="U675" s="271" t="s">
        <v>350</v>
      </c>
      <c r="V675" s="271" t="s">
        <v>349</v>
      </c>
      <c r="W675" s="271" t="s">
        <v>350</v>
      </c>
      <c r="X675" s="271" t="s">
        <v>350</v>
      </c>
      <c r="Y675" s="271" t="s">
        <v>350</v>
      </c>
      <c r="Z675" s="271" t="s">
        <v>349</v>
      </c>
      <c r="AA675" s="271" t="s">
        <v>349</v>
      </c>
      <c r="AB675" s="271" t="s">
        <v>349</v>
      </c>
      <c r="AC675" s="271" t="s">
        <v>349</v>
      </c>
      <c r="AD675" s="271" t="s">
        <v>349</v>
      </c>
      <c r="AE675" s="271" t="s">
        <v>349</v>
      </c>
      <c r="AF675" s="271" t="s">
        <v>349</v>
      </c>
      <c r="AG675" s="271"/>
      <c r="AH675" s="271"/>
      <c r="AI675" s="271"/>
      <c r="AJ675" s="271"/>
      <c r="AK675" s="271"/>
      <c r="AL675" s="271"/>
    </row>
    <row r="676" spans="1:38">
      <c r="A676" s="271">
        <v>809025</v>
      </c>
      <c r="B676" s="271" t="s">
        <v>2008</v>
      </c>
      <c r="C676" s="271" t="s">
        <v>350</v>
      </c>
      <c r="D676" s="271" t="s">
        <v>350</v>
      </c>
      <c r="E676" s="271" t="s">
        <v>350</v>
      </c>
      <c r="F676" s="271" t="s">
        <v>349</v>
      </c>
      <c r="G676" s="271" t="s">
        <v>349</v>
      </c>
      <c r="H676" s="271" t="s">
        <v>350</v>
      </c>
      <c r="I676" s="271" t="s">
        <v>350</v>
      </c>
      <c r="J676" s="271" t="s">
        <v>348</v>
      </c>
      <c r="K676" s="271" t="s">
        <v>350</v>
      </c>
      <c r="L676" s="271" t="s">
        <v>348</v>
      </c>
      <c r="M676" s="271" t="s">
        <v>350</v>
      </c>
      <c r="N676" s="271" t="s">
        <v>350</v>
      </c>
      <c r="O676" s="271" t="s">
        <v>350</v>
      </c>
      <c r="P676" s="271" t="s">
        <v>350</v>
      </c>
      <c r="Q676" s="271" t="s">
        <v>350</v>
      </c>
      <c r="R676" s="271" t="s">
        <v>349</v>
      </c>
      <c r="S676" s="271" t="s">
        <v>350</v>
      </c>
      <c r="T676" s="271" t="s">
        <v>350</v>
      </c>
      <c r="U676" s="271" t="s">
        <v>350</v>
      </c>
      <c r="V676" s="271" t="s">
        <v>350</v>
      </c>
      <c r="W676" s="271" t="s">
        <v>350</v>
      </c>
      <c r="X676" s="271" t="s">
        <v>350</v>
      </c>
      <c r="Y676" s="271" t="s">
        <v>350</v>
      </c>
      <c r="Z676" s="271" t="s">
        <v>350</v>
      </c>
      <c r="AA676" s="271" t="s">
        <v>349</v>
      </c>
      <c r="AB676" s="271" t="s">
        <v>349</v>
      </c>
      <c r="AC676" s="271" t="s">
        <v>349</v>
      </c>
      <c r="AD676" s="271" t="s">
        <v>349</v>
      </c>
      <c r="AE676" s="271" t="s">
        <v>349</v>
      </c>
      <c r="AF676" s="271" t="s">
        <v>349</v>
      </c>
      <c r="AG676" s="271"/>
      <c r="AH676" s="271"/>
      <c r="AI676" s="271"/>
      <c r="AJ676" s="271"/>
      <c r="AK676" s="271"/>
      <c r="AL676" s="271"/>
    </row>
    <row r="677" spans="1:38">
      <c r="A677" s="271">
        <v>809032</v>
      </c>
      <c r="B677" s="271" t="s">
        <v>2008</v>
      </c>
      <c r="C677" s="271" t="s">
        <v>350</v>
      </c>
      <c r="D677" s="271" t="s">
        <v>349</v>
      </c>
      <c r="E677" s="271" t="s">
        <v>349</v>
      </c>
      <c r="F677" s="271" t="s">
        <v>349</v>
      </c>
      <c r="G677" s="271" t="s">
        <v>349</v>
      </c>
      <c r="H677" s="271" t="s">
        <v>350</v>
      </c>
      <c r="I677" s="271" t="s">
        <v>349</v>
      </c>
      <c r="J677" s="271" t="s">
        <v>349</v>
      </c>
      <c r="K677" s="271" t="s">
        <v>349</v>
      </c>
      <c r="L677" s="271" t="s">
        <v>348</v>
      </c>
      <c r="M677" s="271" t="s">
        <v>349</v>
      </c>
      <c r="N677" s="271" t="s">
        <v>349</v>
      </c>
      <c r="O677" s="271" t="s">
        <v>349</v>
      </c>
      <c r="P677" s="271" t="s">
        <v>350</v>
      </c>
      <c r="Q677" s="271" t="s">
        <v>350</v>
      </c>
      <c r="R677" s="271" t="s">
        <v>348</v>
      </c>
      <c r="S677" s="271" t="s">
        <v>350</v>
      </c>
      <c r="T677" s="271" t="s">
        <v>348</v>
      </c>
      <c r="U677" s="271" t="s">
        <v>350</v>
      </c>
      <c r="V677" s="271" t="s">
        <v>348</v>
      </c>
      <c r="W677" s="271" t="s">
        <v>348</v>
      </c>
      <c r="X677" s="271" t="s">
        <v>350</v>
      </c>
      <c r="Y677" s="271" t="s">
        <v>350</v>
      </c>
      <c r="Z677" s="271" t="s">
        <v>350</v>
      </c>
      <c r="AA677" s="271" t="s">
        <v>349</v>
      </c>
      <c r="AB677" s="271" t="s">
        <v>349</v>
      </c>
      <c r="AC677" s="271" t="s">
        <v>349</v>
      </c>
      <c r="AD677" s="271" t="s">
        <v>349</v>
      </c>
      <c r="AE677" s="271" t="s">
        <v>349</v>
      </c>
      <c r="AF677" s="271" t="s">
        <v>349</v>
      </c>
      <c r="AG677" s="271"/>
      <c r="AH677" s="271"/>
      <c r="AI677" s="271"/>
      <c r="AJ677" s="271"/>
      <c r="AK677" s="271"/>
      <c r="AL677" s="271"/>
    </row>
    <row r="678" spans="1:38">
      <c r="A678" s="271">
        <v>809040</v>
      </c>
      <c r="B678" s="271" t="s">
        <v>2008</v>
      </c>
      <c r="C678" s="271" t="s">
        <v>349</v>
      </c>
      <c r="D678" s="271" t="s">
        <v>350</v>
      </c>
      <c r="E678" s="271" t="s">
        <v>350</v>
      </c>
      <c r="F678" s="271" t="s">
        <v>349</v>
      </c>
      <c r="G678" s="271" t="s">
        <v>350</v>
      </c>
      <c r="H678" s="271" t="s">
        <v>349</v>
      </c>
      <c r="I678" s="271" t="s">
        <v>349</v>
      </c>
      <c r="J678" s="271" t="s">
        <v>349</v>
      </c>
      <c r="K678" s="271" t="s">
        <v>350</v>
      </c>
      <c r="L678" s="271" t="s">
        <v>349</v>
      </c>
      <c r="M678" s="271" t="s">
        <v>349</v>
      </c>
      <c r="N678" s="271" t="s">
        <v>349</v>
      </c>
      <c r="O678" s="271" t="s">
        <v>349</v>
      </c>
      <c r="P678" s="271" t="s">
        <v>350</v>
      </c>
      <c r="Q678" s="271" t="s">
        <v>350</v>
      </c>
      <c r="R678" s="271" t="s">
        <v>350</v>
      </c>
      <c r="S678" s="271" t="s">
        <v>350</v>
      </c>
      <c r="T678" s="271" t="s">
        <v>350</v>
      </c>
      <c r="U678" s="271" t="s">
        <v>350</v>
      </c>
      <c r="V678" s="271" t="s">
        <v>350</v>
      </c>
      <c r="W678" s="271" t="s">
        <v>350</v>
      </c>
      <c r="X678" s="271" t="s">
        <v>350</v>
      </c>
      <c r="Y678" s="271" t="s">
        <v>348</v>
      </c>
      <c r="Z678" s="271" t="s">
        <v>350</v>
      </c>
      <c r="AA678" s="271" t="s">
        <v>349</v>
      </c>
      <c r="AB678" s="271" t="s">
        <v>349</v>
      </c>
      <c r="AC678" s="271" t="s">
        <v>349</v>
      </c>
      <c r="AD678" s="271" t="s">
        <v>349</v>
      </c>
      <c r="AE678" s="271" t="s">
        <v>349</v>
      </c>
      <c r="AF678" s="271" t="s">
        <v>349</v>
      </c>
      <c r="AG678" s="271"/>
      <c r="AH678" s="271"/>
      <c r="AI678" s="271"/>
      <c r="AJ678" s="271"/>
      <c r="AK678" s="271"/>
      <c r="AL678" s="271"/>
    </row>
    <row r="679" spans="1:38">
      <c r="A679" s="271">
        <v>809123</v>
      </c>
      <c r="B679" s="271" t="s">
        <v>2008</v>
      </c>
      <c r="C679" s="271" t="s">
        <v>350</v>
      </c>
      <c r="D679" s="271" t="s">
        <v>350</v>
      </c>
      <c r="E679" s="271" t="s">
        <v>348</v>
      </c>
      <c r="F679" s="271" t="s">
        <v>350</v>
      </c>
      <c r="G679" s="271" t="s">
        <v>350</v>
      </c>
      <c r="H679" s="271" t="s">
        <v>349</v>
      </c>
      <c r="I679" s="271" t="s">
        <v>349</v>
      </c>
      <c r="J679" s="271" t="s">
        <v>348</v>
      </c>
      <c r="K679" s="271" t="s">
        <v>349</v>
      </c>
      <c r="L679" s="271" t="s">
        <v>349</v>
      </c>
      <c r="M679" s="271" t="s">
        <v>349</v>
      </c>
      <c r="N679" s="271" t="s">
        <v>349</v>
      </c>
      <c r="O679" s="271" t="s">
        <v>350</v>
      </c>
      <c r="P679" s="271" t="s">
        <v>349</v>
      </c>
      <c r="Q679" s="271" t="s">
        <v>349</v>
      </c>
      <c r="R679" s="271" t="s">
        <v>350</v>
      </c>
      <c r="S679" s="271" t="s">
        <v>350</v>
      </c>
      <c r="T679" s="271" t="s">
        <v>350</v>
      </c>
      <c r="U679" s="271" t="s">
        <v>349</v>
      </c>
      <c r="V679" s="271" t="s">
        <v>349</v>
      </c>
      <c r="W679" s="271" t="s">
        <v>350</v>
      </c>
      <c r="X679" s="271" t="s">
        <v>350</v>
      </c>
      <c r="Y679" s="271" t="s">
        <v>350</v>
      </c>
      <c r="Z679" s="271" t="s">
        <v>350</v>
      </c>
      <c r="AA679" s="271" t="s">
        <v>349</v>
      </c>
      <c r="AB679" s="271" t="s">
        <v>349</v>
      </c>
      <c r="AC679" s="271" t="s">
        <v>349</v>
      </c>
      <c r="AD679" s="271" t="s">
        <v>349</v>
      </c>
      <c r="AE679" s="271" t="s">
        <v>349</v>
      </c>
      <c r="AF679" s="271" t="s">
        <v>349</v>
      </c>
      <c r="AG679" s="271"/>
      <c r="AH679" s="271"/>
      <c r="AI679" s="271"/>
      <c r="AJ679" s="271"/>
      <c r="AK679" s="271"/>
      <c r="AL679" s="271"/>
    </row>
    <row r="680" spans="1:38">
      <c r="A680" s="271">
        <v>809128</v>
      </c>
      <c r="B680" s="271" t="s">
        <v>2008</v>
      </c>
      <c r="C680" s="271" t="s">
        <v>350</v>
      </c>
      <c r="D680" s="271" t="s">
        <v>348</v>
      </c>
      <c r="E680" s="271" t="s">
        <v>349</v>
      </c>
      <c r="F680" s="271" t="s">
        <v>350</v>
      </c>
      <c r="G680" s="271" t="s">
        <v>350</v>
      </c>
      <c r="H680" s="271" t="s">
        <v>350</v>
      </c>
      <c r="I680" s="271" t="s">
        <v>349</v>
      </c>
      <c r="J680" s="271" t="s">
        <v>349</v>
      </c>
      <c r="K680" s="271" t="s">
        <v>349</v>
      </c>
      <c r="L680" s="271" t="s">
        <v>349</v>
      </c>
      <c r="M680" s="271" t="s">
        <v>349</v>
      </c>
      <c r="N680" s="271" t="s">
        <v>349</v>
      </c>
      <c r="O680" s="271" t="s">
        <v>349</v>
      </c>
      <c r="P680" s="271" t="s">
        <v>348</v>
      </c>
      <c r="Q680" s="271" t="s">
        <v>350</v>
      </c>
      <c r="R680" s="271" t="s">
        <v>350</v>
      </c>
      <c r="S680" s="271" t="s">
        <v>350</v>
      </c>
      <c r="T680" s="271" t="s">
        <v>350</v>
      </c>
      <c r="U680" s="271" t="s">
        <v>350</v>
      </c>
      <c r="V680" s="271" t="s">
        <v>350</v>
      </c>
      <c r="W680" s="271" t="s">
        <v>350</v>
      </c>
      <c r="X680" s="271" t="s">
        <v>350</v>
      </c>
      <c r="Y680" s="271" t="s">
        <v>350</v>
      </c>
      <c r="Z680" s="271" t="s">
        <v>350</v>
      </c>
      <c r="AA680" s="271" t="s">
        <v>349</v>
      </c>
      <c r="AB680" s="271" t="s">
        <v>349</v>
      </c>
      <c r="AC680" s="271" t="s">
        <v>349</v>
      </c>
      <c r="AD680" s="271" t="s">
        <v>349</v>
      </c>
      <c r="AE680" s="271" t="s">
        <v>349</v>
      </c>
      <c r="AF680" s="271" t="s">
        <v>349</v>
      </c>
      <c r="AG680" s="271"/>
      <c r="AH680" s="271"/>
      <c r="AI680" s="271"/>
      <c r="AJ680" s="271"/>
      <c r="AK680" s="271"/>
      <c r="AL680" s="271"/>
    </row>
    <row r="681" spans="1:38">
      <c r="A681" s="271">
        <v>809147</v>
      </c>
      <c r="B681" s="271" t="s">
        <v>2008</v>
      </c>
      <c r="C681" s="271" t="s">
        <v>350</v>
      </c>
      <c r="D681" s="271" t="s">
        <v>350</v>
      </c>
      <c r="E681" s="271" t="s">
        <v>350</v>
      </c>
      <c r="F681" s="271" t="s">
        <v>349</v>
      </c>
      <c r="G681" s="271" t="s">
        <v>349</v>
      </c>
      <c r="H681" s="271" t="s">
        <v>350</v>
      </c>
      <c r="I681" s="271" t="s">
        <v>350</v>
      </c>
      <c r="J681" s="271" t="s">
        <v>350</v>
      </c>
      <c r="K681" s="271" t="s">
        <v>350</v>
      </c>
      <c r="L681" s="271" t="s">
        <v>350</v>
      </c>
      <c r="M681" s="271" t="s">
        <v>350</v>
      </c>
      <c r="N681" s="271" t="s">
        <v>350</v>
      </c>
      <c r="O681" s="271" t="s">
        <v>350</v>
      </c>
      <c r="P681" s="271" t="s">
        <v>350</v>
      </c>
      <c r="Q681" s="271" t="s">
        <v>350</v>
      </c>
      <c r="R681" s="271" t="s">
        <v>350</v>
      </c>
      <c r="S681" s="271" t="s">
        <v>350</v>
      </c>
      <c r="T681" s="271" t="s">
        <v>350</v>
      </c>
      <c r="U681" s="271" t="s">
        <v>350</v>
      </c>
      <c r="V681" s="271" t="s">
        <v>350</v>
      </c>
      <c r="W681" s="271" t="s">
        <v>350</v>
      </c>
      <c r="X681" s="271" t="s">
        <v>350</v>
      </c>
      <c r="Y681" s="271" t="s">
        <v>350</v>
      </c>
      <c r="Z681" s="271" t="s">
        <v>350</v>
      </c>
      <c r="AA681" s="271" t="s">
        <v>349</v>
      </c>
      <c r="AB681" s="271" t="s">
        <v>349</v>
      </c>
      <c r="AC681" s="271" t="s">
        <v>349</v>
      </c>
      <c r="AD681" s="271" t="s">
        <v>349</v>
      </c>
      <c r="AE681" s="271" t="s">
        <v>349</v>
      </c>
      <c r="AF681" s="271" t="s">
        <v>349</v>
      </c>
      <c r="AG681" s="271"/>
      <c r="AH681" s="271"/>
      <c r="AI681" s="271"/>
      <c r="AJ681" s="271"/>
      <c r="AK681" s="271"/>
      <c r="AL681" s="271"/>
    </row>
    <row r="682" spans="1:38">
      <c r="A682" s="271">
        <v>809157</v>
      </c>
      <c r="B682" s="271" t="s">
        <v>2008</v>
      </c>
      <c r="C682" s="271" t="s">
        <v>348</v>
      </c>
      <c r="D682" s="271" t="s">
        <v>348</v>
      </c>
      <c r="E682" s="271" t="s">
        <v>350</v>
      </c>
      <c r="F682" s="271" t="s">
        <v>350</v>
      </c>
      <c r="G682" s="271" t="s">
        <v>350</v>
      </c>
      <c r="H682" s="271" t="s">
        <v>350</v>
      </c>
      <c r="I682" s="271" t="s">
        <v>349</v>
      </c>
      <c r="J682" s="271" t="s">
        <v>349</v>
      </c>
      <c r="K682" s="271" t="s">
        <v>349</v>
      </c>
      <c r="L682" s="271" t="s">
        <v>350</v>
      </c>
      <c r="M682" s="271" t="s">
        <v>349</v>
      </c>
      <c r="N682" s="271" t="s">
        <v>348</v>
      </c>
      <c r="O682" s="271" t="s">
        <v>348</v>
      </c>
      <c r="P682" s="271" t="s">
        <v>350</v>
      </c>
      <c r="Q682" s="271" t="s">
        <v>350</v>
      </c>
      <c r="R682" s="271" t="s">
        <v>348</v>
      </c>
      <c r="S682" s="271" t="s">
        <v>350</v>
      </c>
      <c r="T682" s="271" t="s">
        <v>348</v>
      </c>
      <c r="U682" s="271" t="s">
        <v>350</v>
      </c>
      <c r="V682" s="271" t="s">
        <v>348</v>
      </c>
      <c r="W682" s="271" t="s">
        <v>350</v>
      </c>
      <c r="X682" s="271" t="s">
        <v>350</v>
      </c>
      <c r="Y682" s="271" t="s">
        <v>350</v>
      </c>
      <c r="Z682" s="271" t="s">
        <v>348</v>
      </c>
      <c r="AA682" s="271" t="s">
        <v>349</v>
      </c>
      <c r="AB682" s="271" t="s">
        <v>349</v>
      </c>
      <c r="AC682" s="271" t="s">
        <v>349</v>
      </c>
      <c r="AD682" s="271" t="s">
        <v>349</v>
      </c>
      <c r="AE682" s="271" t="s">
        <v>349</v>
      </c>
      <c r="AF682" s="271" t="s">
        <v>349</v>
      </c>
      <c r="AG682" s="271"/>
      <c r="AH682" s="271"/>
      <c r="AI682" s="271"/>
      <c r="AJ682" s="271"/>
      <c r="AK682" s="271"/>
      <c r="AL682" s="271"/>
    </row>
    <row r="683" spans="1:38">
      <c r="A683" s="271">
        <v>809183</v>
      </c>
      <c r="B683" s="271" t="s">
        <v>2008</v>
      </c>
      <c r="C683" s="271" t="s">
        <v>350</v>
      </c>
      <c r="D683" s="271" t="s">
        <v>349</v>
      </c>
      <c r="E683" s="271" t="s">
        <v>349</v>
      </c>
      <c r="F683" s="271" t="s">
        <v>350</v>
      </c>
      <c r="G683" s="271" t="s">
        <v>349</v>
      </c>
      <c r="H683" s="271" t="s">
        <v>350</v>
      </c>
      <c r="I683" s="271" t="s">
        <v>350</v>
      </c>
      <c r="J683" s="271" t="s">
        <v>348</v>
      </c>
      <c r="K683" s="271" t="s">
        <v>349</v>
      </c>
      <c r="L683" s="271" t="s">
        <v>350</v>
      </c>
      <c r="M683" s="271" t="s">
        <v>349</v>
      </c>
      <c r="N683" s="271" t="s">
        <v>349</v>
      </c>
      <c r="O683" s="271" t="s">
        <v>349</v>
      </c>
      <c r="P683" s="271" t="s">
        <v>350</v>
      </c>
      <c r="Q683" s="271" t="s">
        <v>350</v>
      </c>
      <c r="R683" s="271" t="s">
        <v>350</v>
      </c>
      <c r="S683" s="271" t="s">
        <v>350</v>
      </c>
      <c r="T683" s="271" t="s">
        <v>349</v>
      </c>
      <c r="U683" s="271" t="s">
        <v>350</v>
      </c>
      <c r="V683" s="271" t="s">
        <v>349</v>
      </c>
      <c r="W683" s="271" t="s">
        <v>349</v>
      </c>
      <c r="X683" s="271" t="s">
        <v>350</v>
      </c>
      <c r="Y683" s="271" t="s">
        <v>349</v>
      </c>
      <c r="Z683" s="271" t="s">
        <v>349</v>
      </c>
      <c r="AA683" s="271" t="s">
        <v>349</v>
      </c>
      <c r="AB683" s="271" t="s">
        <v>349</v>
      </c>
      <c r="AC683" s="271" t="s">
        <v>349</v>
      </c>
      <c r="AD683" s="271" t="s">
        <v>349</v>
      </c>
      <c r="AE683" s="271" t="s">
        <v>349</v>
      </c>
      <c r="AF683" s="271" t="s">
        <v>349</v>
      </c>
      <c r="AG683" s="271"/>
      <c r="AH683" s="271"/>
      <c r="AI683" s="271"/>
      <c r="AJ683" s="271"/>
      <c r="AK683" s="271"/>
      <c r="AL683" s="271"/>
    </row>
    <row r="684" spans="1:38">
      <c r="A684" s="271">
        <v>809203</v>
      </c>
      <c r="B684" s="271" t="s">
        <v>2008</v>
      </c>
      <c r="C684" s="271" t="s">
        <v>348</v>
      </c>
      <c r="D684" s="271" t="s">
        <v>348</v>
      </c>
      <c r="E684" s="271" t="s">
        <v>349</v>
      </c>
      <c r="F684" s="271" t="s">
        <v>349</v>
      </c>
      <c r="G684" s="271" t="s">
        <v>349</v>
      </c>
      <c r="H684" s="271" t="s">
        <v>348</v>
      </c>
      <c r="I684" s="271" t="s">
        <v>349</v>
      </c>
      <c r="J684" s="271" t="s">
        <v>349</v>
      </c>
      <c r="K684" s="271" t="s">
        <v>350</v>
      </c>
      <c r="L684" s="271" t="s">
        <v>349</v>
      </c>
      <c r="M684" s="271" t="s">
        <v>350</v>
      </c>
      <c r="N684" s="271" t="s">
        <v>350</v>
      </c>
      <c r="O684" s="271" t="s">
        <v>349</v>
      </c>
      <c r="P684" s="271" t="s">
        <v>350</v>
      </c>
      <c r="Q684" s="271" t="s">
        <v>350</v>
      </c>
      <c r="R684" s="271" t="s">
        <v>349</v>
      </c>
      <c r="S684" s="271" t="s">
        <v>350</v>
      </c>
      <c r="T684" s="271" t="s">
        <v>350</v>
      </c>
      <c r="U684" s="271" t="s">
        <v>350</v>
      </c>
      <c r="V684" s="271" t="s">
        <v>350</v>
      </c>
      <c r="W684" s="271" t="s">
        <v>350</v>
      </c>
      <c r="X684" s="271" t="s">
        <v>350</v>
      </c>
      <c r="Y684" s="271" t="s">
        <v>350</v>
      </c>
      <c r="Z684" s="271" t="s">
        <v>350</v>
      </c>
      <c r="AA684" s="271" t="s">
        <v>349</v>
      </c>
      <c r="AB684" s="271" t="s">
        <v>349</v>
      </c>
      <c r="AC684" s="271" t="s">
        <v>349</v>
      </c>
      <c r="AD684" s="271" t="s">
        <v>349</v>
      </c>
      <c r="AE684" s="271" t="s">
        <v>349</v>
      </c>
      <c r="AF684" s="271" t="s">
        <v>349</v>
      </c>
      <c r="AG684" s="271"/>
      <c r="AH684" s="271"/>
      <c r="AI684" s="271"/>
      <c r="AJ684" s="271"/>
      <c r="AK684" s="271"/>
      <c r="AL684" s="271"/>
    </row>
    <row r="685" spans="1:38">
      <c r="A685" s="271">
        <v>809213</v>
      </c>
      <c r="B685" s="271" t="s">
        <v>2008</v>
      </c>
      <c r="C685" s="271" t="s">
        <v>348</v>
      </c>
      <c r="D685" s="271" t="s">
        <v>349</v>
      </c>
      <c r="E685" s="271" t="s">
        <v>349</v>
      </c>
      <c r="F685" s="271" t="s">
        <v>350</v>
      </c>
      <c r="G685" s="271" t="s">
        <v>350</v>
      </c>
      <c r="H685" s="271" t="s">
        <v>350</v>
      </c>
      <c r="I685" s="271" t="s">
        <v>350</v>
      </c>
      <c r="J685" s="271" t="s">
        <v>350</v>
      </c>
      <c r="K685" s="271" t="s">
        <v>350</v>
      </c>
      <c r="L685" s="271" t="s">
        <v>350</v>
      </c>
      <c r="M685" s="271" t="s">
        <v>350</v>
      </c>
      <c r="N685" s="271" t="s">
        <v>348</v>
      </c>
      <c r="O685" s="271" t="s">
        <v>348</v>
      </c>
      <c r="P685" s="271" t="s">
        <v>350</v>
      </c>
      <c r="Q685" s="271" t="s">
        <v>350</v>
      </c>
      <c r="R685" s="271" t="s">
        <v>350</v>
      </c>
      <c r="S685" s="271" t="s">
        <v>350</v>
      </c>
      <c r="T685" s="271" t="s">
        <v>350</v>
      </c>
      <c r="U685" s="271" t="s">
        <v>350</v>
      </c>
      <c r="V685" s="271" t="s">
        <v>350</v>
      </c>
      <c r="W685" s="271" t="s">
        <v>350</v>
      </c>
      <c r="X685" s="271" t="s">
        <v>350</v>
      </c>
      <c r="Y685" s="271" t="s">
        <v>350</v>
      </c>
      <c r="Z685" s="271" t="s">
        <v>350</v>
      </c>
      <c r="AA685" s="271" t="s">
        <v>349</v>
      </c>
      <c r="AB685" s="271" t="s">
        <v>349</v>
      </c>
      <c r="AC685" s="271" t="s">
        <v>349</v>
      </c>
      <c r="AD685" s="271" t="s">
        <v>349</v>
      </c>
      <c r="AE685" s="271" t="s">
        <v>349</v>
      </c>
      <c r="AF685" s="271" t="s">
        <v>349</v>
      </c>
      <c r="AG685" s="271"/>
      <c r="AH685" s="271"/>
      <c r="AI685" s="271"/>
      <c r="AJ685" s="271"/>
      <c r="AK685" s="271"/>
      <c r="AL685" s="271"/>
    </row>
    <row r="686" spans="1:38">
      <c r="A686" s="271">
        <v>809255</v>
      </c>
      <c r="B686" s="271" t="s">
        <v>2008</v>
      </c>
      <c r="C686" s="271" t="s">
        <v>349</v>
      </c>
      <c r="D686" s="271" t="s">
        <v>350</v>
      </c>
      <c r="E686" s="271" t="s">
        <v>350</v>
      </c>
      <c r="F686" s="271" t="s">
        <v>350</v>
      </c>
      <c r="G686" s="271" t="s">
        <v>350</v>
      </c>
      <c r="H686" s="271" t="s">
        <v>349</v>
      </c>
      <c r="I686" s="271" t="s">
        <v>350</v>
      </c>
      <c r="J686" s="271" t="s">
        <v>348</v>
      </c>
      <c r="K686" s="271" t="s">
        <v>348</v>
      </c>
      <c r="L686" s="271" t="s">
        <v>348</v>
      </c>
      <c r="M686" s="271" t="s">
        <v>350</v>
      </c>
      <c r="N686" s="271" t="s">
        <v>350</v>
      </c>
      <c r="O686" s="271" t="s">
        <v>350</v>
      </c>
      <c r="P686" s="271" t="s">
        <v>350</v>
      </c>
      <c r="Q686" s="271" t="s">
        <v>350</v>
      </c>
      <c r="R686" s="271" t="s">
        <v>350</v>
      </c>
      <c r="S686" s="271" t="s">
        <v>350</v>
      </c>
      <c r="T686" s="271" t="s">
        <v>350</v>
      </c>
      <c r="U686" s="271" t="s">
        <v>350</v>
      </c>
      <c r="V686" s="271" t="s">
        <v>350</v>
      </c>
      <c r="W686" s="271" t="s">
        <v>350</v>
      </c>
      <c r="X686" s="271" t="s">
        <v>350</v>
      </c>
      <c r="Y686" s="271" t="s">
        <v>350</v>
      </c>
      <c r="Z686" s="271" t="s">
        <v>350</v>
      </c>
      <c r="AA686" s="271" t="s">
        <v>349</v>
      </c>
      <c r="AB686" s="271" t="s">
        <v>349</v>
      </c>
      <c r="AC686" s="271" t="s">
        <v>349</v>
      </c>
      <c r="AD686" s="271" t="s">
        <v>349</v>
      </c>
      <c r="AE686" s="271" t="s">
        <v>349</v>
      </c>
      <c r="AF686" s="271" t="s">
        <v>349</v>
      </c>
      <c r="AG686" s="271"/>
      <c r="AH686" s="271"/>
      <c r="AI686" s="271"/>
      <c r="AJ686" s="271"/>
      <c r="AK686" s="271"/>
      <c r="AL686" s="271"/>
    </row>
    <row r="687" spans="1:38">
      <c r="A687" s="271">
        <v>809257</v>
      </c>
      <c r="B687" s="271" t="s">
        <v>2008</v>
      </c>
      <c r="C687" s="271" t="s">
        <v>348</v>
      </c>
      <c r="D687" s="271" t="s">
        <v>350</v>
      </c>
      <c r="E687" s="271" t="s">
        <v>350</v>
      </c>
      <c r="F687" s="271" t="s">
        <v>350</v>
      </c>
      <c r="G687" s="271" t="s">
        <v>350</v>
      </c>
      <c r="H687" s="271" t="s">
        <v>350</v>
      </c>
      <c r="I687" s="271" t="s">
        <v>348</v>
      </c>
      <c r="J687" s="271" t="s">
        <v>350</v>
      </c>
      <c r="K687" s="271" t="s">
        <v>349</v>
      </c>
      <c r="L687" s="271" t="s">
        <v>349</v>
      </c>
      <c r="M687" s="271" t="s">
        <v>349</v>
      </c>
      <c r="N687" s="271" t="s">
        <v>349</v>
      </c>
      <c r="O687" s="271" t="s">
        <v>348</v>
      </c>
      <c r="P687" s="271" t="s">
        <v>350</v>
      </c>
      <c r="Q687" s="271" t="s">
        <v>349</v>
      </c>
      <c r="R687" s="271" t="s">
        <v>349</v>
      </c>
      <c r="S687" s="271" t="s">
        <v>350</v>
      </c>
      <c r="T687" s="271" t="s">
        <v>349</v>
      </c>
      <c r="U687" s="271" t="s">
        <v>350</v>
      </c>
      <c r="V687" s="271" t="s">
        <v>350</v>
      </c>
      <c r="W687" s="271" t="s">
        <v>350</v>
      </c>
      <c r="X687" s="271" t="s">
        <v>350</v>
      </c>
      <c r="Y687" s="271" t="s">
        <v>350</v>
      </c>
      <c r="Z687" s="271" t="s">
        <v>350</v>
      </c>
      <c r="AA687" s="271" t="s">
        <v>349</v>
      </c>
      <c r="AB687" s="271" t="s">
        <v>349</v>
      </c>
      <c r="AC687" s="271" t="s">
        <v>349</v>
      </c>
      <c r="AD687" s="271" t="s">
        <v>349</v>
      </c>
      <c r="AE687" s="271" t="s">
        <v>349</v>
      </c>
      <c r="AF687" s="271" t="s">
        <v>349</v>
      </c>
      <c r="AG687" s="271"/>
      <c r="AH687" s="271"/>
      <c r="AI687" s="271"/>
      <c r="AJ687" s="271"/>
      <c r="AK687" s="271"/>
      <c r="AL687" s="271"/>
    </row>
    <row r="688" spans="1:38">
      <c r="A688" s="271">
        <v>809276</v>
      </c>
      <c r="B688" s="271" t="s">
        <v>2008</v>
      </c>
      <c r="C688" s="271" t="s">
        <v>350</v>
      </c>
      <c r="D688" s="271" t="s">
        <v>348</v>
      </c>
      <c r="E688" s="271" t="s">
        <v>349</v>
      </c>
      <c r="F688" s="271" t="s">
        <v>350</v>
      </c>
      <c r="G688" s="271" t="s">
        <v>349</v>
      </c>
      <c r="H688" s="271" t="s">
        <v>350</v>
      </c>
      <c r="I688" s="271" t="s">
        <v>350</v>
      </c>
      <c r="J688" s="271" t="s">
        <v>350</v>
      </c>
      <c r="K688" s="271" t="s">
        <v>350</v>
      </c>
      <c r="L688" s="271" t="s">
        <v>350</v>
      </c>
      <c r="M688" s="271" t="s">
        <v>350</v>
      </c>
      <c r="N688" s="271" t="s">
        <v>350</v>
      </c>
      <c r="O688" s="271" t="s">
        <v>348</v>
      </c>
      <c r="P688" s="271" t="s">
        <v>350</v>
      </c>
      <c r="Q688" s="271" t="s">
        <v>350</v>
      </c>
      <c r="R688" s="271" t="s">
        <v>350</v>
      </c>
      <c r="S688" s="271" t="s">
        <v>350</v>
      </c>
      <c r="T688" s="271" t="s">
        <v>350</v>
      </c>
      <c r="U688" s="271" t="s">
        <v>350</v>
      </c>
      <c r="V688" s="271" t="s">
        <v>350</v>
      </c>
      <c r="W688" s="271" t="s">
        <v>350</v>
      </c>
      <c r="X688" s="271" t="s">
        <v>350</v>
      </c>
      <c r="Y688" s="271" t="s">
        <v>350</v>
      </c>
      <c r="Z688" s="271" t="s">
        <v>350</v>
      </c>
      <c r="AA688" s="271" t="s">
        <v>349</v>
      </c>
      <c r="AB688" s="271" t="s">
        <v>349</v>
      </c>
      <c r="AC688" s="271" t="s">
        <v>349</v>
      </c>
      <c r="AD688" s="271" t="s">
        <v>349</v>
      </c>
      <c r="AE688" s="271" t="s">
        <v>349</v>
      </c>
      <c r="AF688" s="271" t="s">
        <v>349</v>
      </c>
      <c r="AG688" s="271"/>
      <c r="AH688" s="271"/>
      <c r="AI688" s="271"/>
      <c r="AJ688" s="271"/>
      <c r="AK688" s="271"/>
      <c r="AL688" s="271"/>
    </row>
    <row r="689" spans="1:38">
      <c r="A689" s="271">
        <v>809292</v>
      </c>
      <c r="B689" s="271" t="s">
        <v>2008</v>
      </c>
      <c r="C689" s="271" t="s">
        <v>350</v>
      </c>
      <c r="D689" s="271" t="s">
        <v>350</v>
      </c>
      <c r="E689" s="271" t="s">
        <v>350</v>
      </c>
      <c r="F689" s="271" t="s">
        <v>348</v>
      </c>
      <c r="G689" s="271" t="s">
        <v>350</v>
      </c>
      <c r="H689" s="271" t="s">
        <v>350</v>
      </c>
      <c r="I689" s="271" t="s">
        <v>350</v>
      </c>
      <c r="J689" s="271" t="s">
        <v>350</v>
      </c>
      <c r="K689" s="271" t="s">
        <v>350</v>
      </c>
      <c r="L689" s="271" t="s">
        <v>350</v>
      </c>
      <c r="M689" s="271" t="s">
        <v>349</v>
      </c>
      <c r="N689" s="271" t="s">
        <v>349</v>
      </c>
      <c r="O689" s="271" t="s">
        <v>350</v>
      </c>
      <c r="P689" s="271" t="s">
        <v>350</v>
      </c>
      <c r="Q689" s="271" t="s">
        <v>350</v>
      </c>
      <c r="R689" s="271" t="s">
        <v>350</v>
      </c>
      <c r="S689" s="271" t="s">
        <v>350</v>
      </c>
      <c r="T689" s="271" t="s">
        <v>350</v>
      </c>
      <c r="U689" s="271" t="s">
        <v>350</v>
      </c>
      <c r="V689" s="271" t="s">
        <v>350</v>
      </c>
      <c r="W689" s="271" t="s">
        <v>350</v>
      </c>
      <c r="X689" s="271" t="s">
        <v>350</v>
      </c>
      <c r="Y689" s="271" t="s">
        <v>350</v>
      </c>
      <c r="Z689" s="271" t="s">
        <v>350</v>
      </c>
      <c r="AA689" s="271" t="s">
        <v>349</v>
      </c>
      <c r="AB689" s="271" t="s">
        <v>349</v>
      </c>
      <c r="AC689" s="271" t="s">
        <v>349</v>
      </c>
      <c r="AD689" s="271" t="s">
        <v>349</v>
      </c>
      <c r="AE689" s="271" t="s">
        <v>349</v>
      </c>
      <c r="AF689" s="271" t="s">
        <v>349</v>
      </c>
      <c r="AG689" s="271"/>
      <c r="AH689" s="271"/>
      <c r="AI689" s="271"/>
      <c r="AJ689" s="271"/>
      <c r="AK689" s="271"/>
      <c r="AL689" s="271"/>
    </row>
    <row r="690" spans="1:38">
      <c r="A690" s="271">
        <v>809302</v>
      </c>
      <c r="B690" s="271" t="s">
        <v>2008</v>
      </c>
      <c r="C690" s="271" t="s">
        <v>349</v>
      </c>
      <c r="D690" s="271" t="s">
        <v>348</v>
      </c>
      <c r="E690" s="271" t="s">
        <v>350</v>
      </c>
      <c r="F690" s="271" t="s">
        <v>349</v>
      </c>
      <c r="G690" s="271" t="s">
        <v>349</v>
      </c>
      <c r="H690" s="271" t="s">
        <v>349</v>
      </c>
      <c r="I690" s="271" t="s">
        <v>348</v>
      </c>
      <c r="J690" s="271" t="s">
        <v>348</v>
      </c>
      <c r="K690" s="271" t="s">
        <v>349</v>
      </c>
      <c r="L690" s="271" t="s">
        <v>348</v>
      </c>
      <c r="M690" s="271" t="s">
        <v>349</v>
      </c>
      <c r="N690" s="271" t="s">
        <v>349</v>
      </c>
      <c r="O690" s="271" t="s">
        <v>350</v>
      </c>
      <c r="P690" s="271" t="s">
        <v>349</v>
      </c>
      <c r="Q690" s="271" t="s">
        <v>350</v>
      </c>
      <c r="R690" s="271" t="s">
        <v>349</v>
      </c>
      <c r="S690" s="271" t="s">
        <v>350</v>
      </c>
      <c r="T690" s="271" t="s">
        <v>350</v>
      </c>
      <c r="U690" s="271" t="s">
        <v>350</v>
      </c>
      <c r="V690" s="271" t="s">
        <v>350</v>
      </c>
      <c r="W690" s="271" t="s">
        <v>349</v>
      </c>
      <c r="X690" s="271" t="s">
        <v>350</v>
      </c>
      <c r="Y690" s="271" t="s">
        <v>350</v>
      </c>
      <c r="Z690" s="271" t="s">
        <v>350</v>
      </c>
      <c r="AA690" s="271" t="s">
        <v>349</v>
      </c>
      <c r="AB690" s="271" t="s">
        <v>349</v>
      </c>
      <c r="AC690" s="271" t="s">
        <v>349</v>
      </c>
      <c r="AD690" s="271" t="s">
        <v>349</v>
      </c>
      <c r="AE690" s="271" t="s">
        <v>349</v>
      </c>
      <c r="AF690" s="271" t="s">
        <v>349</v>
      </c>
      <c r="AG690" s="271"/>
      <c r="AH690" s="271"/>
      <c r="AI690" s="271"/>
      <c r="AJ690" s="271"/>
      <c r="AK690" s="271"/>
      <c r="AL690" s="271"/>
    </row>
    <row r="691" spans="1:38">
      <c r="A691" s="271">
        <v>809303</v>
      </c>
      <c r="B691" s="271" t="s">
        <v>2008</v>
      </c>
      <c r="C691" s="271" t="s">
        <v>348</v>
      </c>
      <c r="D691" s="271" t="s">
        <v>350</v>
      </c>
      <c r="E691" s="271" t="s">
        <v>349</v>
      </c>
      <c r="F691" s="271" t="s">
        <v>349</v>
      </c>
      <c r="G691" s="271" t="s">
        <v>350</v>
      </c>
      <c r="H691" s="271" t="s">
        <v>350</v>
      </c>
      <c r="I691" s="271" t="s">
        <v>350</v>
      </c>
      <c r="J691" s="271" t="s">
        <v>348</v>
      </c>
      <c r="K691" s="271" t="s">
        <v>350</v>
      </c>
      <c r="L691" s="271" t="s">
        <v>350</v>
      </c>
      <c r="M691" s="271" t="s">
        <v>350</v>
      </c>
      <c r="N691" s="271" t="s">
        <v>350</v>
      </c>
      <c r="O691" s="271" t="s">
        <v>350</v>
      </c>
      <c r="P691" s="271" t="s">
        <v>350</v>
      </c>
      <c r="Q691" s="271" t="s">
        <v>350</v>
      </c>
      <c r="R691" s="271" t="s">
        <v>348</v>
      </c>
      <c r="S691" s="271" t="s">
        <v>350</v>
      </c>
      <c r="T691" s="271" t="s">
        <v>350</v>
      </c>
      <c r="U691" s="271" t="s">
        <v>350</v>
      </c>
      <c r="V691" s="271" t="s">
        <v>350</v>
      </c>
      <c r="W691" s="271" t="s">
        <v>350</v>
      </c>
      <c r="X691" s="271" t="s">
        <v>350</v>
      </c>
      <c r="Y691" s="271" t="s">
        <v>350</v>
      </c>
      <c r="Z691" s="271" t="s">
        <v>350</v>
      </c>
      <c r="AA691" s="271" t="s">
        <v>349</v>
      </c>
      <c r="AB691" s="271" t="s">
        <v>349</v>
      </c>
      <c r="AC691" s="271" t="s">
        <v>349</v>
      </c>
      <c r="AD691" s="271" t="s">
        <v>349</v>
      </c>
      <c r="AE691" s="271" t="s">
        <v>349</v>
      </c>
      <c r="AF691" s="271" t="s">
        <v>349</v>
      </c>
      <c r="AG691" s="271"/>
      <c r="AH691" s="271"/>
      <c r="AI691" s="271"/>
      <c r="AJ691" s="271"/>
      <c r="AK691" s="271"/>
      <c r="AL691" s="271"/>
    </row>
    <row r="692" spans="1:38">
      <c r="A692" s="271">
        <v>809349</v>
      </c>
      <c r="B692" s="271" t="s">
        <v>2008</v>
      </c>
      <c r="C692" s="271" t="s">
        <v>350</v>
      </c>
      <c r="D692" s="271" t="s">
        <v>348</v>
      </c>
      <c r="E692" s="271" t="s">
        <v>350</v>
      </c>
      <c r="F692" s="271" t="s">
        <v>350</v>
      </c>
      <c r="G692" s="271" t="s">
        <v>348</v>
      </c>
      <c r="H692" s="271" t="s">
        <v>348</v>
      </c>
      <c r="I692" s="271" t="s">
        <v>350</v>
      </c>
      <c r="J692" s="271" t="s">
        <v>350</v>
      </c>
      <c r="K692" s="271" t="s">
        <v>348</v>
      </c>
      <c r="L692" s="271" t="s">
        <v>350</v>
      </c>
      <c r="M692" s="271" t="s">
        <v>348</v>
      </c>
      <c r="N692" s="271" t="s">
        <v>350</v>
      </c>
      <c r="O692" s="271" t="s">
        <v>350</v>
      </c>
      <c r="P692" s="271" t="s">
        <v>350</v>
      </c>
      <c r="Q692" s="271" t="s">
        <v>350</v>
      </c>
      <c r="R692" s="271" t="s">
        <v>348</v>
      </c>
      <c r="S692" s="271" t="s">
        <v>350</v>
      </c>
      <c r="T692" s="271" t="s">
        <v>350</v>
      </c>
      <c r="U692" s="271" t="s">
        <v>350</v>
      </c>
      <c r="V692" s="271" t="s">
        <v>350</v>
      </c>
      <c r="W692" s="271" t="s">
        <v>350</v>
      </c>
      <c r="X692" s="271" t="s">
        <v>350</v>
      </c>
      <c r="Y692" s="271" t="s">
        <v>350</v>
      </c>
      <c r="Z692" s="271" t="s">
        <v>350</v>
      </c>
      <c r="AA692" s="271" t="s">
        <v>349</v>
      </c>
      <c r="AB692" s="271" t="s">
        <v>349</v>
      </c>
      <c r="AC692" s="271" t="s">
        <v>349</v>
      </c>
      <c r="AD692" s="271" t="s">
        <v>349</v>
      </c>
      <c r="AE692" s="271" t="s">
        <v>349</v>
      </c>
      <c r="AF692" s="271" t="s">
        <v>349</v>
      </c>
      <c r="AG692" s="271"/>
      <c r="AH692" s="271"/>
      <c r="AI692" s="271"/>
      <c r="AJ692" s="271"/>
      <c r="AK692" s="271"/>
      <c r="AL692" s="271"/>
    </row>
    <row r="693" spans="1:38">
      <c r="A693" s="271">
        <v>809355</v>
      </c>
      <c r="B693" s="271" t="s">
        <v>2008</v>
      </c>
      <c r="C693" s="271" t="s">
        <v>350</v>
      </c>
      <c r="D693" s="271" t="s">
        <v>350</v>
      </c>
      <c r="E693" s="271" t="s">
        <v>349</v>
      </c>
      <c r="F693" s="271" t="s">
        <v>349</v>
      </c>
      <c r="G693" s="271" t="s">
        <v>349</v>
      </c>
      <c r="H693" s="271" t="s">
        <v>349</v>
      </c>
      <c r="I693" s="271" t="s">
        <v>349</v>
      </c>
      <c r="J693" s="271" t="s">
        <v>350</v>
      </c>
      <c r="K693" s="271" t="s">
        <v>350</v>
      </c>
      <c r="L693" s="271" t="s">
        <v>350</v>
      </c>
      <c r="M693" s="271" t="s">
        <v>350</v>
      </c>
      <c r="N693" s="271" t="s">
        <v>349</v>
      </c>
      <c r="O693" s="271" t="s">
        <v>349</v>
      </c>
      <c r="P693" s="271" t="s">
        <v>350</v>
      </c>
      <c r="Q693" s="271" t="s">
        <v>350</v>
      </c>
      <c r="R693" s="271" t="s">
        <v>350</v>
      </c>
      <c r="S693" s="271" t="s">
        <v>350</v>
      </c>
      <c r="T693" s="271" t="s">
        <v>348</v>
      </c>
      <c r="U693" s="271" t="s">
        <v>350</v>
      </c>
      <c r="V693" s="271" t="s">
        <v>348</v>
      </c>
      <c r="W693" s="271" t="s">
        <v>350</v>
      </c>
      <c r="X693" s="271" t="s">
        <v>350</v>
      </c>
      <c r="Y693" s="271" t="s">
        <v>350</v>
      </c>
      <c r="Z693" s="271" t="s">
        <v>350</v>
      </c>
      <c r="AA693" s="271" t="s">
        <v>349</v>
      </c>
      <c r="AB693" s="271" t="s">
        <v>349</v>
      </c>
      <c r="AC693" s="271" t="s">
        <v>349</v>
      </c>
      <c r="AD693" s="271" t="s">
        <v>349</v>
      </c>
      <c r="AE693" s="271" t="s">
        <v>349</v>
      </c>
      <c r="AF693" s="271" t="s">
        <v>349</v>
      </c>
      <c r="AG693" s="271"/>
      <c r="AH693" s="271"/>
      <c r="AI693" s="271"/>
      <c r="AJ693" s="271"/>
      <c r="AK693" s="271"/>
      <c r="AL693" s="271"/>
    </row>
    <row r="694" spans="1:38">
      <c r="A694" s="271">
        <v>809420</v>
      </c>
      <c r="B694" s="271" t="s">
        <v>2008</v>
      </c>
      <c r="C694" s="271" t="s">
        <v>350</v>
      </c>
      <c r="D694" s="271" t="s">
        <v>348</v>
      </c>
      <c r="E694" s="271" t="s">
        <v>349</v>
      </c>
      <c r="F694" s="271" t="s">
        <v>349</v>
      </c>
      <c r="G694" s="271" t="s">
        <v>349</v>
      </c>
      <c r="H694" s="271" t="s">
        <v>349</v>
      </c>
      <c r="I694" s="271" t="s">
        <v>350</v>
      </c>
      <c r="J694" s="271" t="s">
        <v>348</v>
      </c>
      <c r="K694" s="271" t="s">
        <v>349</v>
      </c>
      <c r="L694" s="271" t="s">
        <v>350</v>
      </c>
      <c r="M694" s="271" t="s">
        <v>350</v>
      </c>
      <c r="N694" s="271" t="s">
        <v>349</v>
      </c>
      <c r="O694" s="271" t="s">
        <v>348</v>
      </c>
      <c r="P694" s="271" t="s">
        <v>349</v>
      </c>
      <c r="Q694" s="271" t="s">
        <v>350</v>
      </c>
      <c r="R694" s="271" t="s">
        <v>350</v>
      </c>
      <c r="S694" s="271" t="s">
        <v>350</v>
      </c>
      <c r="T694" s="271" t="s">
        <v>350</v>
      </c>
      <c r="U694" s="271" t="s">
        <v>350</v>
      </c>
      <c r="V694" s="271" t="s">
        <v>350</v>
      </c>
      <c r="W694" s="271" t="s">
        <v>350</v>
      </c>
      <c r="X694" s="271" t="s">
        <v>350</v>
      </c>
      <c r="Y694" s="271" t="s">
        <v>350</v>
      </c>
      <c r="Z694" s="271" t="s">
        <v>350</v>
      </c>
      <c r="AA694" s="271" t="s">
        <v>349</v>
      </c>
      <c r="AB694" s="271" t="s">
        <v>349</v>
      </c>
      <c r="AC694" s="271" t="s">
        <v>349</v>
      </c>
      <c r="AD694" s="271" t="s">
        <v>349</v>
      </c>
      <c r="AE694" s="271" t="s">
        <v>349</v>
      </c>
      <c r="AF694" s="271" t="s">
        <v>349</v>
      </c>
      <c r="AG694" s="271"/>
      <c r="AH694" s="271"/>
      <c r="AI694" s="271"/>
      <c r="AJ694" s="271"/>
      <c r="AK694" s="271"/>
      <c r="AL694" s="271"/>
    </row>
    <row r="695" spans="1:38">
      <c r="A695" s="271">
        <v>809458</v>
      </c>
      <c r="B695" s="271" t="s">
        <v>2008</v>
      </c>
      <c r="C695" s="271" t="s">
        <v>348</v>
      </c>
      <c r="D695" s="271" t="s">
        <v>350</v>
      </c>
      <c r="E695" s="271" t="s">
        <v>350</v>
      </c>
      <c r="F695" s="271" t="s">
        <v>350</v>
      </c>
      <c r="G695" s="271" t="s">
        <v>350</v>
      </c>
      <c r="H695" s="271" t="s">
        <v>350</v>
      </c>
      <c r="I695" s="271" t="s">
        <v>348</v>
      </c>
      <c r="J695" s="271" t="s">
        <v>350</v>
      </c>
      <c r="K695" s="271" t="s">
        <v>350</v>
      </c>
      <c r="L695" s="271" t="s">
        <v>349</v>
      </c>
      <c r="M695" s="271" t="s">
        <v>350</v>
      </c>
      <c r="N695" s="271" t="s">
        <v>350</v>
      </c>
      <c r="O695" s="271" t="s">
        <v>350</v>
      </c>
      <c r="P695" s="271" t="s">
        <v>350</v>
      </c>
      <c r="Q695" s="271" t="s">
        <v>350</v>
      </c>
      <c r="R695" s="271" t="s">
        <v>348</v>
      </c>
      <c r="S695" s="271" t="s">
        <v>350</v>
      </c>
      <c r="T695" s="271" t="s">
        <v>350</v>
      </c>
      <c r="U695" s="271" t="s">
        <v>350</v>
      </c>
      <c r="V695" s="271" t="s">
        <v>350</v>
      </c>
      <c r="W695" s="271" t="s">
        <v>350</v>
      </c>
      <c r="X695" s="271" t="s">
        <v>350</v>
      </c>
      <c r="Y695" s="271" t="s">
        <v>350</v>
      </c>
      <c r="Z695" s="271" t="s">
        <v>350</v>
      </c>
      <c r="AA695" s="271" t="s">
        <v>349</v>
      </c>
      <c r="AB695" s="271" t="s">
        <v>349</v>
      </c>
      <c r="AC695" s="271" t="s">
        <v>349</v>
      </c>
      <c r="AD695" s="271" t="s">
        <v>349</v>
      </c>
      <c r="AE695" s="271" t="s">
        <v>349</v>
      </c>
      <c r="AF695" s="271" t="s">
        <v>349</v>
      </c>
      <c r="AG695" s="271"/>
      <c r="AH695" s="271"/>
      <c r="AI695" s="271"/>
      <c r="AJ695" s="271"/>
      <c r="AK695" s="271"/>
      <c r="AL695" s="271"/>
    </row>
    <row r="696" spans="1:38">
      <c r="A696" s="271">
        <v>809478</v>
      </c>
      <c r="B696" s="271" t="s">
        <v>2008</v>
      </c>
      <c r="C696" s="271" t="s">
        <v>350</v>
      </c>
      <c r="D696" s="271" t="s">
        <v>350</v>
      </c>
      <c r="E696" s="271" t="s">
        <v>350</v>
      </c>
      <c r="F696" s="271" t="s">
        <v>350</v>
      </c>
      <c r="G696" s="271" t="s">
        <v>350</v>
      </c>
      <c r="H696" s="271" t="s">
        <v>350</v>
      </c>
      <c r="I696" s="271" t="s">
        <v>350</v>
      </c>
      <c r="J696" s="271" t="s">
        <v>348</v>
      </c>
      <c r="K696" s="271" t="s">
        <v>350</v>
      </c>
      <c r="L696" s="271" t="s">
        <v>350</v>
      </c>
      <c r="M696" s="271" t="s">
        <v>350</v>
      </c>
      <c r="N696" s="271" t="s">
        <v>350</v>
      </c>
      <c r="O696" s="271" t="s">
        <v>350</v>
      </c>
      <c r="P696" s="271" t="s">
        <v>350</v>
      </c>
      <c r="Q696" s="271" t="s">
        <v>348</v>
      </c>
      <c r="R696" s="271" t="s">
        <v>350</v>
      </c>
      <c r="S696" s="271" t="s">
        <v>350</v>
      </c>
      <c r="T696" s="271" t="s">
        <v>350</v>
      </c>
      <c r="U696" s="271" t="s">
        <v>350</v>
      </c>
      <c r="V696" s="271" t="s">
        <v>350</v>
      </c>
      <c r="W696" s="271" t="s">
        <v>350</v>
      </c>
      <c r="X696" s="271" t="s">
        <v>350</v>
      </c>
      <c r="Y696" s="271" t="s">
        <v>350</v>
      </c>
      <c r="Z696" s="271" t="s">
        <v>350</v>
      </c>
      <c r="AA696" s="271" t="s">
        <v>349</v>
      </c>
      <c r="AB696" s="271" t="s">
        <v>349</v>
      </c>
      <c r="AC696" s="271" t="s">
        <v>349</v>
      </c>
      <c r="AD696" s="271" t="s">
        <v>349</v>
      </c>
      <c r="AE696" s="271" t="s">
        <v>349</v>
      </c>
      <c r="AF696" s="271" t="s">
        <v>349</v>
      </c>
      <c r="AG696" s="271"/>
      <c r="AH696" s="271"/>
      <c r="AI696" s="271"/>
      <c r="AJ696" s="271"/>
      <c r="AK696" s="271"/>
      <c r="AL696" s="271"/>
    </row>
    <row r="697" spans="1:38">
      <c r="A697" s="271">
        <v>809508</v>
      </c>
      <c r="B697" s="271" t="s">
        <v>2008</v>
      </c>
      <c r="C697" s="271" t="s">
        <v>350</v>
      </c>
      <c r="D697" s="271" t="s">
        <v>350</v>
      </c>
      <c r="E697" s="271" t="s">
        <v>350</v>
      </c>
      <c r="F697" s="271" t="s">
        <v>350</v>
      </c>
      <c r="G697" s="271" t="s">
        <v>350</v>
      </c>
      <c r="H697" s="271" t="s">
        <v>350</v>
      </c>
      <c r="I697" s="271" t="s">
        <v>350</v>
      </c>
      <c r="J697" s="271" t="s">
        <v>348</v>
      </c>
      <c r="K697" s="271" t="s">
        <v>350</v>
      </c>
      <c r="L697" s="271" t="s">
        <v>350</v>
      </c>
      <c r="M697" s="271" t="s">
        <v>349</v>
      </c>
      <c r="N697" s="271" t="s">
        <v>349</v>
      </c>
      <c r="O697" s="271" t="s">
        <v>348</v>
      </c>
      <c r="P697" s="271" t="s">
        <v>349</v>
      </c>
      <c r="Q697" s="271" t="s">
        <v>349</v>
      </c>
      <c r="R697" s="271" t="s">
        <v>348</v>
      </c>
      <c r="S697" s="271" t="s">
        <v>350</v>
      </c>
      <c r="T697" s="271" t="s">
        <v>350</v>
      </c>
      <c r="U697" s="271" t="s">
        <v>350</v>
      </c>
      <c r="V697" s="271" t="s">
        <v>350</v>
      </c>
      <c r="W697" s="271" t="s">
        <v>350</v>
      </c>
      <c r="X697" s="271" t="s">
        <v>350</v>
      </c>
      <c r="Y697" s="271" t="s">
        <v>349</v>
      </c>
      <c r="Z697" s="271" t="s">
        <v>350</v>
      </c>
      <c r="AA697" s="271" t="s">
        <v>349</v>
      </c>
      <c r="AB697" s="271" t="s">
        <v>349</v>
      </c>
      <c r="AC697" s="271" t="s">
        <v>349</v>
      </c>
      <c r="AD697" s="271" t="s">
        <v>349</v>
      </c>
      <c r="AE697" s="271" t="s">
        <v>349</v>
      </c>
      <c r="AF697" s="271" t="s">
        <v>349</v>
      </c>
      <c r="AG697" s="271"/>
      <c r="AH697" s="271"/>
      <c r="AI697" s="271"/>
      <c r="AJ697" s="271"/>
      <c r="AK697" s="271"/>
      <c r="AL697" s="271"/>
    </row>
    <row r="698" spans="1:38">
      <c r="A698" s="271">
        <v>809522</v>
      </c>
      <c r="B698" s="271" t="s">
        <v>2008</v>
      </c>
      <c r="C698" s="271" t="s">
        <v>350</v>
      </c>
      <c r="D698" s="271" t="s">
        <v>349</v>
      </c>
      <c r="E698" s="271" t="s">
        <v>349</v>
      </c>
      <c r="F698" s="271" t="s">
        <v>349</v>
      </c>
      <c r="G698" s="271" t="s">
        <v>350</v>
      </c>
      <c r="H698" s="271" t="s">
        <v>350</v>
      </c>
      <c r="I698" s="271" t="s">
        <v>349</v>
      </c>
      <c r="J698" s="271" t="s">
        <v>349</v>
      </c>
      <c r="K698" s="271" t="s">
        <v>349</v>
      </c>
      <c r="L698" s="271" t="s">
        <v>350</v>
      </c>
      <c r="M698" s="271" t="s">
        <v>349</v>
      </c>
      <c r="N698" s="271" t="s">
        <v>349</v>
      </c>
      <c r="O698" s="271" t="s">
        <v>350</v>
      </c>
      <c r="P698" s="271" t="s">
        <v>349</v>
      </c>
      <c r="Q698" s="271" t="s">
        <v>350</v>
      </c>
      <c r="R698" s="271" t="s">
        <v>350</v>
      </c>
      <c r="S698" s="271" t="s">
        <v>350</v>
      </c>
      <c r="T698" s="271" t="s">
        <v>350</v>
      </c>
      <c r="U698" s="271" t="s">
        <v>350</v>
      </c>
      <c r="V698" s="271" t="s">
        <v>350</v>
      </c>
      <c r="W698" s="271" t="s">
        <v>350</v>
      </c>
      <c r="X698" s="271" t="s">
        <v>350</v>
      </c>
      <c r="Y698" s="271" t="s">
        <v>349</v>
      </c>
      <c r="Z698" s="271" t="s">
        <v>350</v>
      </c>
      <c r="AA698" s="271" t="s">
        <v>349</v>
      </c>
      <c r="AB698" s="271" t="s">
        <v>349</v>
      </c>
      <c r="AC698" s="271" t="s">
        <v>349</v>
      </c>
      <c r="AD698" s="271" t="s">
        <v>349</v>
      </c>
      <c r="AE698" s="271" t="s">
        <v>349</v>
      </c>
      <c r="AF698" s="271" t="s">
        <v>349</v>
      </c>
      <c r="AG698" s="271"/>
      <c r="AH698" s="271"/>
      <c r="AI698" s="271"/>
      <c r="AJ698" s="271"/>
      <c r="AK698" s="271"/>
      <c r="AL698" s="271"/>
    </row>
    <row r="699" spans="1:38">
      <c r="A699" s="271">
        <v>809606</v>
      </c>
      <c r="B699" s="271" t="s">
        <v>2008</v>
      </c>
      <c r="C699" s="271" t="s">
        <v>350</v>
      </c>
      <c r="D699" s="271" t="s">
        <v>350</v>
      </c>
      <c r="E699" s="271" t="s">
        <v>350</v>
      </c>
      <c r="F699" s="271" t="s">
        <v>350</v>
      </c>
      <c r="G699" s="271" t="s">
        <v>350</v>
      </c>
      <c r="H699" s="271" t="s">
        <v>350</v>
      </c>
      <c r="I699" s="271" t="s">
        <v>350</v>
      </c>
      <c r="J699" s="271" t="s">
        <v>350</v>
      </c>
      <c r="K699" s="271" t="s">
        <v>350</v>
      </c>
      <c r="L699" s="271" t="s">
        <v>350</v>
      </c>
      <c r="M699" s="271" t="s">
        <v>350</v>
      </c>
      <c r="N699" s="271" t="s">
        <v>348</v>
      </c>
      <c r="O699" s="271" t="s">
        <v>350</v>
      </c>
      <c r="P699" s="271" t="s">
        <v>350</v>
      </c>
      <c r="Q699" s="271" t="s">
        <v>350</v>
      </c>
      <c r="R699" s="271" t="s">
        <v>350</v>
      </c>
      <c r="S699" s="271" t="s">
        <v>350</v>
      </c>
      <c r="T699" s="271" t="s">
        <v>350</v>
      </c>
      <c r="U699" s="271" t="s">
        <v>350</v>
      </c>
      <c r="V699" s="271" t="s">
        <v>350</v>
      </c>
      <c r="W699" s="271" t="s">
        <v>350</v>
      </c>
      <c r="X699" s="271" t="s">
        <v>350</v>
      </c>
      <c r="Y699" s="271" t="s">
        <v>350</v>
      </c>
      <c r="Z699" s="271" t="s">
        <v>350</v>
      </c>
      <c r="AA699" s="271" t="s">
        <v>349</v>
      </c>
      <c r="AB699" s="271" t="s">
        <v>349</v>
      </c>
      <c r="AC699" s="271" t="s">
        <v>349</v>
      </c>
      <c r="AD699" s="271" t="s">
        <v>349</v>
      </c>
      <c r="AE699" s="271" t="s">
        <v>349</v>
      </c>
      <c r="AF699" s="271" t="s">
        <v>349</v>
      </c>
      <c r="AG699" s="271"/>
      <c r="AH699" s="271"/>
      <c r="AI699" s="271"/>
      <c r="AJ699" s="271"/>
      <c r="AK699" s="271"/>
      <c r="AL699" s="271"/>
    </row>
    <row r="700" spans="1:38">
      <c r="A700" s="271">
        <v>809647</v>
      </c>
      <c r="B700" s="271" t="s">
        <v>2008</v>
      </c>
      <c r="C700" s="271" t="s">
        <v>350</v>
      </c>
      <c r="D700" s="271" t="s">
        <v>349</v>
      </c>
      <c r="E700" s="271" t="s">
        <v>350</v>
      </c>
      <c r="F700" s="271" t="s">
        <v>350</v>
      </c>
      <c r="G700" s="271" t="s">
        <v>350</v>
      </c>
      <c r="H700" s="271" t="s">
        <v>350</v>
      </c>
      <c r="I700" s="271" t="s">
        <v>350</v>
      </c>
      <c r="J700" s="271" t="s">
        <v>350</v>
      </c>
      <c r="K700" s="271" t="s">
        <v>350</v>
      </c>
      <c r="L700" s="271" t="s">
        <v>350</v>
      </c>
      <c r="M700" s="271" t="s">
        <v>350</v>
      </c>
      <c r="N700" s="271" t="s">
        <v>350</v>
      </c>
      <c r="O700" s="271" t="s">
        <v>350</v>
      </c>
      <c r="P700" s="271" t="s">
        <v>350</v>
      </c>
      <c r="Q700" s="271" t="s">
        <v>350</v>
      </c>
      <c r="R700" s="271" t="s">
        <v>350</v>
      </c>
      <c r="S700" s="271" t="s">
        <v>350</v>
      </c>
      <c r="T700" s="271" t="s">
        <v>350</v>
      </c>
      <c r="U700" s="271" t="s">
        <v>350</v>
      </c>
      <c r="V700" s="271" t="s">
        <v>350</v>
      </c>
      <c r="W700" s="271" t="s">
        <v>350</v>
      </c>
      <c r="X700" s="271" t="s">
        <v>350</v>
      </c>
      <c r="Y700" s="271" t="s">
        <v>350</v>
      </c>
      <c r="Z700" s="271" t="s">
        <v>350</v>
      </c>
      <c r="AA700" s="271" t="s">
        <v>349</v>
      </c>
      <c r="AB700" s="271" t="s">
        <v>349</v>
      </c>
      <c r="AC700" s="271" t="s">
        <v>349</v>
      </c>
      <c r="AD700" s="271" t="s">
        <v>349</v>
      </c>
      <c r="AE700" s="271" t="s">
        <v>349</v>
      </c>
      <c r="AF700" s="271" t="s">
        <v>349</v>
      </c>
      <c r="AG700" s="271"/>
      <c r="AH700" s="271"/>
      <c r="AI700" s="271"/>
      <c r="AJ700" s="271"/>
      <c r="AK700" s="271"/>
      <c r="AL700" s="271"/>
    </row>
    <row r="701" spans="1:38">
      <c r="A701" s="271">
        <v>809664</v>
      </c>
      <c r="B701" s="271" t="s">
        <v>2008</v>
      </c>
      <c r="C701" s="271" t="s">
        <v>348</v>
      </c>
      <c r="D701" s="271" t="s">
        <v>350</v>
      </c>
      <c r="E701" s="271" t="s">
        <v>350</v>
      </c>
      <c r="F701" s="271" t="s">
        <v>350</v>
      </c>
      <c r="G701" s="271" t="s">
        <v>348</v>
      </c>
      <c r="H701" s="271" t="s">
        <v>348</v>
      </c>
      <c r="I701" s="271" t="s">
        <v>350</v>
      </c>
      <c r="J701" s="271" t="s">
        <v>350</v>
      </c>
      <c r="K701" s="271" t="s">
        <v>348</v>
      </c>
      <c r="L701" s="271" t="s">
        <v>350</v>
      </c>
      <c r="M701" s="271" t="s">
        <v>350</v>
      </c>
      <c r="N701" s="271" t="s">
        <v>350</v>
      </c>
      <c r="O701" s="271" t="s">
        <v>350</v>
      </c>
      <c r="P701" s="271" t="s">
        <v>350</v>
      </c>
      <c r="Q701" s="271" t="s">
        <v>350</v>
      </c>
      <c r="R701" s="271" t="s">
        <v>350</v>
      </c>
      <c r="S701" s="271" t="s">
        <v>350</v>
      </c>
      <c r="T701" s="271" t="s">
        <v>350</v>
      </c>
      <c r="U701" s="271" t="s">
        <v>350</v>
      </c>
      <c r="V701" s="271" t="s">
        <v>350</v>
      </c>
      <c r="W701" s="271" t="s">
        <v>350</v>
      </c>
      <c r="X701" s="271" t="s">
        <v>350</v>
      </c>
      <c r="Y701" s="271" t="s">
        <v>350</v>
      </c>
      <c r="Z701" s="271" t="s">
        <v>350</v>
      </c>
      <c r="AA701" s="271" t="s">
        <v>349</v>
      </c>
      <c r="AB701" s="271" t="s">
        <v>349</v>
      </c>
      <c r="AC701" s="271" t="s">
        <v>349</v>
      </c>
      <c r="AD701" s="271" t="s">
        <v>349</v>
      </c>
      <c r="AE701" s="271" t="s">
        <v>349</v>
      </c>
      <c r="AF701" s="271" t="s">
        <v>349</v>
      </c>
      <c r="AG701" s="271"/>
      <c r="AH701" s="271"/>
      <c r="AI701" s="271"/>
      <c r="AJ701" s="271"/>
      <c r="AK701" s="271"/>
      <c r="AL701" s="271"/>
    </row>
    <row r="702" spans="1:38">
      <c r="A702" s="271">
        <v>809699</v>
      </c>
      <c r="B702" s="271" t="s">
        <v>2008</v>
      </c>
      <c r="C702" s="271" t="s">
        <v>350</v>
      </c>
      <c r="D702" s="271" t="s">
        <v>350</v>
      </c>
      <c r="E702" s="271" t="s">
        <v>350</v>
      </c>
      <c r="F702" s="271" t="s">
        <v>350</v>
      </c>
      <c r="G702" s="271" t="s">
        <v>350</v>
      </c>
      <c r="H702" s="271" t="s">
        <v>350</v>
      </c>
      <c r="I702" s="271" t="s">
        <v>350</v>
      </c>
      <c r="J702" s="271" t="s">
        <v>348</v>
      </c>
      <c r="K702" s="271" t="s">
        <v>348</v>
      </c>
      <c r="L702" s="271" t="s">
        <v>350</v>
      </c>
      <c r="M702" s="271" t="s">
        <v>350</v>
      </c>
      <c r="N702" s="271" t="s">
        <v>349</v>
      </c>
      <c r="O702" s="271" t="s">
        <v>349</v>
      </c>
      <c r="P702" s="271" t="s">
        <v>350</v>
      </c>
      <c r="Q702" s="271" t="s">
        <v>350</v>
      </c>
      <c r="R702" s="271" t="s">
        <v>350</v>
      </c>
      <c r="S702" s="271" t="s">
        <v>350</v>
      </c>
      <c r="T702" s="271" t="s">
        <v>350</v>
      </c>
      <c r="U702" s="271" t="s">
        <v>350</v>
      </c>
      <c r="V702" s="271" t="s">
        <v>349</v>
      </c>
      <c r="W702" s="271" t="s">
        <v>350</v>
      </c>
      <c r="X702" s="271" t="s">
        <v>350</v>
      </c>
      <c r="Y702" s="271" t="s">
        <v>350</v>
      </c>
      <c r="Z702" s="271" t="s">
        <v>350</v>
      </c>
      <c r="AA702" s="271" t="s">
        <v>349</v>
      </c>
      <c r="AB702" s="271" t="s">
        <v>349</v>
      </c>
      <c r="AC702" s="271" t="s">
        <v>349</v>
      </c>
      <c r="AD702" s="271" t="s">
        <v>349</v>
      </c>
      <c r="AE702" s="271" t="s">
        <v>349</v>
      </c>
      <c r="AF702" s="271" t="s">
        <v>349</v>
      </c>
      <c r="AG702" s="271"/>
      <c r="AH702" s="271"/>
      <c r="AI702" s="271"/>
      <c r="AJ702" s="271"/>
      <c r="AK702" s="271"/>
      <c r="AL702" s="271"/>
    </row>
    <row r="703" spans="1:38">
      <c r="A703" s="271">
        <v>809768</v>
      </c>
      <c r="B703" s="271" t="s">
        <v>2008</v>
      </c>
      <c r="C703" s="271" t="s">
        <v>350</v>
      </c>
      <c r="D703" s="271" t="s">
        <v>349</v>
      </c>
      <c r="E703" s="271" t="s">
        <v>349</v>
      </c>
      <c r="F703" s="271" t="s">
        <v>350</v>
      </c>
      <c r="G703" s="271" t="s">
        <v>349</v>
      </c>
      <c r="H703" s="271" t="s">
        <v>350</v>
      </c>
      <c r="I703" s="271" t="s">
        <v>349</v>
      </c>
      <c r="J703" s="271" t="s">
        <v>350</v>
      </c>
      <c r="K703" s="271" t="s">
        <v>349</v>
      </c>
      <c r="L703" s="271" t="s">
        <v>349</v>
      </c>
      <c r="M703" s="271" t="s">
        <v>349</v>
      </c>
      <c r="N703" s="271" t="s">
        <v>349</v>
      </c>
      <c r="O703" s="271" t="s">
        <v>350</v>
      </c>
      <c r="P703" s="271" t="s">
        <v>349</v>
      </c>
      <c r="Q703" s="271" t="s">
        <v>350</v>
      </c>
      <c r="R703" s="271" t="s">
        <v>349</v>
      </c>
      <c r="S703" s="271" t="s">
        <v>350</v>
      </c>
      <c r="T703" s="271" t="s">
        <v>350</v>
      </c>
      <c r="U703" s="271" t="s">
        <v>350</v>
      </c>
      <c r="V703" s="271" t="s">
        <v>350</v>
      </c>
      <c r="W703" s="271" t="s">
        <v>349</v>
      </c>
      <c r="X703" s="271" t="s">
        <v>350</v>
      </c>
      <c r="Y703" s="271" t="s">
        <v>350</v>
      </c>
      <c r="Z703" s="271" t="s">
        <v>350</v>
      </c>
      <c r="AA703" s="271" t="s">
        <v>349</v>
      </c>
      <c r="AB703" s="271" t="s">
        <v>349</v>
      </c>
      <c r="AC703" s="271" t="s">
        <v>349</v>
      </c>
      <c r="AD703" s="271" t="s">
        <v>349</v>
      </c>
      <c r="AE703" s="271" t="s">
        <v>349</v>
      </c>
      <c r="AF703" s="271" t="s">
        <v>349</v>
      </c>
      <c r="AG703" s="271"/>
      <c r="AH703" s="271"/>
      <c r="AI703" s="271"/>
      <c r="AJ703" s="271"/>
      <c r="AK703" s="271"/>
      <c r="AL703" s="271"/>
    </row>
    <row r="704" spans="1:38">
      <c r="A704" s="271">
        <v>809805</v>
      </c>
      <c r="B704" s="271" t="s">
        <v>2008</v>
      </c>
      <c r="C704" s="271" t="s">
        <v>348</v>
      </c>
      <c r="D704" s="271" t="s">
        <v>349</v>
      </c>
      <c r="E704" s="271" t="s">
        <v>349</v>
      </c>
      <c r="F704" s="271" t="s">
        <v>350</v>
      </c>
      <c r="G704" s="271" t="s">
        <v>350</v>
      </c>
      <c r="H704" s="271" t="s">
        <v>350</v>
      </c>
      <c r="I704" s="271" t="s">
        <v>350</v>
      </c>
      <c r="J704" s="271" t="s">
        <v>350</v>
      </c>
      <c r="K704" s="271" t="s">
        <v>348</v>
      </c>
      <c r="L704" s="271" t="s">
        <v>350</v>
      </c>
      <c r="M704" s="271" t="s">
        <v>348</v>
      </c>
      <c r="N704" s="271" t="s">
        <v>350</v>
      </c>
      <c r="O704" s="271" t="s">
        <v>350</v>
      </c>
      <c r="P704" s="271" t="s">
        <v>348</v>
      </c>
      <c r="Q704" s="271" t="s">
        <v>350</v>
      </c>
      <c r="R704" s="271" t="s">
        <v>350</v>
      </c>
      <c r="S704" s="271" t="s">
        <v>350</v>
      </c>
      <c r="T704" s="271" t="s">
        <v>349</v>
      </c>
      <c r="U704" s="271" t="s">
        <v>350</v>
      </c>
      <c r="V704" s="271" t="s">
        <v>350</v>
      </c>
      <c r="W704" s="271" t="s">
        <v>350</v>
      </c>
      <c r="X704" s="271" t="s">
        <v>350</v>
      </c>
      <c r="Y704" s="271" t="s">
        <v>350</v>
      </c>
      <c r="Z704" s="271" t="s">
        <v>350</v>
      </c>
      <c r="AA704" s="271" t="s">
        <v>349</v>
      </c>
      <c r="AB704" s="271" t="s">
        <v>349</v>
      </c>
      <c r="AC704" s="271" t="s">
        <v>349</v>
      </c>
      <c r="AD704" s="271" t="s">
        <v>349</v>
      </c>
      <c r="AE704" s="271" t="s">
        <v>349</v>
      </c>
      <c r="AF704" s="271" t="s">
        <v>349</v>
      </c>
      <c r="AG704" s="271"/>
      <c r="AH704" s="271"/>
      <c r="AI704" s="271"/>
      <c r="AJ704" s="271"/>
      <c r="AK704" s="271"/>
      <c r="AL704" s="271"/>
    </row>
    <row r="705" spans="1:38">
      <c r="A705" s="271">
        <v>809812</v>
      </c>
      <c r="B705" s="271" t="s">
        <v>2008</v>
      </c>
      <c r="C705" s="271" t="s">
        <v>350</v>
      </c>
      <c r="D705" s="271" t="s">
        <v>350</v>
      </c>
      <c r="E705" s="271" t="s">
        <v>349</v>
      </c>
      <c r="F705" s="271" t="s">
        <v>349</v>
      </c>
      <c r="G705" s="271" t="s">
        <v>349</v>
      </c>
      <c r="H705" s="271" t="s">
        <v>350</v>
      </c>
      <c r="I705" s="271" t="s">
        <v>349</v>
      </c>
      <c r="J705" s="271" t="s">
        <v>350</v>
      </c>
      <c r="K705" s="271" t="s">
        <v>349</v>
      </c>
      <c r="L705" s="271" t="s">
        <v>350</v>
      </c>
      <c r="M705" s="271" t="s">
        <v>349</v>
      </c>
      <c r="N705" s="271" t="s">
        <v>350</v>
      </c>
      <c r="O705" s="271" t="s">
        <v>350</v>
      </c>
      <c r="P705" s="271" t="s">
        <v>350</v>
      </c>
      <c r="Q705" s="271" t="s">
        <v>350</v>
      </c>
      <c r="R705" s="271" t="s">
        <v>348</v>
      </c>
      <c r="S705" s="271" t="s">
        <v>350</v>
      </c>
      <c r="T705" s="271" t="s">
        <v>349</v>
      </c>
      <c r="U705" s="271" t="s">
        <v>350</v>
      </c>
      <c r="V705" s="271" t="s">
        <v>350</v>
      </c>
      <c r="W705" s="271" t="s">
        <v>350</v>
      </c>
      <c r="X705" s="271" t="s">
        <v>350</v>
      </c>
      <c r="Y705" s="271" t="s">
        <v>350</v>
      </c>
      <c r="Z705" s="271" t="s">
        <v>349</v>
      </c>
      <c r="AA705" s="271" t="s">
        <v>349</v>
      </c>
      <c r="AB705" s="271" t="s">
        <v>349</v>
      </c>
      <c r="AC705" s="271" t="s">
        <v>349</v>
      </c>
      <c r="AD705" s="271" t="s">
        <v>349</v>
      </c>
      <c r="AE705" s="271" t="s">
        <v>349</v>
      </c>
      <c r="AF705" s="271" t="s">
        <v>349</v>
      </c>
      <c r="AG705" s="271"/>
      <c r="AH705" s="271"/>
      <c r="AI705" s="271"/>
      <c r="AJ705" s="271"/>
      <c r="AK705" s="271"/>
      <c r="AL705" s="271"/>
    </row>
    <row r="706" spans="1:38">
      <c r="A706" s="271">
        <v>809886</v>
      </c>
      <c r="B706" s="271" t="s">
        <v>2008</v>
      </c>
      <c r="C706" s="271" t="s">
        <v>348</v>
      </c>
      <c r="D706" s="271" t="s">
        <v>348</v>
      </c>
      <c r="E706" s="271" t="s">
        <v>350</v>
      </c>
      <c r="F706" s="271" t="s">
        <v>350</v>
      </c>
      <c r="G706" s="271" t="s">
        <v>348</v>
      </c>
      <c r="H706" s="271" t="s">
        <v>350</v>
      </c>
      <c r="I706" s="271" t="s">
        <v>350</v>
      </c>
      <c r="J706" s="271" t="s">
        <v>350</v>
      </c>
      <c r="K706" s="271" t="s">
        <v>348</v>
      </c>
      <c r="L706" s="271" t="s">
        <v>350</v>
      </c>
      <c r="M706" s="271" t="s">
        <v>350</v>
      </c>
      <c r="N706" s="271" t="s">
        <v>350</v>
      </c>
      <c r="O706" s="271" t="s">
        <v>350</v>
      </c>
      <c r="P706" s="271" t="s">
        <v>350</v>
      </c>
      <c r="Q706" s="271" t="s">
        <v>350</v>
      </c>
      <c r="R706" s="271" t="s">
        <v>350</v>
      </c>
      <c r="S706" s="271" t="s">
        <v>350</v>
      </c>
      <c r="T706" s="271" t="s">
        <v>350</v>
      </c>
      <c r="U706" s="271" t="s">
        <v>350</v>
      </c>
      <c r="V706" s="271" t="s">
        <v>350</v>
      </c>
      <c r="W706" s="271" t="s">
        <v>350</v>
      </c>
      <c r="X706" s="271" t="s">
        <v>350</v>
      </c>
      <c r="Y706" s="271" t="s">
        <v>350</v>
      </c>
      <c r="Z706" s="271" t="s">
        <v>350</v>
      </c>
      <c r="AA706" s="271" t="s">
        <v>349</v>
      </c>
      <c r="AB706" s="271" t="s">
        <v>349</v>
      </c>
      <c r="AC706" s="271" t="s">
        <v>349</v>
      </c>
      <c r="AD706" s="271" t="s">
        <v>349</v>
      </c>
      <c r="AE706" s="271" t="s">
        <v>349</v>
      </c>
      <c r="AF706" s="271" t="s">
        <v>349</v>
      </c>
      <c r="AG706" s="271"/>
      <c r="AH706" s="271"/>
      <c r="AI706" s="271"/>
      <c r="AJ706" s="271"/>
      <c r="AK706" s="271"/>
      <c r="AL706" s="271"/>
    </row>
    <row r="707" spans="1:38">
      <c r="A707" s="271">
        <v>809890</v>
      </c>
      <c r="B707" s="271" t="s">
        <v>2008</v>
      </c>
      <c r="C707" s="271" t="s">
        <v>348</v>
      </c>
      <c r="D707" s="271" t="s">
        <v>348</v>
      </c>
      <c r="E707" s="271" t="s">
        <v>349</v>
      </c>
      <c r="F707" s="271" t="s">
        <v>350</v>
      </c>
      <c r="G707" s="271" t="s">
        <v>349</v>
      </c>
      <c r="H707" s="271" t="s">
        <v>348</v>
      </c>
      <c r="I707" s="271" t="s">
        <v>350</v>
      </c>
      <c r="J707" s="271" t="s">
        <v>350</v>
      </c>
      <c r="K707" s="271" t="s">
        <v>350</v>
      </c>
      <c r="L707" s="271" t="s">
        <v>350</v>
      </c>
      <c r="M707" s="271" t="s">
        <v>350</v>
      </c>
      <c r="N707" s="271" t="s">
        <v>350</v>
      </c>
      <c r="O707" s="271" t="s">
        <v>349</v>
      </c>
      <c r="P707" s="271" t="s">
        <v>350</v>
      </c>
      <c r="Q707" s="271" t="s">
        <v>350</v>
      </c>
      <c r="R707" s="271" t="s">
        <v>348</v>
      </c>
      <c r="S707" s="271" t="s">
        <v>348</v>
      </c>
      <c r="T707" s="271" t="s">
        <v>350</v>
      </c>
      <c r="U707" s="271" t="s">
        <v>350</v>
      </c>
      <c r="V707" s="271" t="s">
        <v>350</v>
      </c>
      <c r="W707" s="271" t="s">
        <v>350</v>
      </c>
      <c r="X707" s="271" t="s">
        <v>350</v>
      </c>
      <c r="Y707" s="271" t="s">
        <v>350</v>
      </c>
      <c r="Z707" s="271" t="s">
        <v>350</v>
      </c>
      <c r="AA707" s="271" t="s">
        <v>349</v>
      </c>
      <c r="AB707" s="271" t="s">
        <v>349</v>
      </c>
      <c r="AC707" s="271" t="s">
        <v>349</v>
      </c>
      <c r="AD707" s="271" t="s">
        <v>349</v>
      </c>
      <c r="AE707" s="271" t="s">
        <v>349</v>
      </c>
      <c r="AF707" s="271" t="s">
        <v>349</v>
      </c>
      <c r="AG707" s="271"/>
      <c r="AH707" s="271"/>
      <c r="AI707" s="271"/>
      <c r="AJ707" s="271"/>
      <c r="AK707" s="271"/>
      <c r="AL707" s="271"/>
    </row>
    <row r="708" spans="1:38">
      <c r="A708" s="271">
        <v>809896</v>
      </c>
      <c r="B708" s="271" t="s">
        <v>2008</v>
      </c>
      <c r="C708" s="271" t="s">
        <v>348</v>
      </c>
      <c r="D708" s="271" t="s">
        <v>349</v>
      </c>
      <c r="E708" s="271" t="s">
        <v>349</v>
      </c>
      <c r="F708" s="271" t="s">
        <v>348</v>
      </c>
      <c r="G708" s="271" t="s">
        <v>350</v>
      </c>
      <c r="H708" s="271" t="s">
        <v>350</v>
      </c>
      <c r="I708" s="271" t="s">
        <v>350</v>
      </c>
      <c r="J708" s="271" t="s">
        <v>348</v>
      </c>
      <c r="K708" s="271" t="s">
        <v>348</v>
      </c>
      <c r="L708" s="271" t="s">
        <v>350</v>
      </c>
      <c r="M708" s="271" t="s">
        <v>348</v>
      </c>
      <c r="N708" s="271" t="s">
        <v>350</v>
      </c>
      <c r="O708" s="271" t="s">
        <v>348</v>
      </c>
      <c r="P708" s="271" t="s">
        <v>350</v>
      </c>
      <c r="Q708" s="271" t="s">
        <v>350</v>
      </c>
      <c r="R708" s="271" t="s">
        <v>348</v>
      </c>
      <c r="S708" s="271" t="s">
        <v>350</v>
      </c>
      <c r="T708" s="271" t="s">
        <v>350</v>
      </c>
      <c r="U708" s="271" t="s">
        <v>350</v>
      </c>
      <c r="V708" s="271" t="s">
        <v>350</v>
      </c>
      <c r="W708" s="271" t="s">
        <v>350</v>
      </c>
      <c r="X708" s="271" t="s">
        <v>350</v>
      </c>
      <c r="Y708" s="271" t="s">
        <v>350</v>
      </c>
      <c r="Z708" s="271" t="s">
        <v>350</v>
      </c>
      <c r="AA708" s="271" t="s">
        <v>349</v>
      </c>
      <c r="AB708" s="271" t="s">
        <v>349</v>
      </c>
      <c r="AC708" s="271" t="s">
        <v>349</v>
      </c>
      <c r="AD708" s="271" t="s">
        <v>349</v>
      </c>
      <c r="AE708" s="271" t="s">
        <v>349</v>
      </c>
      <c r="AF708" s="271" t="s">
        <v>349</v>
      </c>
      <c r="AG708" s="271"/>
      <c r="AH708" s="271"/>
      <c r="AI708" s="271"/>
      <c r="AJ708" s="271"/>
      <c r="AK708" s="271"/>
      <c r="AL708" s="271"/>
    </row>
    <row r="709" spans="1:38">
      <c r="A709" s="271">
        <v>809903</v>
      </c>
      <c r="B709" s="271" t="s">
        <v>2008</v>
      </c>
      <c r="C709" s="271" t="s">
        <v>350</v>
      </c>
      <c r="D709" s="271" t="s">
        <v>349</v>
      </c>
      <c r="E709" s="271" t="s">
        <v>350</v>
      </c>
      <c r="F709" s="271" t="s">
        <v>350</v>
      </c>
      <c r="G709" s="271" t="s">
        <v>348</v>
      </c>
      <c r="H709" s="271" t="s">
        <v>348</v>
      </c>
      <c r="I709" s="271" t="s">
        <v>348</v>
      </c>
      <c r="J709" s="271" t="s">
        <v>350</v>
      </c>
      <c r="K709" s="271" t="s">
        <v>350</v>
      </c>
      <c r="L709" s="271" t="s">
        <v>350</v>
      </c>
      <c r="M709" s="271" t="s">
        <v>348</v>
      </c>
      <c r="N709" s="271" t="s">
        <v>350</v>
      </c>
      <c r="O709" s="271" t="s">
        <v>350</v>
      </c>
      <c r="P709" s="271" t="s">
        <v>350</v>
      </c>
      <c r="Q709" s="271" t="s">
        <v>350</v>
      </c>
      <c r="R709" s="271" t="s">
        <v>350</v>
      </c>
      <c r="S709" s="271" t="s">
        <v>350</v>
      </c>
      <c r="T709" s="271" t="s">
        <v>350</v>
      </c>
      <c r="U709" s="271" t="s">
        <v>350</v>
      </c>
      <c r="V709" s="271" t="s">
        <v>350</v>
      </c>
      <c r="W709" s="271" t="s">
        <v>350</v>
      </c>
      <c r="X709" s="271" t="s">
        <v>350</v>
      </c>
      <c r="Y709" s="271" t="s">
        <v>350</v>
      </c>
      <c r="Z709" s="271" t="s">
        <v>350</v>
      </c>
      <c r="AA709" s="271" t="s">
        <v>349</v>
      </c>
      <c r="AB709" s="271" t="s">
        <v>349</v>
      </c>
      <c r="AC709" s="271" t="s">
        <v>349</v>
      </c>
      <c r="AD709" s="271" t="s">
        <v>349</v>
      </c>
      <c r="AE709" s="271" t="s">
        <v>349</v>
      </c>
      <c r="AF709" s="271" t="s">
        <v>349</v>
      </c>
      <c r="AG709" s="271"/>
      <c r="AH709" s="271"/>
      <c r="AI709" s="271"/>
      <c r="AJ709" s="271"/>
      <c r="AK709" s="271"/>
      <c r="AL709" s="271"/>
    </row>
    <row r="710" spans="1:38">
      <c r="A710" s="271">
        <v>809928</v>
      </c>
      <c r="B710" s="271" t="s">
        <v>2008</v>
      </c>
      <c r="C710" s="271" t="s">
        <v>348</v>
      </c>
      <c r="D710" s="271" t="s">
        <v>350</v>
      </c>
      <c r="E710" s="271" t="s">
        <v>350</v>
      </c>
      <c r="F710" s="271" t="s">
        <v>348</v>
      </c>
      <c r="G710" s="271" t="s">
        <v>350</v>
      </c>
      <c r="H710" s="271" t="s">
        <v>350</v>
      </c>
      <c r="I710" s="271" t="s">
        <v>349</v>
      </c>
      <c r="J710" s="271" t="s">
        <v>350</v>
      </c>
      <c r="K710" s="271" t="s">
        <v>349</v>
      </c>
      <c r="L710" s="271" t="s">
        <v>350</v>
      </c>
      <c r="M710" s="271" t="s">
        <v>349</v>
      </c>
      <c r="N710" s="271" t="s">
        <v>349</v>
      </c>
      <c r="O710" s="271" t="s">
        <v>350</v>
      </c>
      <c r="P710" s="271" t="s">
        <v>350</v>
      </c>
      <c r="Q710" s="271" t="s">
        <v>350</v>
      </c>
      <c r="R710" s="271" t="s">
        <v>350</v>
      </c>
      <c r="S710" s="271" t="s">
        <v>350</v>
      </c>
      <c r="T710" s="271" t="s">
        <v>350</v>
      </c>
      <c r="U710" s="271" t="s">
        <v>350</v>
      </c>
      <c r="V710" s="271" t="s">
        <v>350</v>
      </c>
      <c r="W710" s="271" t="s">
        <v>350</v>
      </c>
      <c r="X710" s="271" t="s">
        <v>350</v>
      </c>
      <c r="Y710" s="271" t="s">
        <v>350</v>
      </c>
      <c r="Z710" s="271" t="s">
        <v>350</v>
      </c>
      <c r="AA710" s="271" t="s">
        <v>349</v>
      </c>
      <c r="AB710" s="271" t="s">
        <v>349</v>
      </c>
      <c r="AC710" s="271" t="s">
        <v>349</v>
      </c>
      <c r="AD710" s="271" t="s">
        <v>349</v>
      </c>
      <c r="AE710" s="271" t="s">
        <v>349</v>
      </c>
      <c r="AF710" s="271" t="s">
        <v>349</v>
      </c>
      <c r="AG710" s="271"/>
      <c r="AH710" s="271"/>
      <c r="AI710" s="271"/>
      <c r="AJ710" s="271"/>
      <c r="AK710" s="271"/>
      <c r="AL710" s="271"/>
    </row>
    <row r="711" spans="1:38">
      <c r="A711" s="271">
        <v>809931</v>
      </c>
      <c r="B711" s="271" t="s">
        <v>2008</v>
      </c>
      <c r="C711" s="271" t="s">
        <v>350</v>
      </c>
      <c r="D711" s="271" t="s">
        <v>350</v>
      </c>
      <c r="E711" s="271" t="s">
        <v>350</v>
      </c>
      <c r="F711" s="271" t="s">
        <v>349</v>
      </c>
      <c r="G711" s="271" t="s">
        <v>349</v>
      </c>
      <c r="H711" s="271" t="s">
        <v>349</v>
      </c>
      <c r="I711" s="271" t="s">
        <v>350</v>
      </c>
      <c r="J711" s="271" t="s">
        <v>350</v>
      </c>
      <c r="K711" s="271" t="s">
        <v>348</v>
      </c>
      <c r="L711" s="271" t="s">
        <v>350</v>
      </c>
      <c r="M711" s="271" t="s">
        <v>348</v>
      </c>
      <c r="N711" s="271" t="s">
        <v>348</v>
      </c>
      <c r="O711" s="271" t="s">
        <v>350</v>
      </c>
      <c r="P711" s="271" t="s">
        <v>350</v>
      </c>
      <c r="Q711" s="271" t="s">
        <v>350</v>
      </c>
      <c r="R711" s="271" t="s">
        <v>350</v>
      </c>
      <c r="S711" s="271" t="s">
        <v>350</v>
      </c>
      <c r="T711" s="271" t="s">
        <v>350</v>
      </c>
      <c r="U711" s="271" t="s">
        <v>350</v>
      </c>
      <c r="V711" s="271" t="s">
        <v>350</v>
      </c>
      <c r="W711" s="271" t="s">
        <v>350</v>
      </c>
      <c r="X711" s="271" t="s">
        <v>350</v>
      </c>
      <c r="Y711" s="271" t="s">
        <v>350</v>
      </c>
      <c r="Z711" s="271" t="s">
        <v>349</v>
      </c>
      <c r="AA711" s="271" t="s">
        <v>349</v>
      </c>
      <c r="AB711" s="271" t="s">
        <v>349</v>
      </c>
      <c r="AC711" s="271" t="s">
        <v>349</v>
      </c>
      <c r="AD711" s="271" t="s">
        <v>349</v>
      </c>
      <c r="AE711" s="271" t="s">
        <v>349</v>
      </c>
      <c r="AF711" s="271" t="s">
        <v>349</v>
      </c>
      <c r="AG711" s="271"/>
      <c r="AH711" s="271"/>
      <c r="AI711" s="271"/>
      <c r="AJ711" s="271"/>
      <c r="AK711" s="271"/>
      <c r="AL711" s="271"/>
    </row>
    <row r="712" spans="1:38">
      <c r="A712" s="271">
        <v>809934</v>
      </c>
      <c r="B712" s="271" t="s">
        <v>2008</v>
      </c>
      <c r="C712" s="271" t="s">
        <v>348</v>
      </c>
      <c r="D712" s="271" t="s">
        <v>350</v>
      </c>
      <c r="E712" s="271" t="s">
        <v>348</v>
      </c>
      <c r="F712" s="271" t="s">
        <v>348</v>
      </c>
      <c r="G712" s="271" t="s">
        <v>350</v>
      </c>
      <c r="H712" s="271" t="s">
        <v>348</v>
      </c>
      <c r="I712" s="271" t="s">
        <v>350</v>
      </c>
      <c r="J712" s="271" t="s">
        <v>348</v>
      </c>
      <c r="K712" s="271" t="s">
        <v>350</v>
      </c>
      <c r="L712" s="271" t="s">
        <v>350</v>
      </c>
      <c r="M712" s="271" t="s">
        <v>350</v>
      </c>
      <c r="N712" s="271" t="s">
        <v>348</v>
      </c>
      <c r="O712" s="271" t="s">
        <v>349</v>
      </c>
      <c r="P712" s="271" t="s">
        <v>350</v>
      </c>
      <c r="Q712" s="271" t="s">
        <v>350</v>
      </c>
      <c r="R712" s="271" t="s">
        <v>350</v>
      </c>
      <c r="S712" s="271" t="s">
        <v>350</v>
      </c>
      <c r="T712" s="271" t="s">
        <v>350</v>
      </c>
      <c r="U712" s="271" t="s">
        <v>350</v>
      </c>
      <c r="V712" s="271" t="s">
        <v>350</v>
      </c>
      <c r="W712" s="271" t="s">
        <v>350</v>
      </c>
      <c r="X712" s="271" t="s">
        <v>350</v>
      </c>
      <c r="Y712" s="271" t="s">
        <v>350</v>
      </c>
      <c r="Z712" s="271" t="s">
        <v>350</v>
      </c>
      <c r="AA712" s="271" t="s">
        <v>349</v>
      </c>
      <c r="AB712" s="271" t="s">
        <v>349</v>
      </c>
      <c r="AC712" s="271" t="s">
        <v>349</v>
      </c>
      <c r="AD712" s="271" t="s">
        <v>349</v>
      </c>
      <c r="AE712" s="271" t="s">
        <v>349</v>
      </c>
      <c r="AF712" s="271" t="s">
        <v>349</v>
      </c>
      <c r="AG712" s="271"/>
      <c r="AH712" s="271"/>
      <c r="AI712" s="271"/>
      <c r="AJ712" s="271"/>
      <c r="AK712" s="271"/>
      <c r="AL712" s="271"/>
    </row>
    <row r="713" spans="1:38">
      <c r="A713" s="271">
        <v>809951</v>
      </c>
      <c r="B713" s="271" t="s">
        <v>2008</v>
      </c>
      <c r="C713" s="271" t="s">
        <v>350</v>
      </c>
      <c r="D713" s="271" t="s">
        <v>349</v>
      </c>
      <c r="E713" s="271" t="s">
        <v>349</v>
      </c>
      <c r="F713" s="271" t="s">
        <v>350</v>
      </c>
      <c r="G713" s="271" t="s">
        <v>350</v>
      </c>
      <c r="H713" s="271" t="s">
        <v>350</v>
      </c>
      <c r="I713" s="271" t="s">
        <v>350</v>
      </c>
      <c r="J713" s="271" t="s">
        <v>348</v>
      </c>
      <c r="K713" s="271" t="s">
        <v>350</v>
      </c>
      <c r="L713" s="271" t="s">
        <v>350</v>
      </c>
      <c r="M713" s="271" t="s">
        <v>348</v>
      </c>
      <c r="N713" s="271" t="s">
        <v>350</v>
      </c>
      <c r="O713" s="271" t="s">
        <v>350</v>
      </c>
      <c r="P713" s="271" t="s">
        <v>350</v>
      </c>
      <c r="Q713" s="271" t="s">
        <v>350</v>
      </c>
      <c r="R713" s="271" t="s">
        <v>350</v>
      </c>
      <c r="S713" s="271" t="s">
        <v>350</v>
      </c>
      <c r="T713" s="271" t="s">
        <v>350</v>
      </c>
      <c r="U713" s="271" t="s">
        <v>350</v>
      </c>
      <c r="V713" s="271" t="s">
        <v>350</v>
      </c>
      <c r="W713" s="271" t="s">
        <v>350</v>
      </c>
      <c r="X713" s="271" t="s">
        <v>350</v>
      </c>
      <c r="Y713" s="271" t="s">
        <v>350</v>
      </c>
      <c r="Z713" s="271" t="s">
        <v>350</v>
      </c>
      <c r="AA713" s="271" t="s">
        <v>349</v>
      </c>
      <c r="AB713" s="271" t="s">
        <v>349</v>
      </c>
      <c r="AC713" s="271" t="s">
        <v>349</v>
      </c>
      <c r="AD713" s="271" t="s">
        <v>349</v>
      </c>
      <c r="AE713" s="271" t="s">
        <v>349</v>
      </c>
      <c r="AF713" s="271" t="s">
        <v>349</v>
      </c>
      <c r="AG713" s="271"/>
      <c r="AH713" s="271"/>
      <c r="AI713" s="271"/>
      <c r="AJ713" s="271"/>
      <c r="AK713" s="271"/>
      <c r="AL713" s="271"/>
    </row>
    <row r="714" spans="1:38">
      <c r="A714" s="271">
        <v>810046</v>
      </c>
      <c r="B714" s="271" t="s">
        <v>2008</v>
      </c>
      <c r="C714" s="271" t="s">
        <v>349</v>
      </c>
      <c r="D714" s="271" t="s">
        <v>349</v>
      </c>
      <c r="E714" s="271" t="s">
        <v>349</v>
      </c>
      <c r="F714" s="271" t="s">
        <v>349</v>
      </c>
      <c r="G714" s="271" t="s">
        <v>349</v>
      </c>
      <c r="H714" s="271" t="s">
        <v>349</v>
      </c>
      <c r="I714" s="271" t="s">
        <v>350</v>
      </c>
      <c r="J714" s="271" t="s">
        <v>350</v>
      </c>
      <c r="K714" s="271" t="s">
        <v>348</v>
      </c>
      <c r="L714" s="271" t="s">
        <v>350</v>
      </c>
      <c r="M714" s="271" t="s">
        <v>348</v>
      </c>
      <c r="N714" s="271" t="s">
        <v>349</v>
      </c>
      <c r="O714" s="271" t="s">
        <v>350</v>
      </c>
      <c r="P714" s="271" t="s">
        <v>350</v>
      </c>
      <c r="Q714" s="271" t="s">
        <v>350</v>
      </c>
      <c r="R714" s="271" t="s">
        <v>350</v>
      </c>
      <c r="S714" s="271" t="s">
        <v>350</v>
      </c>
      <c r="T714" s="271" t="s">
        <v>350</v>
      </c>
      <c r="U714" s="271" t="s">
        <v>350</v>
      </c>
      <c r="V714" s="271" t="s">
        <v>350</v>
      </c>
      <c r="W714" s="271" t="s">
        <v>350</v>
      </c>
      <c r="X714" s="271" t="s">
        <v>350</v>
      </c>
      <c r="Y714" s="271" t="s">
        <v>350</v>
      </c>
      <c r="Z714" s="271" t="s">
        <v>349</v>
      </c>
      <c r="AA714" s="271" t="s">
        <v>349</v>
      </c>
      <c r="AB714" s="271" t="s">
        <v>349</v>
      </c>
      <c r="AC714" s="271" t="s">
        <v>349</v>
      </c>
      <c r="AD714" s="271" t="s">
        <v>349</v>
      </c>
      <c r="AE714" s="271" t="s">
        <v>349</v>
      </c>
      <c r="AF714" s="271" t="s">
        <v>349</v>
      </c>
      <c r="AG714" s="271"/>
      <c r="AH714" s="271"/>
      <c r="AI714" s="271"/>
      <c r="AJ714" s="271"/>
      <c r="AK714" s="271"/>
      <c r="AL714" s="271"/>
    </row>
    <row r="715" spans="1:38">
      <c r="A715" s="271">
        <v>810055</v>
      </c>
      <c r="B715" s="271" t="s">
        <v>2008</v>
      </c>
      <c r="C715" s="271" t="s">
        <v>348</v>
      </c>
      <c r="D715" s="271" t="s">
        <v>350</v>
      </c>
      <c r="E715" s="271" t="s">
        <v>349</v>
      </c>
      <c r="F715" s="271" t="s">
        <v>349</v>
      </c>
      <c r="G715" s="271" t="s">
        <v>350</v>
      </c>
      <c r="H715" s="271" t="s">
        <v>349</v>
      </c>
      <c r="I715" s="271" t="s">
        <v>349</v>
      </c>
      <c r="J715" s="271" t="s">
        <v>349</v>
      </c>
      <c r="K715" s="271" t="s">
        <v>348</v>
      </c>
      <c r="L715" s="271" t="s">
        <v>350</v>
      </c>
      <c r="M715" s="271" t="s">
        <v>349</v>
      </c>
      <c r="N715" s="271" t="s">
        <v>349</v>
      </c>
      <c r="O715" s="271" t="s">
        <v>349</v>
      </c>
      <c r="P715" s="271" t="s">
        <v>349</v>
      </c>
      <c r="Q715" s="271" t="s">
        <v>349</v>
      </c>
      <c r="R715" s="271" t="s">
        <v>350</v>
      </c>
      <c r="S715" s="271" t="s">
        <v>350</v>
      </c>
      <c r="T715" s="271" t="s">
        <v>350</v>
      </c>
      <c r="U715" s="271" t="s">
        <v>350</v>
      </c>
      <c r="V715" s="271" t="s">
        <v>348</v>
      </c>
      <c r="W715" s="271" t="s">
        <v>350</v>
      </c>
      <c r="X715" s="271" t="s">
        <v>350</v>
      </c>
      <c r="Y715" s="271" t="s">
        <v>348</v>
      </c>
      <c r="Z715" s="271" t="s">
        <v>350</v>
      </c>
      <c r="AA715" s="271" t="s">
        <v>349</v>
      </c>
      <c r="AB715" s="271" t="s">
        <v>349</v>
      </c>
      <c r="AC715" s="271" t="s">
        <v>349</v>
      </c>
      <c r="AD715" s="271" t="s">
        <v>349</v>
      </c>
      <c r="AE715" s="271" t="s">
        <v>349</v>
      </c>
      <c r="AF715" s="271" t="s">
        <v>349</v>
      </c>
      <c r="AG715" s="271"/>
      <c r="AH715" s="271"/>
      <c r="AI715" s="271"/>
      <c r="AJ715" s="271"/>
      <c r="AK715" s="271"/>
      <c r="AL715" s="271"/>
    </row>
    <row r="716" spans="1:38">
      <c r="A716" s="271">
        <v>810140</v>
      </c>
      <c r="B716" s="271" t="s">
        <v>2008</v>
      </c>
      <c r="C716" s="271" t="s">
        <v>350</v>
      </c>
      <c r="D716" s="271" t="s">
        <v>349</v>
      </c>
      <c r="E716" s="271" t="s">
        <v>350</v>
      </c>
      <c r="F716" s="271" t="s">
        <v>350</v>
      </c>
      <c r="G716" s="271" t="s">
        <v>350</v>
      </c>
      <c r="H716" s="271" t="s">
        <v>348</v>
      </c>
      <c r="I716" s="271" t="s">
        <v>350</v>
      </c>
      <c r="J716" s="271" t="s">
        <v>349</v>
      </c>
      <c r="K716" s="271" t="s">
        <v>350</v>
      </c>
      <c r="L716" s="271" t="s">
        <v>350</v>
      </c>
      <c r="M716" s="271" t="s">
        <v>349</v>
      </c>
      <c r="N716" s="271" t="s">
        <v>350</v>
      </c>
      <c r="O716" s="271" t="s">
        <v>349</v>
      </c>
      <c r="P716" s="271" t="s">
        <v>350</v>
      </c>
      <c r="Q716" s="271" t="s">
        <v>350</v>
      </c>
      <c r="R716" s="271" t="s">
        <v>350</v>
      </c>
      <c r="S716" s="271" t="s">
        <v>350</v>
      </c>
      <c r="T716" s="271" t="s">
        <v>349</v>
      </c>
      <c r="U716" s="271" t="s">
        <v>350</v>
      </c>
      <c r="V716" s="271" t="s">
        <v>349</v>
      </c>
      <c r="W716" s="271" t="s">
        <v>349</v>
      </c>
      <c r="X716" s="271" t="s">
        <v>350</v>
      </c>
      <c r="Y716" s="271" t="s">
        <v>350</v>
      </c>
      <c r="Z716" s="271" t="s">
        <v>349</v>
      </c>
      <c r="AA716" s="271" t="s">
        <v>349</v>
      </c>
      <c r="AB716" s="271" t="s">
        <v>349</v>
      </c>
      <c r="AC716" s="271" t="s">
        <v>349</v>
      </c>
      <c r="AD716" s="271" t="s">
        <v>349</v>
      </c>
      <c r="AE716" s="271" t="s">
        <v>349</v>
      </c>
      <c r="AF716" s="271" t="s">
        <v>349</v>
      </c>
      <c r="AG716" s="271"/>
      <c r="AH716" s="271"/>
      <c r="AI716" s="271"/>
      <c r="AJ716" s="271"/>
      <c r="AK716" s="271"/>
      <c r="AL716" s="271"/>
    </row>
    <row r="717" spans="1:38">
      <c r="A717" s="271">
        <v>810180</v>
      </c>
      <c r="B717" s="271" t="s">
        <v>2008</v>
      </c>
      <c r="C717" s="271" t="s">
        <v>348</v>
      </c>
      <c r="D717" s="271" t="s">
        <v>350</v>
      </c>
      <c r="E717" s="271" t="s">
        <v>350</v>
      </c>
      <c r="F717" s="271" t="s">
        <v>350</v>
      </c>
      <c r="G717" s="271" t="s">
        <v>350</v>
      </c>
      <c r="H717" s="271" t="s">
        <v>349</v>
      </c>
      <c r="I717" s="271" t="s">
        <v>349</v>
      </c>
      <c r="J717" s="271" t="s">
        <v>349</v>
      </c>
      <c r="K717" s="271" t="s">
        <v>349</v>
      </c>
      <c r="L717" s="271" t="s">
        <v>349</v>
      </c>
      <c r="M717" s="271" t="s">
        <v>349</v>
      </c>
      <c r="N717" s="271" t="s">
        <v>349</v>
      </c>
      <c r="O717" s="271" t="s">
        <v>350</v>
      </c>
      <c r="P717" s="271" t="s">
        <v>350</v>
      </c>
      <c r="Q717" s="271" t="s">
        <v>350</v>
      </c>
      <c r="R717" s="271" t="s">
        <v>350</v>
      </c>
      <c r="S717" s="271" t="s">
        <v>350</v>
      </c>
      <c r="T717" s="271" t="s">
        <v>350</v>
      </c>
      <c r="U717" s="271" t="s">
        <v>350</v>
      </c>
      <c r="V717" s="271" t="s">
        <v>350</v>
      </c>
      <c r="W717" s="271" t="s">
        <v>350</v>
      </c>
      <c r="X717" s="271" t="s">
        <v>349</v>
      </c>
      <c r="Y717" s="271" t="s">
        <v>349</v>
      </c>
      <c r="Z717" s="271" t="s">
        <v>350</v>
      </c>
      <c r="AA717" s="271" t="s">
        <v>350</v>
      </c>
      <c r="AB717" s="271" t="s">
        <v>350</v>
      </c>
      <c r="AC717" s="271" t="s">
        <v>350</v>
      </c>
      <c r="AD717" s="271" t="s">
        <v>350</v>
      </c>
      <c r="AE717" s="271" t="s">
        <v>350</v>
      </c>
      <c r="AF717" s="271" t="s">
        <v>350</v>
      </c>
      <c r="AG717" s="271"/>
      <c r="AH717" s="271"/>
      <c r="AI717" s="271"/>
      <c r="AJ717" s="271"/>
      <c r="AK717" s="271"/>
      <c r="AL717" s="271"/>
    </row>
    <row r="718" spans="1:38">
      <c r="A718" s="271">
        <v>810206</v>
      </c>
      <c r="B718" s="271" t="s">
        <v>2008</v>
      </c>
      <c r="C718" s="271" t="s">
        <v>348</v>
      </c>
      <c r="D718" s="271" t="s">
        <v>350</v>
      </c>
      <c r="E718" s="271" t="s">
        <v>350</v>
      </c>
      <c r="F718" s="271" t="s">
        <v>348</v>
      </c>
      <c r="G718" s="271" t="s">
        <v>349</v>
      </c>
      <c r="H718" s="271" t="s">
        <v>350</v>
      </c>
      <c r="I718" s="271" t="s">
        <v>350</v>
      </c>
      <c r="J718" s="271" t="s">
        <v>350</v>
      </c>
      <c r="K718" s="271" t="s">
        <v>350</v>
      </c>
      <c r="L718" s="271" t="s">
        <v>350</v>
      </c>
      <c r="M718" s="271" t="s">
        <v>348</v>
      </c>
      <c r="N718" s="271" t="s">
        <v>348</v>
      </c>
      <c r="O718" s="271" t="s">
        <v>348</v>
      </c>
      <c r="P718" s="271" t="s">
        <v>350</v>
      </c>
      <c r="Q718" s="271" t="s">
        <v>350</v>
      </c>
      <c r="R718" s="271" t="s">
        <v>350</v>
      </c>
      <c r="S718" s="271" t="s">
        <v>350</v>
      </c>
      <c r="T718" s="271" t="s">
        <v>350</v>
      </c>
      <c r="U718" s="271" t="s">
        <v>350</v>
      </c>
      <c r="V718" s="271" t="s">
        <v>349</v>
      </c>
      <c r="W718" s="271" t="s">
        <v>350</v>
      </c>
      <c r="X718" s="271" t="s">
        <v>350</v>
      </c>
      <c r="Y718" s="271" t="s">
        <v>349</v>
      </c>
      <c r="Z718" s="271" t="s">
        <v>349</v>
      </c>
      <c r="AA718" s="271" t="s">
        <v>349</v>
      </c>
      <c r="AB718" s="271" t="s">
        <v>349</v>
      </c>
      <c r="AC718" s="271" t="s">
        <v>349</v>
      </c>
      <c r="AD718" s="271" t="s">
        <v>349</v>
      </c>
      <c r="AE718" s="271" t="s">
        <v>349</v>
      </c>
      <c r="AF718" s="271" t="s">
        <v>349</v>
      </c>
      <c r="AG718" s="271"/>
      <c r="AH718" s="271"/>
      <c r="AI718" s="271"/>
      <c r="AJ718" s="271"/>
      <c r="AK718" s="271"/>
      <c r="AL718" s="271"/>
    </row>
    <row r="719" spans="1:38">
      <c r="A719" s="271">
        <v>810213</v>
      </c>
      <c r="B719" s="271" t="s">
        <v>2008</v>
      </c>
      <c r="C719" s="271" t="s">
        <v>349</v>
      </c>
      <c r="D719" s="271" t="s">
        <v>350</v>
      </c>
      <c r="E719" s="271" t="s">
        <v>350</v>
      </c>
      <c r="F719" s="271" t="s">
        <v>349</v>
      </c>
      <c r="G719" s="271" t="s">
        <v>349</v>
      </c>
      <c r="H719" s="271" t="s">
        <v>350</v>
      </c>
      <c r="I719" s="271" t="s">
        <v>349</v>
      </c>
      <c r="J719" s="271" t="s">
        <v>348</v>
      </c>
      <c r="K719" s="271" t="s">
        <v>349</v>
      </c>
      <c r="L719" s="271" t="s">
        <v>350</v>
      </c>
      <c r="M719" s="271" t="s">
        <v>349</v>
      </c>
      <c r="N719" s="271" t="s">
        <v>349</v>
      </c>
      <c r="O719" s="271" t="s">
        <v>349</v>
      </c>
      <c r="P719" s="271" t="s">
        <v>350</v>
      </c>
      <c r="Q719" s="271" t="s">
        <v>349</v>
      </c>
      <c r="R719" s="271" t="s">
        <v>350</v>
      </c>
      <c r="S719" s="271" t="s">
        <v>350</v>
      </c>
      <c r="T719" s="271" t="s">
        <v>349</v>
      </c>
      <c r="U719" s="271" t="s">
        <v>350</v>
      </c>
      <c r="V719" s="271" t="s">
        <v>349</v>
      </c>
      <c r="W719" s="271" t="s">
        <v>349</v>
      </c>
      <c r="X719" s="271" t="s">
        <v>350</v>
      </c>
      <c r="Y719" s="271" t="s">
        <v>350</v>
      </c>
      <c r="Z719" s="271" t="s">
        <v>349</v>
      </c>
      <c r="AA719" s="271" t="s">
        <v>349</v>
      </c>
      <c r="AB719" s="271" t="s">
        <v>349</v>
      </c>
      <c r="AC719" s="271" t="s">
        <v>349</v>
      </c>
      <c r="AD719" s="271" t="s">
        <v>349</v>
      </c>
      <c r="AE719" s="271" t="s">
        <v>349</v>
      </c>
      <c r="AF719" s="271" t="s">
        <v>349</v>
      </c>
      <c r="AG719" s="271"/>
      <c r="AH719" s="271"/>
      <c r="AI719" s="271"/>
      <c r="AJ719" s="271"/>
      <c r="AK719" s="271"/>
      <c r="AL719" s="271"/>
    </row>
    <row r="720" spans="1:38">
      <c r="A720" s="271">
        <v>810225</v>
      </c>
      <c r="B720" s="271" t="s">
        <v>2008</v>
      </c>
      <c r="C720" s="271" t="s">
        <v>350</v>
      </c>
      <c r="D720" s="271" t="s">
        <v>348</v>
      </c>
      <c r="E720" s="271" t="s">
        <v>348</v>
      </c>
      <c r="F720" s="271" t="s">
        <v>350</v>
      </c>
      <c r="G720" s="271" t="s">
        <v>350</v>
      </c>
      <c r="H720" s="271" t="s">
        <v>350</v>
      </c>
      <c r="I720" s="271" t="s">
        <v>348</v>
      </c>
      <c r="J720" s="271" t="s">
        <v>348</v>
      </c>
      <c r="K720" s="271" t="s">
        <v>350</v>
      </c>
      <c r="L720" s="271" t="s">
        <v>349</v>
      </c>
      <c r="M720" s="271" t="s">
        <v>350</v>
      </c>
      <c r="N720" s="271" t="s">
        <v>350</v>
      </c>
      <c r="O720" s="271" t="s">
        <v>350</v>
      </c>
      <c r="P720" s="271" t="s">
        <v>350</v>
      </c>
      <c r="Q720" s="271" t="s">
        <v>348</v>
      </c>
      <c r="R720" s="271" t="s">
        <v>350</v>
      </c>
      <c r="S720" s="271" t="s">
        <v>350</v>
      </c>
      <c r="T720" s="271" t="s">
        <v>350</v>
      </c>
      <c r="U720" s="271" t="s">
        <v>350</v>
      </c>
      <c r="V720" s="271" t="s">
        <v>350</v>
      </c>
      <c r="W720" s="271" t="s">
        <v>350</v>
      </c>
      <c r="X720" s="271" t="s">
        <v>350</v>
      </c>
      <c r="Y720" s="271" t="s">
        <v>350</v>
      </c>
      <c r="Z720" s="271" t="s">
        <v>350</v>
      </c>
      <c r="AA720" s="271" t="s">
        <v>349</v>
      </c>
      <c r="AB720" s="271" t="s">
        <v>349</v>
      </c>
      <c r="AC720" s="271" t="s">
        <v>349</v>
      </c>
      <c r="AD720" s="271" t="s">
        <v>349</v>
      </c>
      <c r="AE720" s="271" t="s">
        <v>349</v>
      </c>
      <c r="AF720" s="271" t="s">
        <v>349</v>
      </c>
      <c r="AG720" s="271"/>
      <c r="AH720" s="271"/>
      <c r="AI720" s="271"/>
      <c r="AJ720" s="271"/>
      <c r="AK720" s="271"/>
      <c r="AL720" s="271"/>
    </row>
    <row r="721" spans="1:38">
      <c r="A721" s="271">
        <v>810234</v>
      </c>
      <c r="B721" s="271" t="s">
        <v>2008</v>
      </c>
      <c r="C721" s="271" t="s">
        <v>350</v>
      </c>
      <c r="D721" s="271" t="s">
        <v>348</v>
      </c>
      <c r="E721" s="271" t="s">
        <v>350</v>
      </c>
      <c r="F721" s="271" t="s">
        <v>350</v>
      </c>
      <c r="G721" s="271" t="s">
        <v>349</v>
      </c>
      <c r="H721" s="271" t="s">
        <v>348</v>
      </c>
      <c r="I721" s="271" t="s">
        <v>349</v>
      </c>
      <c r="J721" s="271" t="s">
        <v>348</v>
      </c>
      <c r="K721" s="271" t="s">
        <v>348</v>
      </c>
      <c r="L721" s="271" t="s">
        <v>348</v>
      </c>
      <c r="M721" s="271" t="s">
        <v>349</v>
      </c>
      <c r="N721" s="271" t="s">
        <v>349</v>
      </c>
      <c r="O721" s="271" t="s">
        <v>349</v>
      </c>
      <c r="P721" s="271" t="s">
        <v>350</v>
      </c>
      <c r="Q721" s="271" t="s">
        <v>350</v>
      </c>
      <c r="R721" s="271" t="s">
        <v>349</v>
      </c>
      <c r="S721" s="271" t="s">
        <v>350</v>
      </c>
      <c r="T721" s="271" t="s">
        <v>350</v>
      </c>
      <c r="U721" s="271" t="s">
        <v>350</v>
      </c>
      <c r="V721" s="271" t="s">
        <v>350</v>
      </c>
      <c r="W721" s="271" t="s">
        <v>350</v>
      </c>
      <c r="X721" s="271" t="s">
        <v>350</v>
      </c>
      <c r="Y721" s="271" t="s">
        <v>350</v>
      </c>
      <c r="Z721" s="271" t="s">
        <v>350</v>
      </c>
      <c r="AA721" s="271" t="s">
        <v>349</v>
      </c>
      <c r="AB721" s="271" t="s">
        <v>349</v>
      </c>
      <c r="AC721" s="271" t="s">
        <v>349</v>
      </c>
      <c r="AD721" s="271" t="s">
        <v>349</v>
      </c>
      <c r="AE721" s="271" t="s">
        <v>349</v>
      </c>
      <c r="AF721" s="271" t="s">
        <v>349</v>
      </c>
      <c r="AG721" s="271"/>
      <c r="AH721" s="271"/>
      <c r="AI721" s="271"/>
      <c r="AJ721" s="271"/>
      <c r="AK721" s="271"/>
      <c r="AL721" s="271"/>
    </row>
    <row r="722" spans="1:38">
      <c r="A722" s="271">
        <v>810238</v>
      </c>
      <c r="B722" s="271" t="s">
        <v>2008</v>
      </c>
      <c r="C722" s="271" t="s">
        <v>349</v>
      </c>
      <c r="D722" s="271" t="s">
        <v>349</v>
      </c>
      <c r="E722" s="271" t="s">
        <v>349</v>
      </c>
      <c r="F722" s="271" t="s">
        <v>349</v>
      </c>
      <c r="G722" s="271" t="s">
        <v>349</v>
      </c>
      <c r="H722" s="271" t="s">
        <v>350</v>
      </c>
      <c r="I722" s="271" t="s">
        <v>349</v>
      </c>
      <c r="J722" s="271" t="s">
        <v>349</v>
      </c>
      <c r="K722" s="271" t="s">
        <v>350</v>
      </c>
      <c r="L722" s="271" t="s">
        <v>348</v>
      </c>
      <c r="M722" s="271" t="s">
        <v>350</v>
      </c>
      <c r="N722" s="271" t="s">
        <v>349</v>
      </c>
      <c r="O722" s="271" t="s">
        <v>350</v>
      </c>
      <c r="P722" s="271" t="s">
        <v>350</v>
      </c>
      <c r="Q722" s="271" t="s">
        <v>350</v>
      </c>
      <c r="R722" s="271" t="s">
        <v>348</v>
      </c>
      <c r="S722" s="271" t="s">
        <v>350</v>
      </c>
      <c r="T722" s="271" t="s">
        <v>350</v>
      </c>
      <c r="U722" s="271" t="s">
        <v>350</v>
      </c>
      <c r="V722" s="271" t="s">
        <v>350</v>
      </c>
      <c r="W722" s="271" t="s">
        <v>350</v>
      </c>
      <c r="X722" s="271" t="s">
        <v>350</v>
      </c>
      <c r="Y722" s="271" t="s">
        <v>350</v>
      </c>
      <c r="Z722" s="271" t="s">
        <v>350</v>
      </c>
      <c r="AA722" s="271" t="s">
        <v>349</v>
      </c>
      <c r="AB722" s="271" t="s">
        <v>349</v>
      </c>
      <c r="AC722" s="271" t="s">
        <v>349</v>
      </c>
      <c r="AD722" s="271" t="s">
        <v>349</v>
      </c>
      <c r="AE722" s="271" t="s">
        <v>349</v>
      </c>
      <c r="AF722" s="271" t="s">
        <v>349</v>
      </c>
      <c r="AG722" s="271"/>
      <c r="AH722" s="271"/>
      <c r="AI722" s="271"/>
      <c r="AJ722" s="271"/>
      <c r="AK722" s="271"/>
      <c r="AL722" s="271"/>
    </row>
    <row r="723" spans="1:38">
      <c r="A723" s="271">
        <v>810263</v>
      </c>
      <c r="B723" s="271" t="s">
        <v>2008</v>
      </c>
      <c r="C723" s="271" t="s">
        <v>348</v>
      </c>
      <c r="D723" s="271" t="s">
        <v>350</v>
      </c>
      <c r="E723" s="271" t="s">
        <v>348</v>
      </c>
      <c r="F723" s="271" t="s">
        <v>348</v>
      </c>
      <c r="G723" s="271" t="s">
        <v>350</v>
      </c>
      <c r="H723" s="271" t="s">
        <v>350</v>
      </c>
      <c r="I723" s="271" t="s">
        <v>350</v>
      </c>
      <c r="J723" s="271" t="s">
        <v>350</v>
      </c>
      <c r="K723" s="271" t="s">
        <v>350</v>
      </c>
      <c r="L723" s="271" t="s">
        <v>350</v>
      </c>
      <c r="M723" s="271" t="s">
        <v>348</v>
      </c>
      <c r="N723" s="271" t="s">
        <v>350</v>
      </c>
      <c r="O723" s="271" t="s">
        <v>350</v>
      </c>
      <c r="P723" s="271" t="s">
        <v>350</v>
      </c>
      <c r="Q723" s="271" t="s">
        <v>350</v>
      </c>
      <c r="R723" s="271" t="s">
        <v>350</v>
      </c>
      <c r="S723" s="271" t="s">
        <v>350</v>
      </c>
      <c r="T723" s="271" t="s">
        <v>349</v>
      </c>
      <c r="U723" s="271" t="s">
        <v>350</v>
      </c>
      <c r="V723" s="271" t="s">
        <v>349</v>
      </c>
      <c r="W723" s="271" t="s">
        <v>350</v>
      </c>
      <c r="X723" s="271" t="s">
        <v>350</v>
      </c>
      <c r="Y723" s="271" t="s">
        <v>350</v>
      </c>
      <c r="Z723" s="271" t="s">
        <v>350</v>
      </c>
      <c r="AA723" s="271" t="s">
        <v>349</v>
      </c>
      <c r="AB723" s="271" t="s">
        <v>349</v>
      </c>
      <c r="AC723" s="271" t="s">
        <v>349</v>
      </c>
      <c r="AD723" s="271" t="s">
        <v>349</v>
      </c>
      <c r="AE723" s="271" t="s">
        <v>349</v>
      </c>
      <c r="AF723" s="271" t="s">
        <v>349</v>
      </c>
      <c r="AG723" s="271"/>
      <c r="AH723" s="271"/>
      <c r="AI723" s="271"/>
      <c r="AJ723" s="271"/>
      <c r="AK723" s="271"/>
      <c r="AL723" s="271"/>
    </row>
    <row r="724" spans="1:38">
      <c r="A724" s="271">
        <v>810322</v>
      </c>
      <c r="B724" s="271" t="s">
        <v>2008</v>
      </c>
      <c r="C724" s="271" t="s">
        <v>350</v>
      </c>
      <c r="D724" s="271" t="s">
        <v>348</v>
      </c>
      <c r="E724" s="271" t="s">
        <v>349</v>
      </c>
      <c r="F724" s="271" t="s">
        <v>349</v>
      </c>
      <c r="G724" s="271" t="s">
        <v>350</v>
      </c>
      <c r="H724" s="271" t="s">
        <v>350</v>
      </c>
      <c r="I724" s="271" t="s">
        <v>348</v>
      </c>
      <c r="J724" s="271" t="s">
        <v>348</v>
      </c>
      <c r="K724" s="271" t="s">
        <v>348</v>
      </c>
      <c r="L724" s="271" t="s">
        <v>350</v>
      </c>
      <c r="M724" s="271" t="s">
        <v>350</v>
      </c>
      <c r="N724" s="271" t="s">
        <v>350</v>
      </c>
      <c r="O724" s="271" t="s">
        <v>350</v>
      </c>
      <c r="P724" s="271" t="s">
        <v>350</v>
      </c>
      <c r="Q724" s="271" t="s">
        <v>350</v>
      </c>
      <c r="R724" s="271" t="s">
        <v>350</v>
      </c>
      <c r="S724" s="271" t="s">
        <v>350</v>
      </c>
      <c r="T724" s="271" t="s">
        <v>350</v>
      </c>
      <c r="U724" s="271" t="s">
        <v>350</v>
      </c>
      <c r="V724" s="271" t="s">
        <v>350</v>
      </c>
      <c r="W724" s="271" t="s">
        <v>350</v>
      </c>
      <c r="X724" s="271" t="s">
        <v>350</v>
      </c>
      <c r="Y724" s="271" t="s">
        <v>350</v>
      </c>
      <c r="Z724" s="271" t="s">
        <v>350</v>
      </c>
      <c r="AA724" s="271" t="s">
        <v>349</v>
      </c>
      <c r="AB724" s="271" t="s">
        <v>349</v>
      </c>
      <c r="AC724" s="271" t="s">
        <v>349</v>
      </c>
      <c r="AD724" s="271" t="s">
        <v>349</v>
      </c>
      <c r="AE724" s="271" t="s">
        <v>349</v>
      </c>
      <c r="AF724" s="271" t="s">
        <v>349</v>
      </c>
      <c r="AG724" s="271"/>
      <c r="AH724" s="271"/>
      <c r="AI724" s="271"/>
      <c r="AJ724" s="271"/>
      <c r="AK724" s="271"/>
      <c r="AL724" s="271"/>
    </row>
    <row r="725" spans="1:38">
      <c r="A725" s="271">
        <v>810330</v>
      </c>
      <c r="B725" s="271" t="s">
        <v>2008</v>
      </c>
      <c r="C725" s="271" t="s">
        <v>349</v>
      </c>
      <c r="D725" s="271" t="s">
        <v>349</v>
      </c>
      <c r="E725" s="271" t="s">
        <v>349</v>
      </c>
      <c r="F725" s="271" t="s">
        <v>349</v>
      </c>
      <c r="G725" s="271" t="s">
        <v>349</v>
      </c>
      <c r="H725" s="271" t="s">
        <v>349</v>
      </c>
      <c r="I725" s="271" t="s">
        <v>350</v>
      </c>
      <c r="J725" s="271" t="s">
        <v>350</v>
      </c>
      <c r="K725" s="271" t="s">
        <v>348</v>
      </c>
      <c r="L725" s="271" t="s">
        <v>350</v>
      </c>
      <c r="M725" s="271" t="s">
        <v>349</v>
      </c>
      <c r="N725" s="271" t="s">
        <v>348</v>
      </c>
      <c r="O725" s="271" t="s">
        <v>350</v>
      </c>
      <c r="P725" s="271" t="s">
        <v>349</v>
      </c>
      <c r="Q725" s="271" t="s">
        <v>350</v>
      </c>
      <c r="R725" s="271" t="s">
        <v>349</v>
      </c>
      <c r="S725" s="271" t="s">
        <v>350</v>
      </c>
      <c r="T725" s="271" t="s">
        <v>350</v>
      </c>
      <c r="U725" s="271" t="s">
        <v>350</v>
      </c>
      <c r="V725" s="271" t="s">
        <v>350</v>
      </c>
      <c r="W725" s="271" t="s">
        <v>349</v>
      </c>
      <c r="X725" s="271" t="s">
        <v>350</v>
      </c>
      <c r="Y725" s="271" t="s">
        <v>350</v>
      </c>
      <c r="Z725" s="271" t="s">
        <v>350</v>
      </c>
      <c r="AA725" s="271" t="s">
        <v>349</v>
      </c>
      <c r="AB725" s="271" t="s">
        <v>349</v>
      </c>
      <c r="AC725" s="271" t="s">
        <v>349</v>
      </c>
      <c r="AD725" s="271" t="s">
        <v>349</v>
      </c>
      <c r="AE725" s="271" t="s">
        <v>349</v>
      </c>
      <c r="AF725" s="271" t="s">
        <v>349</v>
      </c>
      <c r="AG725" s="271"/>
      <c r="AH725" s="271"/>
      <c r="AI725" s="271"/>
      <c r="AJ725" s="271"/>
      <c r="AK725" s="271"/>
      <c r="AL725" s="271"/>
    </row>
    <row r="726" spans="1:38">
      <c r="A726" s="271">
        <v>810344</v>
      </c>
      <c r="B726" s="271" t="s">
        <v>2008</v>
      </c>
      <c r="C726" s="271" t="s">
        <v>350</v>
      </c>
      <c r="D726" s="271" t="s">
        <v>348</v>
      </c>
      <c r="E726" s="271" t="s">
        <v>349</v>
      </c>
      <c r="F726" s="271" t="s">
        <v>349</v>
      </c>
      <c r="G726" s="271" t="s">
        <v>349</v>
      </c>
      <c r="H726" s="271" t="s">
        <v>350</v>
      </c>
      <c r="I726" s="271" t="s">
        <v>350</v>
      </c>
      <c r="J726" s="271" t="s">
        <v>350</v>
      </c>
      <c r="K726" s="271" t="s">
        <v>350</v>
      </c>
      <c r="L726" s="271" t="s">
        <v>350</v>
      </c>
      <c r="M726" s="271" t="s">
        <v>350</v>
      </c>
      <c r="N726" s="271" t="s">
        <v>350</v>
      </c>
      <c r="O726" s="271" t="s">
        <v>350</v>
      </c>
      <c r="P726" s="271" t="s">
        <v>350</v>
      </c>
      <c r="Q726" s="271" t="s">
        <v>348</v>
      </c>
      <c r="R726" s="271" t="s">
        <v>348</v>
      </c>
      <c r="S726" s="271" t="s">
        <v>350</v>
      </c>
      <c r="T726" s="271" t="s">
        <v>350</v>
      </c>
      <c r="U726" s="271" t="s">
        <v>350</v>
      </c>
      <c r="V726" s="271" t="s">
        <v>350</v>
      </c>
      <c r="W726" s="271" t="s">
        <v>350</v>
      </c>
      <c r="X726" s="271" t="s">
        <v>350</v>
      </c>
      <c r="Y726" s="271" t="s">
        <v>350</v>
      </c>
      <c r="Z726" s="271" t="s">
        <v>350</v>
      </c>
      <c r="AA726" s="271" t="s">
        <v>349</v>
      </c>
      <c r="AB726" s="271" t="s">
        <v>349</v>
      </c>
      <c r="AC726" s="271" t="s">
        <v>349</v>
      </c>
      <c r="AD726" s="271" t="s">
        <v>349</v>
      </c>
      <c r="AE726" s="271" t="s">
        <v>349</v>
      </c>
      <c r="AF726" s="271" t="s">
        <v>349</v>
      </c>
      <c r="AG726" s="271"/>
      <c r="AH726" s="271"/>
      <c r="AI726" s="271"/>
      <c r="AJ726" s="271"/>
      <c r="AK726" s="271"/>
      <c r="AL726" s="271"/>
    </row>
    <row r="727" spans="1:38">
      <c r="A727" s="271">
        <v>810356</v>
      </c>
      <c r="B727" s="271" t="s">
        <v>2008</v>
      </c>
      <c r="C727" s="271" t="s">
        <v>348</v>
      </c>
      <c r="D727" s="271" t="s">
        <v>348</v>
      </c>
      <c r="E727" s="271" t="s">
        <v>348</v>
      </c>
      <c r="F727" s="271" t="s">
        <v>349</v>
      </c>
      <c r="G727" s="271" t="s">
        <v>349</v>
      </c>
      <c r="H727" s="271" t="s">
        <v>350</v>
      </c>
      <c r="I727" s="271" t="s">
        <v>349</v>
      </c>
      <c r="J727" s="271" t="s">
        <v>348</v>
      </c>
      <c r="K727" s="271" t="s">
        <v>349</v>
      </c>
      <c r="L727" s="271" t="s">
        <v>349</v>
      </c>
      <c r="M727" s="271" t="s">
        <v>350</v>
      </c>
      <c r="N727" s="271" t="s">
        <v>349</v>
      </c>
      <c r="O727" s="271" t="s">
        <v>350</v>
      </c>
      <c r="P727" s="271" t="s">
        <v>350</v>
      </c>
      <c r="Q727" s="271" t="s">
        <v>350</v>
      </c>
      <c r="R727" s="271" t="s">
        <v>349</v>
      </c>
      <c r="S727" s="271" t="s">
        <v>349</v>
      </c>
      <c r="T727" s="271" t="s">
        <v>349</v>
      </c>
      <c r="U727" s="271" t="s">
        <v>350</v>
      </c>
      <c r="V727" s="271" t="s">
        <v>350</v>
      </c>
      <c r="W727" s="271" t="s">
        <v>350</v>
      </c>
      <c r="X727" s="271" t="s">
        <v>350</v>
      </c>
      <c r="Y727" s="271" t="s">
        <v>350</v>
      </c>
      <c r="Z727" s="271" t="s">
        <v>349</v>
      </c>
      <c r="AA727" s="271" t="s">
        <v>349</v>
      </c>
      <c r="AB727" s="271" t="s">
        <v>349</v>
      </c>
      <c r="AC727" s="271" t="s">
        <v>349</v>
      </c>
      <c r="AD727" s="271" t="s">
        <v>349</v>
      </c>
      <c r="AE727" s="271" t="s">
        <v>349</v>
      </c>
      <c r="AF727" s="271" t="s">
        <v>349</v>
      </c>
      <c r="AG727" s="271"/>
      <c r="AH727" s="271"/>
      <c r="AI727" s="271"/>
      <c r="AJ727" s="271"/>
      <c r="AK727" s="271"/>
      <c r="AL727" s="271"/>
    </row>
    <row r="728" spans="1:38">
      <c r="A728" s="271">
        <v>810370</v>
      </c>
      <c r="B728" s="271" t="s">
        <v>2008</v>
      </c>
      <c r="C728" s="271" t="s">
        <v>349</v>
      </c>
      <c r="D728" s="271" t="s">
        <v>348</v>
      </c>
      <c r="E728" s="271" t="s">
        <v>350</v>
      </c>
      <c r="F728" s="271" t="s">
        <v>350</v>
      </c>
      <c r="G728" s="271" t="s">
        <v>348</v>
      </c>
      <c r="H728" s="271" t="s">
        <v>349</v>
      </c>
      <c r="I728" s="271" t="s">
        <v>350</v>
      </c>
      <c r="J728" s="271" t="s">
        <v>350</v>
      </c>
      <c r="K728" s="271" t="s">
        <v>350</v>
      </c>
      <c r="L728" s="271" t="s">
        <v>350</v>
      </c>
      <c r="M728" s="271" t="s">
        <v>350</v>
      </c>
      <c r="N728" s="271" t="s">
        <v>350</v>
      </c>
      <c r="O728" s="271" t="s">
        <v>350</v>
      </c>
      <c r="P728" s="271" t="s">
        <v>350</v>
      </c>
      <c r="Q728" s="271" t="s">
        <v>350</v>
      </c>
      <c r="R728" s="271" t="s">
        <v>350</v>
      </c>
      <c r="S728" s="271" t="s">
        <v>350</v>
      </c>
      <c r="T728" s="271" t="s">
        <v>350</v>
      </c>
      <c r="U728" s="271" t="s">
        <v>350</v>
      </c>
      <c r="V728" s="271" t="s">
        <v>350</v>
      </c>
      <c r="W728" s="271" t="s">
        <v>350</v>
      </c>
      <c r="X728" s="271" t="s">
        <v>350</v>
      </c>
      <c r="Y728" s="271" t="s">
        <v>350</v>
      </c>
      <c r="Z728" s="271" t="s">
        <v>350</v>
      </c>
      <c r="AA728" s="271" t="s">
        <v>349</v>
      </c>
      <c r="AB728" s="271" t="s">
        <v>349</v>
      </c>
      <c r="AC728" s="271" t="s">
        <v>349</v>
      </c>
      <c r="AD728" s="271" t="s">
        <v>349</v>
      </c>
      <c r="AE728" s="271" t="s">
        <v>349</v>
      </c>
      <c r="AF728" s="271" t="s">
        <v>349</v>
      </c>
      <c r="AG728" s="271"/>
      <c r="AH728" s="271"/>
      <c r="AI728" s="271"/>
      <c r="AJ728" s="271"/>
      <c r="AK728" s="271"/>
      <c r="AL728" s="271"/>
    </row>
    <row r="729" spans="1:38">
      <c r="A729" s="271">
        <v>810377</v>
      </c>
      <c r="B729" s="271" t="s">
        <v>2008</v>
      </c>
      <c r="C729" s="271" t="s">
        <v>350</v>
      </c>
      <c r="D729" s="271" t="s">
        <v>348</v>
      </c>
      <c r="E729" s="271" t="s">
        <v>349</v>
      </c>
      <c r="F729" s="271" t="s">
        <v>350</v>
      </c>
      <c r="G729" s="271" t="s">
        <v>350</v>
      </c>
      <c r="H729" s="271" t="s">
        <v>350</v>
      </c>
      <c r="I729" s="271" t="s">
        <v>349</v>
      </c>
      <c r="J729" s="271" t="s">
        <v>349</v>
      </c>
      <c r="K729" s="271" t="s">
        <v>348</v>
      </c>
      <c r="L729" s="271" t="s">
        <v>349</v>
      </c>
      <c r="M729" s="271" t="s">
        <v>349</v>
      </c>
      <c r="N729" s="271" t="s">
        <v>349</v>
      </c>
      <c r="O729" s="271" t="s">
        <v>350</v>
      </c>
      <c r="P729" s="271" t="s">
        <v>350</v>
      </c>
      <c r="Q729" s="271" t="s">
        <v>350</v>
      </c>
      <c r="R729" s="271" t="s">
        <v>350</v>
      </c>
      <c r="S729" s="271" t="s">
        <v>350</v>
      </c>
      <c r="T729" s="271" t="s">
        <v>348</v>
      </c>
      <c r="U729" s="271" t="s">
        <v>350</v>
      </c>
      <c r="V729" s="271" t="s">
        <v>350</v>
      </c>
      <c r="W729" s="271" t="s">
        <v>350</v>
      </c>
      <c r="X729" s="271" t="s">
        <v>350</v>
      </c>
      <c r="Y729" s="271" t="s">
        <v>350</v>
      </c>
      <c r="Z729" s="271" t="s">
        <v>350</v>
      </c>
      <c r="AA729" s="271" t="s">
        <v>349</v>
      </c>
      <c r="AB729" s="271" t="s">
        <v>349</v>
      </c>
      <c r="AC729" s="271" t="s">
        <v>349</v>
      </c>
      <c r="AD729" s="271" t="s">
        <v>349</v>
      </c>
      <c r="AE729" s="271" t="s">
        <v>349</v>
      </c>
      <c r="AF729" s="271" t="s">
        <v>349</v>
      </c>
      <c r="AG729" s="271"/>
      <c r="AH729" s="271"/>
      <c r="AI729" s="271"/>
      <c r="AJ729" s="271"/>
      <c r="AK729" s="271"/>
      <c r="AL729" s="271"/>
    </row>
    <row r="730" spans="1:38">
      <c r="A730" s="271">
        <v>810385</v>
      </c>
      <c r="B730" s="271" t="s">
        <v>2008</v>
      </c>
      <c r="C730" s="271" t="s">
        <v>349</v>
      </c>
      <c r="D730" s="271" t="s">
        <v>349</v>
      </c>
      <c r="E730" s="271" t="s">
        <v>350</v>
      </c>
      <c r="F730" s="271" t="s">
        <v>349</v>
      </c>
      <c r="G730" s="271" t="s">
        <v>350</v>
      </c>
      <c r="H730" s="271" t="s">
        <v>349</v>
      </c>
      <c r="I730" s="271" t="s">
        <v>350</v>
      </c>
      <c r="J730" s="271" t="s">
        <v>350</v>
      </c>
      <c r="K730" s="271" t="s">
        <v>350</v>
      </c>
      <c r="L730" s="271" t="s">
        <v>350</v>
      </c>
      <c r="M730" s="271" t="s">
        <v>350</v>
      </c>
      <c r="N730" s="271" t="s">
        <v>350</v>
      </c>
      <c r="O730" s="271" t="s">
        <v>350</v>
      </c>
      <c r="P730" s="271" t="s">
        <v>350</v>
      </c>
      <c r="Q730" s="271" t="s">
        <v>350</v>
      </c>
      <c r="R730" s="271" t="s">
        <v>350</v>
      </c>
      <c r="S730" s="271" t="s">
        <v>350</v>
      </c>
      <c r="T730" s="271" t="s">
        <v>350</v>
      </c>
      <c r="U730" s="271" t="s">
        <v>350</v>
      </c>
      <c r="V730" s="271" t="s">
        <v>350</v>
      </c>
      <c r="W730" s="271" t="s">
        <v>350</v>
      </c>
      <c r="X730" s="271" t="s">
        <v>350</v>
      </c>
      <c r="Y730" s="271" t="s">
        <v>350</v>
      </c>
      <c r="Z730" s="271" t="s">
        <v>350</v>
      </c>
      <c r="AA730" s="271" t="s">
        <v>349</v>
      </c>
      <c r="AB730" s="271" t="s">
        <v>349</v>
      </c>
      <c r="AC730" s="271" t="s">
        <v>349</v>
      </c>
      <c r="AD730" s="271" t="s">
        <v>349</v>
      </c>
      <c r="AE730" s="271" t="s">
        <v>349</v>
      </c>
      <c r="AF730" s="271" t="s">
        <v>349</v>
      </c>
      <c r="AG730" s="271"/>
      <c r="AH730" s="271"/>
      <c r="AI730" s="271"/>
      <c r="AJ730" s="271"/>
      <c r="AK730" s="271"/>
      <c r="AL730" s="271"/>
    </row>
    <row r="731" spans="1:38">
      <c r="A731" s="271">
        <v>810386</v>
      </c>
      <c r="B731" s="271" t="s">
        <v>2008</v>
      </c>
      <c r="C731" s="271" t="s">
        <v>348</v>
      </c>
      <c r="D731" s="271" t="s">
        <v>348</v>
      </c>
      <c r="E731" s="271" t="s">
        <v>349</v>
      </c>
      <c r="F731" s="271" t="s">
        <v>349</v>
      </c>
      <c r="G731" s="271" t="s">
        <v>349</v>
      </c>
      <c r="H731" s="271" t="s">
        <v>349</v>
      </c>
      <c r="I731" s="271" t="s">
        <v>350</v>
      </c>
      <c r="J731" s="271" t="s">
        <v>350</v>
      </c>
      <c r="K731" s="271" t="s">
        <v>348</v>
      </c>
      <c r="L731" s="271" t="s">
        <v>350</v>
      </c>
      <c r="M731" s="271" t="s">
        <v>350</v>
      </c>
      <c r="N731" s="271" t="s">
        <v>350</v>
      </c>
      <c r="O731" s="271" t="s">
        <v>350</v>
      </c>
      <c r="P731" s="271" t="s">
        <v>350</v>
      </c>
      <c r="Q731" s="271" t="s">
        <v>348</v>
      </c>
      <c r="R731" s="271" t="s">
        <v>348</v>
      </c>
      <c r="S731" s="271" t="s">
        <v>350</v>
      </c>
      <c r="T731" s="271" t="s">
        <v>350</v>
      </c>
      <c r="U731" s="271" t="s">
        <v>350</v>
      </c>
      <c r="V731" s="271" t="s">
        <v>350</v>
      </c>
      <c r="W731" s="271" t="s">
        <v>350</v>
      </c>
      <c r="X731" s="271" t="s">
        <v>350</v>
      </c>
      <c r="Y731" s="271" t="s">
        <v>350</v>
      </c>
      <c r="Z731" s="271" t="s">
        <v>350</v>
      </c>
      <c r="AA731" s="271" t="s">
        <v>349</v>
      </c>
      <c r="AB731" s="271" t="s">
        <v>349</v>
      </c>
      <c r="AC731" s="271" t="s">
        <v>349</v>
      </c>
      <c r="AD731" s="271" t="s">
        <v>349</v>
      </c>
      <c r="AE731" s="271" t="s">
        <v>349</v>
      </c>
      <c r="AF731" s="271" t="s">
        <v>349</v>
      </c>
      <c r="AG731" s="271"/>
      <c r="AH731" s="271"/>
      <c r="AI731" s="271"/>
      <c r="AJ731" s="271"/>
      <c r="AK731" s="271"/>
      <c r="AL731" s="271"/>
    </row>
    <row r="732" spans="1:38">
      <c r="A732" s="271">
        <v>810426</v>
      </c>
      <c r="B732" s="271" t="s">
        <v>2008</v>
      </c>
      <c r="C732" s="271" t="s">
        <v>348</v>
      </c>
      <c r="D732" s="271" t="s">
        <v>350</v>
      </c>
      <c r="E732" s="271" t="s">
        <v>350</v>
      </c>
      <c r="F732" s="271" t="s">
        <v>349</v>
      </c>
      <c r="G732" s="271" t="s">
        <v>350</v>
      </c>
      <c r="H732" s="271" t="s">
        <v>350</v>
      </c>
      <c r="I732" s="271" t="s">
        <v>349</v>
      </c>
      <c r="J732" s="271" t="s">
        <v>350</v>
      </c>
      <c r="K732" s="271" t="s">
        <v>349</v>
      </c>
      <c r="L732" s="271" t="s">
        <v>348</v>
      </c>
      <c r="M732" s="271" t="s">
        <v>349</v>
      </c>
      <c r="N732" s="271" t="s">
        <v>349</v>
      </c>
      <c r="O732" s="271" t="s">
        <v>349</v>
      </c>
      <c r="P732" s="271" t="s">
        <v>349</v>
      </c>
      <c r="Q732" s="271" t="s">
        <v>350</v>
      </c>
      <c r="R732" s="271" t="s">
        <v>349</v>
      </c>
      <c r="S732" s="271" t="s">
        <v>350</v>
      </c>
      <c r="T732" s="271" t="s">
        <v>348</v>
      </c>
      <c r="U732" s="271" t="s">
        <v>350</v>
      </c>
      <c r="V732" s="271" t="s">
        <v>348</v>
      </c>
      <c r="W732" s="271" t="s">
        <v>349</v>
      </c>
      <c r="X732" s="271" t="s">
        <v>350</v>
      </c>
      <c r="Y732" s="271" t="s">
        <v>349</v>
      </c>
      <c r="Z732" s="271" t="s">
        <v>350</v>
      </c>
      <c r="AA732" s="271" t="s">
        <v>349</v>
      </c>
      <c r="AB732" s="271" t="s">
        <v>349</v>
      </c>
      <c r="AC732" s="271" t="s">
        <v>349</v>
      </c>
      <c r="AD732" s="271" t="s">
        <v>349</v>
      </c>
      <c r="AE732" s="271" t="s">
        <v>349</v>
      </c>
      <c r="AF732" s="271" t="s">
        <v>349</v>
      </c>
      <c r="AG732" s="271"/>
      <c r="AH732" s="271"/>
      <c r="AI732" s="271"/>
      <c r="AJ732" s="271"/>
      <c r="AK732" s="271"/>
      <c r="AL732" s="271"/>
    </row>
    <row r="733" spans="1:38">
      <c r="A733" s="271">
        <v>810439</v>
      </c>
      <c r="B733" s="271" t="s">
        <v>2008</v>
      </c>
      <c r="C733" s="271" t="s">
        <v>349</v>
      </c>
      <c r="D733" s="271" t="s">
        <v>349</v>
      </c>
      <c r="E733" s="271" t="s">
        <v>349</v>
      </c>
      <c r="F733" s="271" t="s">
        <v>349</v>
      </c>
      <c r="G733" s="271" t="s">
        <v>349</v>
      </c>
      <c r="H733" s="271" t="s">
        <v>349</v>
      </c>
      <c r="I733" s="271" t="s">
        <v>348</v>
      </c>
      <c r="J733" s="271" t="s">
        <v>348</v>
      </c>
      <c r="K733" s="271" t="s">
        <v>350</v>
      </c>
      <c r="L733" s="271" t="s">
        <v>350</v>
      </c>
      <c r="M733" s="271" t="s">
        <v>348</v>
      </c>
      <c r="N733" s="271" t="s">
        <v>350</v>
      </c>
      <c r="O733" s="271" t="s">
        <v>350</v>
      </c>
      <c r="P733" s="271" t="s">
        <v>350</v>
      </c>
      <c r="Q733" s="271" t="s">
        <v>350</v>
      </c>
      <c r="R733" s="271" t="s">
        <v>348</v>
      </c>
      <c r="S733" s="271" t="s">
        <v>350</v>
      </c>
      <c r="T733" s="271" t="s">
        <v>350</v>
      </c>
      <c r="U733" s="271" t="s">
        <v>350</v>
      </c>
      <c r="V733" s="271" t="s">
        <v>349</v>
      </c>
      <c r="W733" s="271" t="s">
        <v>350</v>
      </c>
      <c r="X733" s="271" t="s">
        <v>350</v>
      </c>
      <c r="Y733" s="271" t="s">
        <v>349</v>
      </c>
      <c r="Z733" s="271" t="s">
        <v>349</v>
      </c>
      <c r="AA733" s="271" t="s">
        <v>349</v>
      </c>
      <c r="AB733" s="271" t="s">
        <v>349</v>
      </c>
      <c r="AC733" s="271" t="s">
        <v>349</v>
      </c>
      <c r="AD733" s="271" t="s">
        <v>349</v>
      </c>
      <c r="AE733" s="271" t="s">
        <v>349</v>
      </c>
      <c r="AF733" s="271" t="s">
        <v>349</v>
      </c>
      <c r="AG733" s="271"/>
      <c r="AH733" s="271"/>
      <c r="AI733" s="271"/>
      <c r="AJ733" s="271"/>
      <c r="AK733" s="271"/>
      <c r="AL733" s="271"/>
    </row>
    <row r="734" spans="1:38">
      <c r="A734" s="271">
        <v>810506</v>
      </c>
      <c r="B734" s="271" t="s">
        <v>2008</v>
      </c>
      <c r="C734" s="271" t="s">
        <v>350</v>
      </c>
      <c r="D734" s="271" t="s">
        <v>350</v>
      </c>
      <c r="E734" s="271" t="s">
        <v>350</v>
      </c>
      <c r="F734" s="271" t="s">
        <v>350</v>
      </c>
      <c r="G734" s="271" t="s">
        <v>350</v>
      </c>
      <c r="H734" s="271" t="s">
        <v>350</v>
      </c>
      <c r="I734" s="271" t="s">
        <v>350</v>
      </c>
      <c r="J734" s="271" t="s">
        <v>348</v>
      </c>
      <c r="K734" s="271" t="s">
        <v>348</v>
      </c>
      <c r="L734" s="271" t="s">
        <v>350</v>
      </c>
      <c r="M734" s="271" t="s">
        <v>348</v>
      </c>
      <c r="N734" s="271" t="s">
        <v>348</v>
      </c>
      <c r="O734" s="271" t="s">
        <v>348</v>
      </c>
      <c r="P734" s="271" t="s">
        <v>350</v>
      </c>
      <c r="Q734" s="271" t="s">
        <v>350</v>
      </c>
      <c r="R734" s="271" t="s">
        <v>348</v>
      </c>
      <c r="S734" s="271" t="s">
        <v>350</v>
      </c>
      <c r="T734" s="271" t="s">
        <v>350</v>
      </c>
      <c r="U734" s="271" t="s">
        <v>350</v>
      </c>
      <c r="V734" s="271" t="s">
        <v>350</v>
      </c>
      <c r="W734" s="271" t="s">
        <v>350</v>
      </c>
      <c r="X734" s="271" t="s">
        <v>350</v>
      </c>
      <c r="Y734" s="271" t="s">
        <v>350</v>
      </c>
      <c r="Z734" s="271" t="s">
        <v>350</v>
      </c>
      <c r="AA734" s="271" t="s">
        <v>349</v>
      </c>
      <c r="AB734" s="271" t="s">
        <v>349</v>
      </c>
      <c r="AC734" s="271" t="s">
        <v>349</v>
      </c>
      <c r="AD734" s="271" t="s">
        <v>349</v>
      </c>
      <c r="AE734" s="271" t="s">
        <v>349</v>
      </c>
      <c r="AF734" s="271" t="s">
        <v>349</v>
      </c>
      <c r="AG734" s="271"/>
      <c r="AH734" s="271"/>
      <c r="AI734" s="271"/>
      <c r="AJ734" s="271"/>
      <c r="AK734" s="271"/>
      <c r="AL734" s="271"/>
    </row>
    <row r="735" spans="1:38">
      <c r="A735" s="271">
        <v>810512</v>
      </c>
      <c r="B735" s="271" t="s">
        <v>2008</v>
      </c>
      <c r="C735" s="271" t="s">
        <v>349</v>
      </c>
      <c r="D735" s="271" t="s">
        <v>349</v>
      </c>
      <c r="E735" s="271" t="s">
        <v>350</v>
      </c>
      <c r="F735" s="271" t="s">
        <v>350</v>
      </c>
      <c r="G735" s="271" t="s">
        <v>349</v>
      </c>
      <c r="H735" s="271" t="s">
        <v>350</v>
      </c>
      <c r="I735" s="271" t="s">
        <v>350</v>
      </c>
      <c r="J735" s="271" t="s">
        <v>348</v>
      </c>
      <c r="K735" s="271" t="s">
        <v>350</v>
      </c>
      <c r="L735" s="271" t="s">
        <v>350</v>
      </c>
      <c r="M735" s="271" t="s">
        <v>350</v>
      </c>
      <c r="N735" s="271" t="s">
        <v>350</v>
      </c>
      <c r="O735" s="271" t="s">
        <v>350</v>
      </c>
      <c r="P735" s="271" t="s">
        <v>350</v>
      </c>
      <c r="Q735" s="271" t="s">
        <v>350</v>
      </c>
      <c r="R735" s="271" t="s">
        <v>350</v>
      </c>
      <c r="S735" s="271" t="s">
        <v>350</v>
      </c>
      <c r="T735" s="271" t="s">
        <v>350</v>
      </c>
      <c r="U735" s="271" t="s">
        <v>350</v>
      </c>
      <c r="V735" s="271" t="s">
        <v>350</v>
      </c>
      <c r="W735" s="271" t="s">
        <v>350</v>
      </c>
      <c r="X735" s="271" t="s">
        <v>350</v>
      </c>
      <c r="Y735" s="271" t="s">
        <v>350</v>
      </c>
      <c r="Z735" s="271" t="s">
        <v>350</v>
      </c>
      <c r="AA735" s="271" t="s">
        <v>349</v>
      </c>
      <c r="AB735" s="271" t="s">
        <v>349</v>
      </c>
      <c r="AC735" s="271" t="s">
        <v>349</v>
      </c>
      <c r="AD735" s="271" t="s">
        <v>349</v>
      </c>
      <c r="AE735" s="271" t="s">
        <v>349</v>
      </c>
      <c r="AF735" s="271" t="s">
        <v>349</v>
      </c>
      <c r="AG735" s="271"/>
      <c r="AH735" s="271"/>
      <c r="AI735" s="271"/>
      <c r="AJ735" s="271"/>
      <c r="AK735" s="271"/>
      <c r="AL735" s="271"/>
    </row>
    <row r="736" spans="1:38">
      <c r="A736" s="271">
        <v>810535</v>
      </c>
      <c r="B736" s="271" t="s">
        <v>2008</v>
      </c>
      <c r="C736" s="271" t="s">
        <v>350</v>
      </c>
      <c r="D736" s="271" t="s">
        <v>348</v>
      </c>
      <c r="E736" s="271" t="s">
        <v>350</v>
      </c>
      <c r="F736" s="271" t="s">
        <v>350</v>
      </c>
      <c r="G736" s="271" t="s">
        <v>350</v>
      </c>
      <c r="H736" s="271" t="s">
        <v>349</v>
      </c>
      <c r="I736" s="271" t="s">
        <v>348</v>
      </c>
      <c r="J736" s="271" t="s">
        <v>348</v>
      </c>
      <c r="K736" s="271" t="s">
        <v>348</v>
      </c>
      <c r="L736" s="271" t="s">
        <v>348</v>
      </c>
      <c r="M736" s="271" t="s">
        <v>350</v>
      </c>
      <c r="N736" s="271" t="s">
        <v>350</v>
      </c>
      <c r="O736" s="271" t="s">
        <v>350</v>
      </c>
      <c r="P736" s="271" t="s">
        <v>350</v>
      </c>
      <c r="Q736" s="271" t="s">
        <v>348</v>
      </c>
      <c r="R736" s="271" t="s">
        <v>350</v>
      </c>
      <c r="S736" s="271" t="s">
        <v>350</v>
      </c>
      <c r="T736" s="271" t="s">
        <v>350</v>
      </c>
      <c r="U736" s="271" t="s">
        <v>350</v>
      </c>
      <c r="V736" s="271" t="s">
        <v>350</v>
      </c>
      <c r="W736" s="271" t="s">
        <v>350</v>
      </c>
      <c r="X736" s="271" t="s">
        <v>350</v>
      </c>
      <c r="Y736" s="271" t="s">
        <v>350</v>
      </c>
      <c r="Z736" s="271" t="s">
        <v>350</v>
      </c>
      <c r="AA736" s="271" t="s">
        <v>349</v>
      </c>
      <c r="AB736" s="271" t="s">
        <v>349</v>
      </c>
      <c r="AC736" s="271" t="s">
        <v>349</v>
      </c>
      <c r="AD736" s="271" t="s">
        <v>349</v>
      </c>
      <c r="AE736" s="271" t="s">
        <v>349</v>
      </c>
      <c r="AF736" s="271" t="s">
        <v>349</v>
      </c>
      <c r="AG736" s="271"/>
      <c r="AH736" s="271"/>
      <c r="AI736" s="271"/>
      <c r="AJ736" s="271"/>
      <c r="AK736" s="271"/>
      <c r="AL736" s="271"/>
    </row>
    <row r="737" spans="1:38">
      <c r="A737" s="271">
        <v>810536</v>
      </c>
      <c r="B737" s="271" t="s">
        <v>2008</v>
      </c>
      <c r="C737" s="271" t="s">
        <v>350</v>
      </c>
      <c r="D737" s="271" t="s">
        <v>349</v>
      </c>
      <c r="E737" s="271" t="s">
        <v>349</v>
      </c>
      <c r="F737" s="271" t="s">
        <v>349</v>
      </c>
      <c r="G737" s="271" t="s">
        <v>349</v>
      </c>
      <c r="H737" s="271" t="s">
        <v>349</v>
      </c>
      <c r="I737" s="271" t="s">
        <v>349</v>
      </c>
      <c r="J737" s="271" t="s">
        <v>349</v>
      </c>
      <c r="K737" s="271" t="s">
        <v>349</v>
      </c>
      <c r="L737" s="271" t="s">
        <v>349</v>
      </c>
      <c r="M737" s="271" t="s">
        <v>349</v>
      </c>
      <c r="N737" s="271" t="s">
        <v>349</v>
      </c>
      <c r="O737" s="271" t="s">
        <v>349</v>
      </c>
      <c r="P737" s="271" t="s">
        <v>349</v>
      </c>
      <c r="Q737" s="271" t="s">
        <v>350</v>
      </c>
      <c r="R737" s="271" t="s">
        <v>350</v>
      </c>
      <c r="S737" s="271" t="s">
        <v>350</v>
      </c>
      <c r="T737" s="271" t="s">
        <v>348</v>
      </c>
      <c r="U737" s="271" t="s">
        <v>350</v>
      </c>
      <c r="V737" s="271" t="s">
        <v>348</v>
      </c>
      <c r="W737" s="271" t="s">
        <v>350</v>
      </c>
      <c r="X737" s="271" t="s">
        <v>350</v>
      </c>
      <c r="Y737" s="271" t="s">
        <v>349</v>
      </c>
      <c r="Z737" s="271" t="s">
        <v>349</v>
      </c>
      <c r="AA737" s="271" t="s">
        <v>349</v>
      </c>
      <c r="AB737" s="271" t="s">
        <v>349</v>
      </c>
      <c r="AC737" s="271" t="s">
        <v>349</v>
      </c>
      <c r="AD737" s="271" t="s">
        <v>349</v>
      </c>
      <c r="AE737" s="271" t="s">
        <v>349</v>
      </c>
      <c r="AF737" s="271" t="s">
        <v>349</v>
      </c>
      <c r="AG737" s="271"/>
      <c r="AH737" s="271"/>
      <c r="AI737" s="271"/>
      <c r="AJ737" s="271"/>
      <c r="AK737" s="271"/>
      <c r="AL737" s="271"/>
    </row>
    <row r="738" spans="1:38">
      <c r="A738" s="271">
        <v>810537</v>
      </c>
      <c r="B738" s="271" t="s">
        <v>2008</v>
      </c>
      <c r="C738" s="271" t="s">
        <v>348</v>
      </c>
      <c r="D738" s="271" t="s">
        <v>350</v>
      </c>
      <c r="E738" s="271" t="s">
        <v>348</v>
      </c>
      <c r="F738" s="271" t="s">
        <v>348</v>
      </c>
      <c r="G738" s="271" t="s">
        <v>349</v>
      </c>
      <c r="H738" s="271" t="s">
        <v>350</v>
      </c>
      <c r="I738" s="271" t="s">
        <v>348</v>
      </c>
      <c r="J738" s="271" t="s">
        <v>348</v>
      </c>
      <c r="K738" s="271" t="s">
        <v>350</v>
      </c>
      <c r="L738" s="271" t="s">
        <v>350</v>
      </c>
      <c r="M738" s="271" t="s">
        <v>350</v>
      </c>
      <c r="N738" s="271" t="s">
        <v>350</v>
      </c>
      <c r="O738" s="271" t="s">
        <v>350</v>
      </c>
      <c r="P738" s="271" t="s">
        <v>350</v>
      </c>
      <c r="Q738" s="271" t="s">
        <v>348</v>
      </c>
      <c r="R738" s="271" t="s">
        <v>350</v>
      </c>
      <c r="S738" s="271" t="s">
        <v>350</v>
      </c>
      <c r="T738" s="271" t="s">
        <v>348</v>
      </c>
      <c r="U738" s="271" t="s">
        <v>350</v>
      </c>
      <c r="V738" s="271" t="s">
        <v>350</v>
      </c>
      <c r="W738" s="271" t="s">
        <v>350</v>
      </c>
      <c r="X738" s="271" t="s">
        <v>350</v>
      </c>
      <c r="Y738" s="271" t="s">
        <v>350</v>
      </c>
      <c r="Z738" s="271" t="s">
        <v>350</v>
      </c>
      <c r="AA738" s="271" t="s">
        <v>349</v>
      </c>
      <c r="AB738" s="271" t="s">
        <v>349</v>
      </c>
      <c r="AC738" s="271" t="s">
        <v>349</v>
      </c>
      <c r="AD738" s="271" t="s">
        <v>349</v>
      </c>
      <c r="AE738" s="271" t="s">
        <v>349</v>
      </c>
      <c r="AF738" s="271" t="s">
        <v>349</v>
      </c>
      <c r="AG738" s="271"/>
      <c r="AH738" s="271"/>
      <c r="AI738" s="271"/>
      <c r="AJ738" s="271"/>
      <c r="AK738" s="271"/>
      <c r="AL738" s="271"/>
    </row>
    <row r="739" spans="1:38">
      <c r="A739" s="271">
        <v>810538</v>
      </c>
      <c r="B739" s="271" t="s">
        <v>2008</v>
      </c>
      <c r="C739" s="271" t="s">
        <v>350</v>
      </c>
      <c r="D739" s="271" t="s">
        <v>350</v>
      </c>
      <c r="E739" s="271" t="s">
        <v>350</v>
      </c>
      <c r="F739" s="271" t="s">
        <v>350</v>
      </c>
      <c r="G739" s="271" t="s">
        <v>350</v>
      </c>
      <c r="H739" s="271" t="s">
        <v>350</v>
      </c>
      <c r="I739" s="271" t="s">
        <v>350</v>
      </c>
      <c r="J739" s="271" t="s">
        <v>348</v>
      </c>
      <c r="K739" s="271" t="s">
        <v>350</v>
      </c>
      <c r="L739" s="271" t="s">
        <v>350</v>
      </c>
      <c r="M739" s="271" t="s">
        <v>348</v>
      </c>
      <c r="N739" s="271" t="s">
        <v>348</v>
      </c>
      <c r="O739" s="271" t="s">
        <v>348</v>
      </c>
      <c r="P739" s="271" t="s">
        <v>350</v>
      </c>
      <c r="Q739" s="271" t="s">
        <v>350</v>
      </c>
      <c r="R739" s="271" t="s">
        <v>348</v>
      </c>
      <c r="S739" s="271" t="s">
        <v>350</v>
      </c>
      <c r="T739" s="271" t="s">
        <v>350</v>
      </c>
      <c r="U739" s="271" t="s">
        <v>350</v>
      </c>
      <c r="V739" s="271" t="s">
        <v>350</v>
      </c>
      <c r="W739" s="271" t="s">
        <v>350</v>
      </c>
      <c r="X739" s="271" t="s">
        <v>350</v>
      </c>
      <c r="Y739" s="271" t="s">
        <v>350</v>
      </c>
      <c r="Z739" s="271" t="s">
        <v>350</v>
      </c>
      <c r="AA739" s="271" t="s">
        <v>349</v>
      </c>
      <c r="AB739" s="271" t="s">
        <v>349</v>
      </c>
      <c r="AC739" s="271" t="s">
        <v>349</v>
      </c>
      <c r="AD739" s="271" t="s">
        <v>349</v>
      </c>
      <c r="AE739" s="271" t="s">
        <v>349</v>
      </c>
      <c r="AF739" s="271" t="s">
        <v>349</v>
      </c>
      <c r="AG739" s="271"/>
      <c r="AH739" s="271"/>
      <c r="AI739" s="271"/>
      <c r="AJ739" s="271"/>
      <c r="AK739" s="271"/>
      <c r="AL739" s="271"/>
    </row>
    <row r="740" spans="1:38">
      <c r="A740" s="271">
        <v>810588</v>
      </c>
      <c r="B740" s="271" t="s">
        <v>2008</v>
      </c>
      <c r="C740" s="271" t="s">
        <v>348</v>
      </c>
      <c r="D740" s="271" t="s">
        <v>350</v>
      </c>
      <c r="E740" s="271" t="s">
        <v>350</v>
      </c>
      <c r="F740" s="271" t="s">
        <v>349</v>
      </c>
      <c r="G740" s="271" t="s">
        <v>350</v>
      </c>
      <c r="H740" s="271" t="s">
        <v>350</v>
      </c>
      <c r="I740" s="271" t="s">
        <v>350</v>
      </c>
      <c r="J740" s="271" t="s">
        <v>350</v>
      </c>
      <c r="K740" s="271" t="s">
        <v>348</v>
      </c>
      <c r="L740" s="271" t="s">
        <v>350</v>
      </c>
      <c r="M740" s="271" t="s">
        <v>350</v>
      </c>
      <c r="N740" s="271" t="s">
        <v>350</v>
      </c>
      <c r="O740" s="271" t="s">
        <v>350</v>
      </c>
      <c r="P740" s="271" t="s">
        <v>350</v>
      </c>
      <c r="Q740" s="271" t="s">
        <v>350</v>
      </c>
      <c r="R740" s="271" t="s">
        <v>350</v>
      </c>
      <c r="S740" s="271" t="s">
        <v>350</v>
      </c>
      <c r="T740" s="271" t="s">
        <v>350</v>
      </c>
      <c r="U740" s="271" t="s">
        <v>350</v>
      </c>
      <c r="V740" s="271" t="s">
        <v>350</v>
      </c>
      <c r="W740" s="271" t="s">
        <v>350</v>
      </c>
      <c r="X740" s="271" t="s">
        <v>350</v>
      </c>
      <c r="Y740" s="271" t="s">
        <v>350</v>
      </c>
      <c r="Z740" s="271" t="s">
        <v>350</v>
      </c>
      <c r="AA740" s="271" t="s">
        <v>349</v>
      </c>
      <c r="AB740" s="271" t="s">
        <v>349</v>
      </c>
      <c r="AC740" s="271" t="s">
        <v>349</v>
      </c>
      <c r="AD740" s="271" t="s">
        <v>349</v>
      </c>
      <c r="AE740" s="271" t="s">
        <v>349</v>
      </c>
      <c r="AF740" s="271" t="s">
        <v>349</v>
      </c>
      <c r="AG740" s="271"/>
      <c r="AH740" s="271"/>
      <c r="AI740" s="271"/>
      <c r="AJ740" s="271"/>
      <c r="AK740" s="271"/>
      <c r="AL740" s="271"/>
    </row>
    <row r="741" spans="1:38">
      <c r="A741" s="271">
        <v>810595</v>
      </c>
      <c r="B741" s="271" t="s">
        <v>2008</v>
      </c>
      <c r="C741" s="271" t="s">
        <v>348</v>
      </c>
      <c r="D741" s="271" t="s">
        <v>350</v>
      </c>
      <c r="E741" s="271" t="s">
        <v>350</v>
      </c>
      <c r="F741" s="271" t="s">
        <v>350</v>
      </c>
      <c r="G741" s="271" t="s">
        <v>350</v>
      </c>
      <c r="H741" s="271" t="s">
        <v>350</v>
      </c>
      <c r="I741" s="271" t="s">
        <v>350</v>
      </c>
      <c r="J741" s="271" t="s">
        <v>350</v>
      </c>
      <c r="K741" s="271" t="s">
        <v>350</v>
      </c>
      <c r="L741" s="271" t="s">
        <v>348</v>
      </c>
      <c r="M741" s="271" t="s">
        <v>350</v>
      </c>
      <c r="N741" s="271" t="s">
        <v>350</v>
      </c>
      <c r="O741" s="271" t="s">
        <v>350</v>
      </c>
      <c r="P741" s="271" t="s">
        <v>350</v>
      </c>
      <c r="Q741" s="271" t="s">
        <v>350</v>
      </c>
      <c r="R741" s="271" t="s">
        <v>350</v>
      </c>
      <c r="S741" s="271" t="s">
        <v>350</v>
      </c>
      <c r="T741" s="271" t="s">
        <v>350</v>
      </c>
      <c r="U741" s="271" t="s">
        <v>350</v>
      </c>
      <c r="V741" s="271" t="s">
        <v>349</v>
      </c>
      <c r="W741" s="271" t="s">
        <v>350</v>
      </c>
      <c r="X741" s="271" t="s">
        <v>350</v>
      </c>
      <c r="Y741" s="271" t="s">
        <v>349</v>
      </c>
      <c r="Z741" s="271" t="s">
        <v>349</v>
      </c>
      <c r="AA741" s="271" t="s">
        <v>349</v>
      </c>
      <c r="AB741" s="271" t="s">
        <v>349</v>
      </c>
      <c r="AC741" s="271" t="s">
        <v>349</v>
      </c>
      <c r="AD741" s="271" t="s">
        <v>349</v>
      </c>
      <c r="AE741" s="271" t="s">
        <v>349</v>
      </c>
      <c r="AF741" s="271" t="s">
        <v>349</v>
      </c>
      <c r="AG741" s="271"/>
      <c r="AH741" s="271"/>
      <c r="AI741" s="271"/>
      <c r="AJ741" s="271"/>
      <c r="AK741" s="271"/>
      <c r="AL741" s="271"/>
    </row>
    <row r="742" spans="1:38">
      <c r="A742" s="271">
        <v>810601</v>
      </c>
      <c r="B742" s="271" t="s">
        <v>2008</v>
      </c>
      <c r="C742" s="271" t="s">
        <v>350</v>
      </c>
      <c r="D742" s="271" t="s">
        <v>350</v>
      </c>
      <c r="E742" s="271" t="s">
        <v>349</v>
      </c>
      <c r="F742" s="271" t="s">
        <v>349</v>
      </c>
      <c r="G742" s="271" t="s">
        <v>350</v>
      </c>
      <c r="H742" s="271" t="s">
        <v>350</v>
      </c>
      <c r="I742" s="271" t="s">
        <v>349</v>
      </c>
      <c r="J742" s="271" t="s">
        <v>348</v>
      </c>
      <c r="K742" s="271" t="s">
        <v>349</v>
      </c>
      <c r="L742" s="271" t="s">
        <v>350</v>
      </c>
      <c r="M742" s="271" t="s">
        <v>349</v>
      </c>
      <c r="N742" s="271" t="s">
        <v>349</v>
      </c>
      <c r="O742" s="271" t="s">
        <v>349</v>
      </c>
      <c r="P742" s="271" t="s">
        <v>350</v>
      </c>
      <c r="Q742" s="271" t="s">
        <v>348</v>
      </c>
      <c r="R742" s="271" t="s">
        <v>348</v>
      </c>
      <c r="S742" s="271" t="s">
        <v>350</v>
      </c>
      <c r="T742" s="271" t="s">
        <v>350</v>
      </c>
      <c r="U742" s="271" t="s">
        <v>350</v>
      </c>
      <c r="V742" s="271" t="s">
        <v>350</v>
      </c>
      <c r="W742" s="271" t="s">
        <v>350</v>
      </c>
      <c r="X742" s="271" t="s">
        <v>350</v>
      </c>
      <c r="Y742" s="271" t="s">
        <v>350</v>
      </c>
      <c r="Z742" s="271" t="s">
        <v>350</v>
      </c>
      <c r="AA742" s="271" t="s">
        <v>349</v>
      </c>
      <c r="AB742" s="271" t="s">
        <v>349</v>
      </c>
      <c r="AC742" s="271" t="s">
        <v>349</v>
      </c>
      <c r="AD742" s="271" t="s">
        <v>349</v>
      </c>
      <c r="AE742" s="271" t="s">
        <v>349</v>
      </c>
      <c r="AF742" s="271" t="s">
        <v>349</v>
      </c>
      <c r="AG742" s="271"/>
      <c r="AH742" s="271"/>
      <c r="AI742" s="271"/>
      <c r="AJ742" s="271"/>
      <c r="AK742" s="271"/>
      <c r="AL742" s="271"/>
    </row>
    <row r="743" spans="1:38">
      <c r="A743" s="271">
        <v>810657</v>
      </c>
      <c r="B743" s="271" t="s">
        <v>2008</v>
      </c>
      <c r="C743" s="271" t="s">
        <v>349</v>
      </c>
      <c r="D743" s="271" t="s">
        <v>349</v>
      </c>
      <c r="E743" s="271" t="s">
        <v>349</v>
      </c>
      <c r="F743" s="271" t="s">
        <v>349</v>
      </c>
      <c r="G743" s="271" t="s">
        <v>349</v>
      </c>
      <c r="H743" s="271" t="s">
        <v>349</v>
      </c>
      <c r="I743" s="271" t="s">
        <v>349</v>
      </c>
      <c r="J743" s="271" t="s">
        <v>349</v>
      </c>
      <c r="K743" s="271" t="s">
        <v>349</v>
      </c>
      <c r="L743" s="271" t="s">
        <v>349</v>
      </c>
      <c r="M743" s="271" t="s">
        <v>349</v>
      </c>
      <c r="N743" s="271" t="s">
        <v>349</v>
      </c>
      <c r="O743" s="271" t="s">
        <v>349</v>
      </c>
      <c r="P743" s="271" t="s">
        <v>349</v>
      </c>
      <c r="Q743" s="271" t="s">
        <v>349</v>
      </c>
      <c r="R743" s="271" t="s">
        <v>349</v>
      </c>
      <c r="S743" s="271" t="s">
        <v>349</v>
      </c>
      <c r="T743" s="271" t="s">
        <v>349</v>
      </c>
      <c r="U743" s="271" t="s">
        <v>349</v>
      </c>
      <c r="V743" s="271" t="s">
        <v>350</v>
      </c>
      <c r="W743" s="271" t="s">
        <v>350</v>
      </c>
      <c r="X743" s="271" t="s">
        <v>350</v>
      </c>
      <c r="Y743" s="271" t="s">
        <v>350</v>
      </c>
      <c r="Z743" s="271" t="s">
        <v>350</v>
      </c>
      <c r="AA743" s="271" t="s">
        <v>349</v>
      </c>
      <c r="AB743" s="271" t="s">
        <v>349</v>
      </c>
      <c r="AC743" s="271" t="s">
        <v>349</v>
      </c>
      <c r="AD743" s="271" t="s">
        <v>349</v>
      </c>
      <c r="AE743" s="271" t="s">
        <v>349</v>
      </c>
      <c r="AF743" s="271" t="s">
        <v>349</v>
      </c>
      <c r="AG743" s="271"/>
      <c r="AH743" s="271"/>
      <c r="AI743" s="271"/>
      <c r="AJ743" s="271"/>
      <c r="AK743" s="271"/>
      <c r="AL743" s="271"/>
    </row>
    <row r="744" spans="1:38">
      <c r="A744" s="271">
        <v>810669</v>
      </c>
      <c r="B744" s="271" t="s">
        <v>2008</v>
      </c>
      <c r="C744" s="271" t="s">
        <v>349</v>
      </c>
      <c r="D744" s="271" t="s">
        <v>349</v>
      </c>
      <c r="E744" s="271" t="s">
        <v>349</v>
      </c>
      <c r="F744" s="271" t="s">
        <v>349</v>
      </c>
      <c r="G744" s="271" t="s">
        <v>349</v>
      </c>
      <c r="H744" s="271" t="s">
        <v>349</v>
      </c>
      <c r="I744" s="271" t="s">
        <v>349</v>
      </c>
      <c r="J744" s="271" t="s">
        <v>349</v>
      </c>
      <c r="K744" s="271" t="s">
        <v>348</v>
      </c>
      <c r="L744" s="271" t="s">
        <v>348</v>
      </c>
      <c r="M744" s="271" t="s">
        <v>349</v>
      </c>
      <c r="N744" s="271" t="s">
        <v>349</v>
      </c>
      <c r="O744" s="271" t="s">
        <v>349</v>
      </c>
      <c r="P744" s="271" t="s">
        <v>350</v>
      </c>
      <c r="Q744" s="271" t="s">
        <v>350</v>
      </c>
      <c r="R744" s="271" t="s">
        <v>348</v>
      </c>
      <c r="S744" s="271" t="s">
        <v>350</v>
      </c>
      <c r="T744" s="271" t="s">
        <v>350</v>
      </c>
      <c r="U744" s="271" t="s">
        <v>350</v>
      </c>
      <c r="V744" s="271" t="s">
        <v>350</v>
      </c>
      <c r="W744" s="271" t="s">
        <v>348</v>
      </c>
      <c r="X744" s="271" t="s">
        <v>350</v>
      </c>
      <c r="Y744" s="271" t="s">
        <v>350</v>
      </c>
      <c r="Z744" s="271" t="s">
        <v>350</v>
      </c>
      <c r="AA744" s="271" t="s">
        <v>349</v>
      </c>
      <c r="AB744" s="271" t="s">
        <v>349</v>
      </c>
      <c r="AC744" s="271" t="s">
        <v>349</v>
      </c>
      <c r="AD744" s="271" t="s">
        <v>349</v>
      </c>
      <c r="AE744" s="271" t="s">
        <v>349</v>
      </c>
      <c r="AF744" s="271" t="s">
        <v>349</v>
      </c>
      <c r="AG744" s="271"/>
      <c r="AH744" s="271"/>
      <c r="AI744" s="271"/>
      <c r="AJ744" s="271"/>
      <c r="AK744" s="271"/>
      <c r="AL744" s="271"/>
    </row>
    <row r="745" spans="1:38">
      <c r="A745" s="271">
        <v>810671</v>
      </c>
      <c r="B745" s="271" t="s">
        <v>2008</v>
      </c>
      <c r="C745" s="271" t="s">
        <v>349</v>
      </c>
      <c r="D745" s="271" t="s">
        <v>349</v>
      </c>
      <c r="E745" s="271" t="s">
        <v>349</v>
      </c>
      <c r="F745" s="271" t="s">
        <v>349</v>
      </c>
      <c r="G745" s="271" t="s">
        <v>349</v>
      </c>
      <c r="H745" s="271" t="s">
        <v>349</v>
      </c>
      <c r="I745" s="271" t="s">
        <v>349</v>
      </c>
      <c r="J745" s="271" t="s">
        <v>350</v>
      </c>
      <c r="K745" s="271" t="s">
        <v>350</v>
      </c>
      <c r="L745" s="271" t="s">
        <v>350</v>
      </c>
      <c r="M745" s="271" t="s">
        <v>349</v>
      </c>
      <c r="N745" s="271" t="s">
        <v>349</v>
      </c>
      <c r="O745" s="271" t="s">
        <v>350</v>
      </c>
      <c r="P745" s="271" t="s">
        <v>349</v>
      </c>
      <c r="Q745" s="271" t="s">
        <v>348</v>
      </c>
      <c r="R745" s="271" t="s">
        <v>350</v>
      </c>
      <c r="S745" s="271" t="s">
        <v>350</v>
      </c>
      <c r="T745" s="271" t="s">
        <v>349</v>
      </c>
      <c r="U745" s="271" t="s">
        <v>349</v>
      </c>
      <c r="V745" s="271" t="s">
        <v>350</v>
      </c>
      <c r="W745" s="271" t="s">
        <v>350</v>
      </c>
      <c r="X745" s="271" t="s">
        <v>350</v>
      </c>
      <c r="Y745" s="271" t="s">
        <v>350</v>
      </c>
      <c r="Z745" s="271" t="s">
        <v>350</v>
      </c>
      <c r="AA745" s="271" t="s">
        <v>349</v>
      </c>
      <c r="AB745" s="271" t="s">
        <v>349</v>
      </c>
      <c r="AC745" s="271" t="s">
        <v>349</v>
      </c>
      <c r="AD745" s="271" t="s">
        <v>349</v>
      </c>
      <c r="AE745" s="271" t="s">
        <v>349</v>
      </c>
      <c r="AF745" s="271" t="s">
        <v>349</v>
      </c>
      <c r="AG745" s="271"/>
      <c r="AH745" s="271"/>
      <c r="AI745" s="271"/>
      <c r="AJ745" s="271"/>
      <c r="AK745" s="271"/>
      <c r="AL745" s="271"/>
    </row>
    <row r="746" spans="1:38">
      <c r="A746" s="271">
        <v>810676</v>
      </c>
      <c r="B746" s="271" t="s">
        <v>2008</v>
      </c>
      <c r="C746" s="271" t="s">
        <v>349</v>
      </c>
      <c r="D746" s="271" t="s">
        <v>350</v>
      </c>
      <c r="E746" s="271" t="s">
        <v>349</v>
      </c>
      <c r="F746" s="271" t="s">
        <v>349</v>
      </c>
      <c r="G746" s="271" t="s">
        <v>349</v>
      </c>
      <c r="H746" s="271" t="s">
        <v>349</v>
      </c>
      <c r="I746" s="271" t="s">
        <v>350</v>
      </c>
      <c r="J746" s="271" t="s">
        <v>349</v>
      </c>
      <c r="K746" s="271" t="s">
        <v>349</v>
      </c>
      <c r="L746" s="271" t="s">
        <v>349</v>
      </c>
      <c r="M746" s="271" t="s">
        <v>349</v>
      </c>
      <c r="N746" s="271" t="s">
        <v>349</v>
      </c>
      <c r="O746" s="271" t="s">
        <v>349</v>
      </c>
      <c r="P746" s="271" t="s">
        <v>349</v>
      </c>
      <c r="Q746" s="271" t="s">
        <v>350</v>
      </c>
      <c r="R746" s="271" t="s">
        <v>349</v>
      </c>
      <c r="S746" s="271" t="s">
        <v>348</v>
      </c>
      <c r="T746" s="271" t="s">
        <v>350</v>
      </c>
      <c r="U746" s="271" t="s">
        <v>350</v>
      </c>
      <c r="V746" s="271" t="s">
        <v>348</v>
      </c>
      <c r="W746" s="271" t="s">
        <v>349</v>
      </c>
      <c r="X746" s="271" t="s">
        <v>350</v>
      </c>
      <c r="Y746" s="271" t="s">
        <v>349</v>
      </c>
      <c r="Z746" s="271" t="s">
        <v>348</v>
      </c>
      <c r="AA746" s="271" t="s">
        <v>349</v>
      </c>
      <c r="AB746" s="271" t="s">
        <v>349</v>
      </c>
      <c r="AC746" s="271" t="s">
        <v>349</v>
      </c>
      <c r="AD746" s="271" t="s">
        <v>349</v>
      </c>
      <c r="AE746" s="271" t="s">
        <v>349</v>
      </c>
      <c r="AF746" s="271" t="s">
        <v>349</v>
      </c>
      <c r="AG746" s="271"/>
      <c r="AH746" s="271"/>
      <c r="AI746" s="271"/>
      <c r="AJ746" s="271"/>
      <c r="AK746" s="271"/>
      <c r="AL746" s="271"/>
    </row>
    <row r="747" spans="1:38">
      <c r="A747" s="271">
        <v>810678</v>
      </c>
      <c r="B747" s="271" t="s">
        <v>2008</v>
      </c>
      <c r="C747" s="271" t="s">
        <v>349</v>
      </c>
      <c r="D747" s="271" t="s">
        <v>350</v>
      </c>
      <c r="E747" s="271" t="s">
        <v>350</v>
      </c>
      <c r="F747" s="271" t="s">
        <v>349</v>
      </c>
      <c r="G747" s="271" t="s">
        <v>349</v>
      </c>
      <c r="H747" s="271" t="s">
        <v>349</v>
      </c>
      <c r="I747" s="271" t="s">
        <v>349</v>
      </c>
      <c r="J747" s="271" t="s">
        <v>349</v>
      </c>
      <c r="K747" s="271" t="s">
        <v>349</v>
      </c>
      <c r="L747" s="271" t="s">
        <v>350</v>
      </c>
      <c r="M747" s="271" t="s">
        <v>349</v>
      </c>
      <c r="N747" s="271" t="s">
        <v>349</v>
      </c>
      <c r="O747" s="271" t="s">
        <v>349</v>
      </c>
      <c r="P747" s="271" t="s">
        <v>350</v>
      </c>
      <c r="Q747" s="271" t="s">
        <v>348</v>
      </c>
      <c r="R747" s="271" t="s">
        <v>349</v>
      </c>
      <c r="S747" s="271" t="s">
        <v>348</v>
      </c>
      <c r="T747" s="271" t="s">
        <v>350</v>
      </c>
      <c r="U747" s="271" t="s">
        <v>349</v>
      </c>
      <c r="V747" s="271" t="s">
        <v>349</v>
      </c>
      <c r="W747" s="271" t="s">
        <v>348</v>
      </c>
      <c r="X747" s="271" t="s">
        <v>350</v>
      </c>
      <c r="Y747" s="271" t="s">
        <v>350</v>
      </c>
      <c r="Z747" s="271" t="s">
        <v>350</v>
      </c>
      <c r="AA747" s="271" t="s">
        <v>349</v>
      </c>
      <c r="AB747" s="271" t="s">
        <v>349</v>
      </c>
      <c r="AC747" s="271" t="s">
        <v>349</v>
      </c>
      <c r="AD747" s="271" t="s">
        <v>349</v>
      </c>
      <c r="AE747" s="271" t="s">
        <v>349</v>
      </c>
      <c r="AF747" s="271" t="s">
        <v>349</v>
      </c>
      <c r="AG747" s="271"/>
      <c r="AH747" s="271"/>
      <c r="AI747" s="271"/>
      <c r="AJ747" s="271"/>
      <c r="AK747" s="271"/>
      <c r="AL747" s="271"/>
    </row>
    <row r="748" spans="1:38">
      <c r="A748" s="271">
        <v>810686</v>
      </c>
      <c r="B748" s="271" t="s">
        <v>2008</v>
      </c>
      <c r="C748" s="271" t="s">
        <v>349</v>
      </c>
      <c r="D748" s="271" t="s">
        <v>349</v>
      </c>
      <c r="E748" s="271" t="s">
        <v>350</v>
      </c>
      <c r="F748" s="271" t="s">
        <v>349</v>
      </c>
      <c r="G748" s="271" t="s">
        <v>349</v>
      </c>
      <c r="H748" s="271" t="s">
        <v>349</v>
      </c>
      <c r="I748" s="271" t="s">
        <v>349</v>
      </c>
      <c r="J748" s="271" t="s">
        <v>348</v>
      </c>
      <c r="K748" s="271" t="s">
        <v>350</v>
      </c>
      <c r="L748" s="271" t="s">
        <v>348</v>
      </c>
      <c r="M748" s="271" t="s">
        <v>349</v>
      </c>
      <c r="N748" s="271" t="s">
        <v>349</v>
      </c>
      <c r="O748" s="271" t="s">
        <v>349</v>
      </c>
      <c r="P748" s="271" t="s">
        <v>350</v>
      </c>
      <c r="Q748" s="271" t="s">
        <v>350</v>
      </c>
      <c r="R748" s="271" t="s">
        <v>349</v>
      </c>
      <c r="S748" s="271" t="s">
        <v>350</v>
      </c>
      <c r="T748" s="271" t="s">
        <v>350</v>
      </c>
      <c r="U748" s="271" t="s">
        <v>348</v>
      </c>
      <c r="V748" s="271" t="s">
        <v>350</v>
      </c>
      <c r="W748" s="271" t="s">
        <v>348</v>
      </c>
      <c r="X748" s="271" t="s">
        <v>350</v>
      </c>
      <c r="Y748" s="271" t="s">
        <v>348</v>
      </c>
      <c r="Z748" s="271" t="s">
        <v>348</v>
      </c>
      <c r="AA748" s="271" t="s">
        <v>349</v>
      </c>
      <c r="AB748" s="271" t="s">
        <v>349</v>
      </c>
      <c r="AC748" s="271" t="s">
        <v>349</v>
      </c>
      <c r="AD748" s="271" t="s">
        <v>349</v>
      </c>
      <c r="AE748" s="271" t="s">
        <v>349</v>
      </c>
      <c r="AF748" s="271" t="s">
        <v>349</v>
      </c>
      <c r="AG748" s="271"/>
      <c r="AH748" s="271"/>
      <c r="AI748" s="271"/>
      <c r="AJ748" s="271"/>
      <c r="AK748" s="271"/>
      <c r="AL748" s="271"/>
    </row>
    <row r="749" spans="1:38">
      <c r="A749" s="271">
        <v>810689</v>
      </c>
      <c r="B749" s="271" t="s">
        <v>2008</v>
      </c>
      <c r="C749" s="271" t="s">
        <v>349</v>
      </c>
      <c r="D749" s="271" t="s">
        <v>349</v>
      </c>
      <c r="E749" s="271" t="s">
        <v>349</v>
      </c>
      <c r="F749" s="271" t="s">
        <v>349</v>
      </c>
      <c r="G749" s="271" t="s">
        <v>349</v>
      </c>
      <c r="H749" s="271" t="s">
        <v>349</v>
      </c>
      <c r="I749" s="271" t="s">
        <v>349</v>
      </c>
      <c r="J749" s="271" t="s">
        <v>349</v>
      </c>
      <c r="K749" s="271" t="s">
        <v>349</v>
      </c>
      <c r="L749" s="271" t="s">
        <v>350</v>
      </c>
      <c r="M749" s="271" t="s">
        <v>349</v>
      </c>
      <c r="N749" s="271" t="s">
        <v>349</v>
      </c>
      <c r="O749" s="271" t="s">
        <v>350</v>
      </c>
      <c r="P749" s="271" t="s">
        <v>349</v>
      </c>
      <c r="Q749" s="271" t="s">
        <v>350</v>
      </c>
      <c r="R749" s="271" t="s">
        <v>350</v>
      </c>
      <c r="S749" s="271" t="s">
        <v>350</v>
      </c>
      <c r="T749" s="271" t="s">
        <v>350</v>
      </c>
      <c r="U749" s="271" t="s">
        <v>350</v>
      </c>
      <c r="V749" s="271" t="s">
        <v>349</v>
      </c>
      <c r="W749" s="271" t="s">
        <v>348</v>
      </c>
      <c r="X749" s="271" t="s">
        <v>350</v>
      </c>
      <c r="Y749" s="271" t="s">
        <v>350</v>
      </c>
      <c r="Z749" s="271" t="s">
        <v>350</v>
      </c>
      <c r="AA749" s="271" t="s">
        <v>349</v>
      </c>
      <c r="AB749" s="271" t="s">
        <v>349</v>
      </c>
      <c r="AC749" s="271" t="s">
        <v>349</v>
      </c>
      <c r="AD749" s="271" t="s">
        <v>349</v>
      </c>
      <c r="AE749" s="271" t="s">
        <v>349</v>
      </c>
      <c r="AF749" s="271" t="s">
        <v>349</v>
      </c>
      <c r="AG749" s="271"/>
      <c r="AH749" s="271"/>
      <c r="AI749" s="271"/>
      <c r="AJ749" s="271"/>
      <c r="AK749" s="271"/>
      <c r="AL749" s="271"/>
    </row>
    <row r="750" spans="1:38">
      <c r="A750" s="271">
        <v>810691</v>
      </c>
      <c r="B750" s="271" t="s">
        <v>2008</v>
      </c>
      <c r="C750" s="271" t="s">
        <v>349</v>
      </c>
      <c r="D750" s="271" t="s">
        <v>348</v>
      </c>
      <c r="E750" s="271" t="s">
        <v>349</v>
      </c>
      <c r="F750" s="271" t="s">
        <v>349</v>
      </c>
      <c r="G750" s="271" t="s">
        <v>349</v>
      </c>
      <c r="H750" s="271" t="s">
        <v>349</v>
      </c>
      <c r="I750" s="271" t="s">
        <v>349</v>
      </c>
      <c r="J750" s="271" t="s">
        <v>348</v>
      </c>
      <c r="K750" s="271" t="s">
        <v>348</v>
      </c>
      <c r="L750" s="271" t="s">
        <v>350</v>
      </c>
      <c r="M750" s="271" t="s">
        <v>349</v>
      </c>
      <c r="N750" s="271" t="s">
        <v>349</v>
      </c>
      <c r="O750" s="271" t="s">
        <v>350</v>
      </c>
      <c r="P750" s="271" t="s">
        <v>348</v>
      </c>
      <c r="Q750" s="271" t="s">
        <v>350</v>
      </c>
      <c r="R750" s="271" t="s">
        <v>348</v>
      </c>
      <c r="S750" s="271" t="s">
        <v>350</v>
      </c>
      <c r="T750" s="271" t="s">
        <v>350</v>
      </c>
      <c r="U750" s="271" t="s">
        <v>350</v>
      </c>
      <c r="V750" s="271" t="s">
        <v>350</v>
      </c>
      <c r="W750" s="271" t="s">
        <v>350</v>
      </c>
      <c r="X750" s="271" t="s">
        <v>350</v>
      </c>
      <c r="Y750" s="271" t="s">
        <v>348</v>
      </c>
      <c r="Z750" s="271" t="s">
        <v>350</v>
      </c>
      <c r="AA750" s="271" t="s">
        <v>349</v>
      </c>
      <c r="AB750" s="271" t="s">
        <v>349</v>
      </c>
      <c r="AC750" s="271" t="s">
        <v>349</v>
      </c>
      <c r="AD750" s="271" t="s">
        <v>349</v>
      </c>
      <c r="AE750" s="271" t="s">
        <v>349</v>
      </c>
      <c r="AF750" s="271" t="s">
        <v>349</v>
      </c>
      <c r="AG750" s="271"/>
      <c r="AH750" s="271"/>
      <c r="AI750" s="271"/>
      <c r="AJ750" s="271"/>
      <c r="AK750" s="271"/>
      <c r="AL750" s="271"/>
    </row>
    <row r="751" spans="1:38">
      <c r="A751" s="271">
        <v>810704</v>
      </c>
      <c r="B751" s="271" t="s">
        <v>2008</v>
      </c>
      <c r="C751" s="271" t="s">
        <v>349</v>
      </c>
      <c r="D751" s="271" t="s">
        <v>348</v>
      </c>
      <c r="E751" s="271" t="s">
        <v>349</v>
      </c>
      <c r="F751" s="271" t="s">
        <v>349</v>
      </c>
      <c r="G751" s="271" t="s">
        <v>349</v>
      </c>
      <c r="H751" s="271" t="s">
        <v>349</v>
      </c>
      <c r="I751" s="271" t="s">
        <v>349</v>
      </c>
      <c r="J751" s="271" t="s">
        <v>348</v>
      </c>
      <c r="K751" s="271" t="s">
        <v>348</v>
      </c>
      <c r="L751" s="271" t="s">
        <v>350</v>
      </c>
      <c r="M751" s="271" t="s">
        <v>349</v>
      </c>
      <c r="N751" s="271" t="s">
        <v>349</v>
      </c>
      <c r="O751" s="271" t="s">
        <v>349</v>
      </c>
      <c r="P751" s="271" t="s">
        <v>350</v>
      </c>
      <c r="Q751" s="271" t="s">
        <v>350</v>
      </c>
      <c r="R751" s="271" t="s">
        <v>350</v>
      </c>
      <c r="S751" s="271" t="s">
        <v>348</v>
      </c>
      <c r="T751" s="271" t="s">
        <v>348</v>
      </c>
      <c r="U751" s="271" t="s">
        <v>348</v>
      </c>
      <c r="V751" s="271" t="s">
        <v>350</v>
      </c>
      <c r="W751" s="271" t="s">
        <v>350</v>
      </c>
      <c r="X751" s="271" t="s">
        <v>350</v>
      </c>
      <c r="Y751" s="271" t="s">
        <v>348</v>
      </c>
      <c r="Z751" s="271" t="s">
        <v>350</v>
      </c>
      <c r="AA751" s="271" t="s">
        <v>349</v>
      </c>
      <c r="AB751" s="271" t="s">
        <v>349</v>
      </c>
      <c r="AC751" s="271" t="s">
        <v>349</v>
      </c>
      <c r="AD751" s="271" t="s">
        <v>349</v>
      </c>
      <c r="AE751" s="271" t="s">
        <v>349</v>
      </c>
      <c r="AF751" s="271" t="s">
        <v>349</v>
      </c>
      <c r="AG751" s="271"/>
      <c r="AH751" s="271"/>
      <c r="AI751" s="271"/>
      <c r="AJ751" s="271"/>
      <c r="AK751" s="271"/>
      <c r="AL751" s="271"/>
    </row>
    <row r="752" spans="1:38">
      <c r="A752" s="271">
        <v>810711</v>
      </c>
      <c r="B752" s="271" t="s">
        <v>2008</v>
      </c>
      <c r="C752" s="271" t="s">
        <v>350</v>
      </c>
      <c r="D752" s="271" t="s">
        <v>350</v>
      </c>
      <c r="E752" s="271" t="s">
        <v>349</v>
      </c>
      <c r="F752" s="271" t="s">
        <v>349</v>
      </c>
      <c r="G752" s="271" t="s">
        <v>349</v>
      </c>
      <c r="H752" s="271" t="s">
        <v>349</v>
      </c>
      <c r="I752" s="271" t="s">
        <v>349</v>
      </c>
      <c r="J752" s="271" t="s">
        <v>350</v>
      </c>
      <c r="K752" s="271" t="s">
        <v>349</v>
      </c>
      <c r="L752" s="271" t="s">
        <v>349</v>
      </c>
      <c r="M752" s="271" t="s">
        <v>348</v>
      </c>
      <c r="N752" s="271" t="s">
        <v>349</v>
      </c>
      <c r="O752" s="271" t="s">
        <v>349</v>
      </c>
      <c r="P752" s="271" t="s">
        <v>349</v>
      </c>
      <c r="Q752" s="271" t="s">
        <v>350</v>
      </c>
      <c r="R752" s="271" t="s">
        <v>350</v>
      </c>
      <c r="S752" s="271" t="s">
        <v>348</v>
      </c>
      <c r="T752" s="271" t="s">
        <v>348</v>
      </c>
      <c r="U752" s="271" t="s">
        <v>350</v>
      </c>
      <c r="V752" s="271" t="s">
        <v>349</v>
      </c>
      <c r="W752" s="271" t="s">
        <v>348</v>
      </c>
      <c r="X752" s="271" t="s">
        <v>350</v>
      </c>
      <c r="Y752" s="271" t="s">
        <v>348</v>
      </c>
      <c r="Z752" s="271" t="s">
        <v>350</v>
      </c>
      <c r="AA752" s="271" t="s">
        <v>349</v>
      </c>
      <c r="AB752" s="271" t="s">
        <v>349</v>
      </c>
      <c r="AC752" s="271" t="s">
        <v>349</v>
      </c>
      <c r="AD752" s="271" t="s">
        <v>349</v>
      </c>
      <c r="AE752" s="271" t="s">
        <v>349</v>
      </c>
      <c r="AF752" s="271" t="s">
        <v>349</v>
      </c>
      <c r="AG752" s="271"/>
      <c r="AH752" s="271"/>
      <c r="AI752" s="271"/>
      <c r="AJ752" s="271"/>
      <c r="AK752" s="271"/>
      <c r="AL752" s="271"/>
    </row>
    <row r="753" spans="1:38">
      <c r="A753" s="271">
        <v>810713</v>
      </c>
      <c r="B753" s="271" t="s">
        <v>2008</v>
      </c>
      <c r="C753" s="271" t="s">
        <v>350</v>
      </c>
      <c r="D753" s="271" t="s">
        <v>348</v>
      </c>
      <c r="E753" s="271" t="s">
        <v>349</v>
      </c>
      <c r="F753" s="271" t="s">
        <v>349</v>
      </c>
      <c r="G753" s="271" t="s">
        <v>349</v>
      </c>
      <c r="H753" s="271" t="s">
        <v>349</v>
      </c>
      <c r="I753" s="271" t="s">
        <v>349</v>
      </c>
      <c r="J753" s="271" t="s">
        <v>350</v>
      </c>
      <c r="K753" s="271" t="s">
        <v>349</v>
      </c>
      <c r="L753" s="271" t="s">
        <v>348</v>
      </c>
      <c r="M753" s="271" t="s">
        <v>349</v>
      </c>
      <c r="N753" s="271" t="s">
        <v>349</v>
      </c>
      <c r="O753" s="271" t="s">
        <v>348</v>
      </c>
      <c r="P753" s="271" t="s">
        <v>350</v>
      </c>
      <c r="Q753" s="271" t="s">
        <v>350</v>
      </c>
      <c r="R753" s="271" t="s">
        <v>349</v>
      </c>
      <c r="S753" s="271" t="s">
        <v>350</v>
      </c>
      <c r="T753" s="271" t="s">
        <v>350</v>
      </c>
      <c r="U753" s="271" t="s">
        <v>350</v>
      </c>
      <c r="V753" s="271" t="s">
        <v>348</v>
      </c>
      <c r="W753" s="271" t="s">
        <v>349</v>
      </c>
      <c r="X753" s="271" t="s">
        <v>350</v>
      </c>
      <c r="Y753" s="271" t="s">
        <v>350</v>
      </c>
      <c r="Z753" s="271" t="s">
        <v>348</v>
      </c>
      <c r="AA753" s="271" t="s">
        <v>349</v>
      </c>
      <c r="AB753" s="271" t="s">
        <v>349</v>
      </c>
      <c r="AC753" s="271" t="s">
        <v>349</v>
      </c>
      <c r="AD753" s="271" t="s">
        <v>349</v>
      </c>
      <c r="AE753" s="271" t="s">
        <v>349</v>
      </c>
      <c r="AF753" s="271" t="s">
        <v>349</v>
      </c>
      <c r="AG753" s="271"/>
      <c r="AH753" s="271"/>
      <c r="AI753" s="271"/>
      <c r="AJ753" s="271"/>
      <c r="AK753" s="271"/>
      <c r="AL753" s="271"/>
    </row>
    <row r="754" spans="1:38">
      <c r="A754" s="271">
        <v>810714</v>
      </c>
      <c r="B754" s="271" t="s">
        <v>2008</v>
      </c>
      <c r="C754" s="271" t="s">
        <v>349</v>
      </c>
      <c r="D754" s="271" t="s">
        <v>348</v>
      </c>
      <c r="E754" s="271" t="s">
        <v>349</v>
      </c>
      <c r="F754" s="271" t="s">
        <v>349</v>
      </c>
      <c r="G754" s="271" t="s">
        <v>349</v>
      </c>
      <c r="H754" s="271" t="s">
        <v>349</v>
      </c>
      <c r="I754" s="271" t="s">
        <v>349</v>
      </c>
      <c r="J754" s="271" t="s">
        <v>348</v>
      </c>
      <c r="K754" s="271" t="s">
        <v>348</v>
      </c>
      <c r="L754" s="271" t="s">
        <v>348</v>
      </c>
      <c r="M754" s="271" t="s">
        <v>349</v>
      </c>
      <c r="N754" s="271" t="s">
        <v>349</v>
      </c>
      <c r="O754" s="271" t="s">
        <v>350</v>
      </c>
      <c r="P754" s="271" t="s">
        <v>350</v>
      </c>
      <c r="Q754" s="271" t="s">
        <v>350</v>
      </c>
      <c r="R754" s="271" t="s">
        <v>348</v>
      </c>
      <c r="S754" s="271" t="s">
        <v>348</v>
      </c>
      <c r="T754" s="271" t="s">
        <v>350</v>
      </c>
      <c r="U754" s="271" t="s">
        <v>348</v>
      </c>
      <c r="V754" s="271" t="s">
        <v>348</v>
      </c>
      <c r="W754" s="271" t="s">
        <v>348</v>
      </c>
      <c r="X754" s="271" t="s">
        <v>348</v>
      </c>
      <c r="Y754" s="271" t="s">
        <v>350</v>
      </c>
      <c r="Z754" s="271" t="s">
        <v>350</v>
      </c>
      <c r="AA754" s="271" t="s">
        <v>349</v>
      </c>
      <c r="AB754" s="271" t="s">
        <v>349</v>
      </c>
      <c r="AC754" s="271" t="s">
        <v>349</v>
      </c>
      <c r="AD754" s="271" t="s">
        <v>349</v>
      </c>
      <c r="AE754" s="271" t="s">
        <v>349</v>
      </c>
      <c r="AF754" s="271" t="s">
        <v>349</v>
      </c>
      <c r="AG754" s="271"/>
      <c r="AH754" s="271"/>
      <c r="AI754" s="271"/>
      <c r="AJ754" s="271"/>
      <c r="AK754" s="271"/>
      <c r="AL754" s="271"/>
    </row>
    <row r="755" spans="1:38">
      <c r="A755" s="271">
        <v>810720</v>
      </c>
      <c r="B755" s="271" t="s">
        <v>2008</v>
      </c>
      <c r="C755" s="271" t="s">
        <v>349</v>
      </c>
      <c r="D755" s="271" t="s">
        <v>348</v>
      </c>
      <c r="E755" s="271" t="s">
        <v>350</v>
      </c>
      <c r="F755" s="271" t="s">
        <v>349</v>
      </c>
      <c r="G755" s="271" t="s">
        <v>349</v>
      </c>
      <c r="H755" s="271" t="s">
        <v>349</v>
      </c>
      <c r="I755" s="271" t="s">
        <v>349</v>
      </c>
      <c r="J755" s="271" t="s">
        <v>348</v>
      </c>
      <c r="K755" s="271" t="s">
        <v>350</v>
      </c>
      <c r="L755" s="271" t="s">
        <v>348</v>
      </c>
      <c r="M755" s="271" t="s">
        <v>349</v>
      </c>
      <c r="N755" s="271" t="s">
        <v>349</v>
      </c>
      <c r="O755" s="271" t="s">
        <v>349</v>
      </c>
      <c r="P755" s="271" t="s">
        <v>350</v>
      </c>
      <c r="Q755" s="271" t="s">
        <v>350</v>
      </c>
      <c r="R755" s="271" t="s">
        <v>350</v>
      </c>
      <c r="S755" s="271" t="s">
        <v>348</v>
      </c>
      <c r="T755" s="271" t="s">
        <v>348</v>
      </c>
      <c r="U755" s="271" t="s">
        <v>350</v>
      </c>
      <c r="V755" s="271" t="s">
        <v>350</v>
      </c>
      <c r="W755" s="271" t="s">
        <v>350</v>
      </c>
      <c r="X755" s="271" t="s">
        <v>350</v>
      </c>
      <c r="Y755" s="271" t="s">
        <v>350</v>
      </c>
      <c r="Z755" s="271" t="s">
        <v>349</v>
      </c>
      <c r="AA755" s="271" t="s">
        <v>349</v>
      </c>
      <c r="AB755" s="271" t="s">
        <v>349</v>
      </c>
      <c r="AC755" s="271" t="s">
        <v>349</v>
      </c>
      <c r="AD755" s="271" t="s">
        <v>349</v>
      </c>
      <c r="AE755" s="271" t="s">
        <v>349</v>
      </c>
      <c r="AF755" s="271" t="s">
        <v>349</v>
      </c>
      <c r="AG755" s="271"/>
      <c r="AH755" s="271"/>
      <c r="AI755" s="271"/>
      <c r="AJ755" s="271"/>
      <c r="AK755" s="271"/>
      <c r="AL755" s="271"/>
    </row>
    <row r="756" spans="1:38">
      <c r="A756" s="271">
        <v>810730</v>
      </c>
      <c r="B756" s="271" t="s">
        <v>2008</v>
      </c>
      <c r="C756" s="271" t="s">
        <v>350</v>
      </c>
      <c r="D756" s="271" t="s">
        <v>349</v>
      </c>
      <c r="E756" s="271" t="s">
        <v>349</v>
      </c>
      <c r="F756" s="271" t="s">
        <v>349</v>
      </c>
      <c r="G756" s="271" t="s">
        <v>349</v>
      </c>
      <c r="H756" s="271" t="s">
        <v>349</v>
      </c>
      <c r="I756" s="271" t="s">
        <v>350</v>
      </c>
      <c r="J756" s="271" t="s">
        <v>349</v>
      </c>
      <c r="K756" s="271" t="s">
        <v>349</v>
      </c>
      <c r="L756" s="271" t="s">
        <v>348</v>
      </c>
      <c r="M756" s="271" t="s">
        <v>349</v>
      </c>
      <c r="N756" s="271" t="s">
        <v>349</v>
      </c>
      <c r="O756" s="271" t="s">
        <v>350</v>
      </c>
      <c r="P756" s="271" t="s">
        <v>349</v>
      </c>
      <c r="Q756" s="271" t="s">
        <v>348</v>
      </c>
      <c r="R756" s="271" t="s">
        <v>349</v>
      </c>
      <c r="S756" s="271" t="s">
        <v>350</v>
      </c>
      <c r="T756" s="271" t="s">
        <v>348</v>
      </c>
      <c r="U756" s="271" t="s">
        <v>350</v>
      </c>
      <c r="V756" s="271" t="s">
        <v>348</v>
      </c>
      <c r="W756" s="271" t="s">
        <v>349</v>
      </c>
      <c r="X756" s="271" t="s">
        <v>350</v>
      </c>
      <c r="Y756" s="271" t="s">
        <v>349</v>
      </c>
      <c r="Z756" s="271" t="s">
        <v>350</v>
      </c>
      <c r="AA756" s="271" t="s">
        <v>349</v>
      </c>
      <c r="AB756" s="271" t="s">
        <v>349</v>
      </c>
      <c r="AC756" s="271" t="s">
        <v>349</v>
      </c>
      <c r="AD756" s="271" t="s">
        <v>349</v>
      </c>
      <c r="AE756" s="271" t="s">
        <v>349</v>
      </c>
      <c r="AF756" s="271" t="s">
        <v>349</v>
      </c>
      <c r="AG756" s="271"/>
      <c r="AH756" s="271"/>
      <c r="AI756" s="271"/>
      <c r="AJ756" s="271"/>
      <c r="AK756" s="271"/>
      <c r="AL756" s="271"/>
    </row>
    <row r="757" spans="1:38">
      <c r="A757" s="271">
        <v>810739</v>
      </c>
      <c r="B757" s="271" t="s">
        <v>2008</v>
      </c>
      <c r="C757" s="271" t="s">
        <v>350</v>
      </c>
      <c r="D757" s="271" t="s">
        <v>350</v>
      </c>
      <c r="E757" s="271" t="s">
        <v>349</v>
      </c>
      <c r="F757" s="271" t="s">
        <v>349</v>
      </c>
      <c r="G757" s="271" t="s">
        <v>349</v>
      </c>
      <c r="H757" s="271" t="s">
        <v>349</v>
      </c>
      <c r="I757" s="271" t="s">
        <v>349</v>
      </c>
      <c r="J757" s="271" t="s">
        <v>350</v>
      </c>
      <c r="K757" s="271" t="s">
        <v>350</v>
      </c>
      <c r="L757" s="271" t="s">
        <v>350</v>
      </c>
      <c r="M757" s="271" t="s">
        <v>349</v>
      </c>
      <c r="N757" s="271" t="s">
        <v>349</v>
      </c>
      <c r="O757" s="271" t="s">
        <v>349</v>
      </c>
      <c r="P757" s="271" t="s">
        <v>350</v>
      </c>
      <c r="Q757" s="271" t="s">
        <v>350</v>
      </c>
      <c r="R757" s="271" t="s">
        <v>350</v>
      </c>
      <c r="S757" s="271" t="s">
        <v>350</v>
      </c>
      <c r="T757" s="271" t="s">
        <v>350</v>
      </c>
      <c r="U757" s="271" t="s">
        <v>350</v>
      </c>
      <c r="V757" s="271" t="s">
        <v>350</v>
      </c>
      <c r="W757" s="271" t="s">
        <v>348</v>
      </c>
      <c r="X757" s="271" t="s">
        <v>350</v>
      </c>
      <c r="Y757" s="271" t="s">
        <v>348</v>
      </c>
      <c r="Z757" s="271" t="s">
        <v>350</v>
      </c>
      <c r="AA757" s="271" t="s">
        <v>349</v>
      </c>
      <c r="AB757" s="271" t="s">
        <v>349</v>
      </c>
      <c r="AC757" s="271" t="s">
        <v>349</v>
      </c>
      <c r="AD757" s="271" t="s">
        <v>349</v>
      </c>
      <c r="AE757" s="271" t="s">
        <v>349</v>
      </c>
      <c r="AF757" s="271" t="s">
        <v>349</v>
      </c>
      <c r="AG757" s="271"/>
      <c r="AH757" s="271"/>
      <c r="AI757" s="271"/>
      <c r="AJ757" s="271"/>
      <c r="AK757" s="271"/>
      <c r="AL757" s="271"/>
    </row>
    <row r="758" spans="1:38">
      <c r="A758" s="271">
        <v>810742</v>
      </c>
      <c r="B758" s="271" t="s">
        <v>2008</v>
      </c>
      <c r="C758" s="271" t="s">
        <v>349</v>
      </c>
      <c r="D758" s="271" t="s">
        <v>348</v>
      </c>
      <c r="E758" s="271" t="s">
        <v>349</v>
      </c>
      <c r="F758" s="271" t="s">
        <v>349</v>
      </c>
      <c r="G758" s="271" t="s">
        <v>349</v>
      </c>
      <c r="H758" s="271" t="s">
        <v>349</v>
      </c>
      <c r="I758" s="271" t="s">
        <v>349</v>
      </c>
      <c r="J758" s="271" t="s">
        <v>350</v>
      </c>
      <c r="K758" s="271" t="s">
        <v>349</v>
      </c>
      <c r="L758" s="271" t="s">
        <v>350</v>
      </c>
      <c r="M758" s="271" t="s">
        <v>349</v>
      </c>
      <c r="N758" s="271" t="s">
        <v>349</v>
      </c>
      <c r="O758" s="271" t="s">
        <v>349</v>
      </c>
      <c r="P758" s="271" t="s">
        <v>349</v>
      </c>
      <c r="Q758" s="271" t="s">
        <v>348</v>
      </c>
      <c r="R758" s="271" t="s">
        <v>348</v>
      </c>
      <c r="S758" s="271" t="s">
        <v>350</v>
      </c>
      <c r="T758" s="271" t="s">
        <v>349</v>
      </c>
      <c r="U758" s="271" t="s">
        <v>349</v>
      </c>
      <c r="V758" s="271" t="s">
        <v>349</v>
      </c>
      <c r="W758" s="271" t="s">
        <v>348</v>
      </c>
      <c r="X758" s="271" t="s">
        <v>350</v>
      </c>
      <c r="Y758" s="271" t="s">
        <v>350</v>
      </c>
      <c r="Z758" s="271" t="s">
        <v>350</v>
      </c>
      <c r="AA758" s="271" t="s">
        <v>349</v>
      </c>
      <c r="AB758" s="271" t="s">
        <v>349</v>
      </c>
      <c r="AC758" s="271" t="s">
        <v>349</v>
      </c>
      <c r="AD758" s="271" t="s">
        <v>349</v>
      </c>
      <c r="AE758" s="271" t="s">
        <v>349</v>
      </c>
      <c r="AF758" s="271" t="s">
        <v>349</v>
      </c>
      <c r="AG758" s="271"/>
      <c r="AH758" s="271"/>
      <c r="AI758" s="271"/>
      <c r="AJ758" s="271"/>
      <c r="AK758" s="271"/>
      <c r="AL758" s="271"/>
    </row>
    <row r="759" spans="1:38">
      <c r="A759" s="271">
        <v>810744</v>
      </c>
      <c r="B759" s="271" t="s">
        <v>2008</v>
      </c>
      <c r="C759" s="271" t="s">
        <v>349</v>
      </c>
      <c r="D759" s="271" t="s">
        <v>348</v>
      </c>
      <c r="E759" s="271" t="s">
        <v>348</v>
      </c>
      <c r="F759" s="271" t="s">
        <v>349</v>
      </c>
      <c r="G759" s="271" t="s">
        <v>349</v>
      </c>
      <c r="H759" s="271" t="s">
        <v>349</v>
      </c>
      <c r="I759" s="271" t="s">
        <v>349</v>
      </c>
      <c r="J759" s="271" t="s">
        <v>350</v>
      </c>
      <c r="K759" s="271" t="s">
        <v>349</v>
      </c>
      <c r="L759" s="271" t="s">
        <v>349</v>
      </c>
      <c r="M759" s="271" t="s">
        <v>349</v>
      </c>
      <c r="N759" s="271" t="s">
        <v>349</v>
      </c>
      <c r="O759" s="271" t="s">
        <v>349</v>
      </c>
      <c r="P759" s="271" t="s">
        <v>349</v>
      </c>
      <c r="Q759" s="271" t="s">
        <v>348</v>
      </c>
      <c r="R759" s="271" t="s">
        <v>348</v>
      </c>
      <c r="S759" s="271" t="s">
        <v>350</v>
      </c>
      <c r="T759" s="271" t="s">
        <v>349</v>
      </c>
      <c r="U759" s="271" t="s">
        <v>349</v>
      </c>
      <c r="V759" s="271" t="s">
        <v>350</v>
      </c>
      <c r="W759" s="271" t="s">
        <v>350</v>
      </c>
      <c r="X759" s="271" t="s">
        <v>350</v>
      </c>
      <c r="Y759" s="271" t="s">
        <v>350</v>
      </c>
      <c r="Z759" s="271" t="s">
        <v>350</v>
      </c>
      <c r="AA759" s="271" t="s">
        <v>349</v>
      </c>
      <c r="AB759" s="271" t="s">
        <v>349</v>
      </c>
      <c r="AC759" s="271" t="s">
        <v>349</v>
      </c>
      <c r="AD759" s="271" t="s">
        <v>349</v>
      </c>
      <c r="AE759" s="271" t="s">
        <v>349</v>
      </c>
      <c r="AF759" s="271" t="s">
        <v>349</v>
      </c>
      <c r="AG759" s="271"/>
      <c r="AH759" s="271"/>
      <c r="AI759" s="271"/>
      <c r="AJ759" s="271"/>
      <c r="AK759" s="271"/>
      <c r="AL759" s="271"/>
    </row>
    <row r="760" spans="1:38">
      <c r="A760" s="271">
        <v>810745</v>
      </c>
      <c r="B760" s="271" t="s">
        <v>2008</v>
      </c>
      <c r="C760" s="271" t="s">
        <v>349</v>
      </c>
      <c r="D760" s="271" t="s">
        <v>348</v>
      </c>
      <c r="E760" s="271" t="s">
        <v>348</v>
      </c>
      <c r="F760" s="271" t="s">
        <v>349</v>
      </c>
      <c r="G760" s="271" t="s">
        <v>349</v>
      </c>
      <c r="H760" s="271" t="s">
        <v>349</v>
      </c>
      <c r="I760" s="271" t="s">
        <v>349</v>
      </c>
      <c r="J760" s="271" t="s">
        <v>348</v>
      </c>
      <c r="K760" s="271" t="s">
        <v>349</v>
      </c>
      <c r="L760" s="271" t="s">
        <v>349</v>
      </c>
      <c r="M760" s="271" t="s">
        <v>349</v>
      </c>
      <c r="N760" s="271" t="s">
        <v>349</v>
      </c>
      <c r="O760" s="271" t="s">
        <v>349</v>
      </c>
      <c r="P760" s="271" t="s">
        <v>349</v>
      </c>
      <c r="Q760" s="271" t="s">
        <v>348</v>
      </c>
      <c r="R760" s="271" t="s">
        <v>348</v>
      </c>
      <c r="S760" s="271" t="s">
        <v>348</v>
      </c>
      <c r="T760" s="271" t="s">
        <v>349</v>
      </c>
      <c r="U760" s="271" t="s">
        <v>349</v>
      </c>
      <c r="V760" s="271" t="s">
        <v>349</v>
      </c>
      <c r="W760" s="271" t="s">
        <v>350</v>
      </c>
      <c r="X760" s="271" t="s">
        <v>350</v>
      </c>
      <c r="Y760" s="271" t="s">
        <v>350</v>
      </c>
      <c r="Z760" s="271" t="s">
        <v>350</v>
      </c>
      <c r="AA760" s="271" t="s">
        <v>349</v>
      </c>
      <c r="AB760" s="271" t="s">
        <v>349</v>
      </c>
      <c r="AC760" s="271" t="s">
        <v>349</v>
      </c>
      <c r="AD760" s="271" t="s">
        <v>349</v>
      </c>
      <c r="AE760" s="271" t="s">
        <v>349</v>
      </c>
      <c r="AF760" s="271" t="s">
        <v>349</v>
      </c>
      <c r="AG760" s="271"/>
      <c r="AH760" s="271"/>
      <c r="AI760" s="271"/>
      <c r="AJ760" s="271"/>
      <c r="AK760" s="271"/>
      <c r="AL760" s="271"/>
    </row>
    <row r="761" spans="1:38">
      <c r="A761" s="271">
        <v>810747</v>
      </c>
      <c r="B761" s="271" t="s">
        <v>2008</v>
      </c>
      <c r="C761" s="271" t="s">
        <v>349</v>
      </c>
      <c r="D761" s="271" t="s">
        <v>350</v>
      </c>
      <c r="E761" s="271" t="s">
        <v>348</v>
      </c>
      <c r="F761" s="271" t="s">
        <v>349</v>
      </c>
      <c r="G761" s="271" t="s">
        <v>349</v>
      </c>
      <c r="H761" s="271" t="s">
        <v>349</v>
      </c>
      <c r="I761" s="271" t="s">
        <v>349</v>
      </c>
      <c r="J761" s="271" t="s">
        <v>350</v>
      </c>
      <c r="K761" s="271" t="s">
        <v>349</v>
      </c>
      <c r="L761" s="271" t="s">
        <v>349</v>
      </c>
      <c r="M761" s="271" t="s">
        <v>349</v>
      </c>
      <c r="N761" s="271" t="s">
        <v>349</v>
      </c>
      <c r="O761" s="271" t="s">
        <v>349</v>
      </c>
      <c r="P761" s="271" t="s">
        <v>349</v>
      </c>
      <c r="Q761" s="271" t="s">
        <v>348</v>
      </c>
      <c r="R761" s="271" t="s">
        <v>348</v>
      </c>
      <c r="S761" s="271" t="s">
        <v>350</v>
      </c>
      <c r="T761" s="271" t="s">
        <v>349</v>
      </c>
      <c r="U761" s="271" t="s">
        <v>349</v>
      </c>
      <c r="V761" s="271" t="s">
        <v>349</v>
      </c>
      <c r="W761" s="271" t="s">
        <v>350</v>
      </c>
      <c r="X761" s="271" t="s">
        <v>350</v>
      </c>
      <c r="Y761" s="271" t="s">
        <v>350</v>
      </c>
      <c r="Z761" s="271" t="s">
        <v>350</v>
      </c>
      <c r="AA761" s="271" t="s">
        <v>349</v>
      </c>
      <c r="AB761" s="271" t="s">
        <v>349</v>
      </c>
      <c r="AC761" s="271" t="s">
        <v>349</v>
      </c>
      <c r="AD761" s="271" t="s">
        <v>349</v>
      </c>
      <c r="AE761" s="271" t="s">
        <v>349</v>
      </c>
      <c r="AF761" s="271" t="s">
        <v>349</v>
      </c>
      <c r="AG761" s="271"/>
      <c r="AH761" s="271"/>
      <c r="AI761" s="271"/>
      <c r="AJ761" s="271"/>
      <c r="AK761" s="271"/>
      <c r="AL761" s="271"/>
    </row>
    <row r="762" spans="1:38">
      <c r="A762" s="271">
        <v>810757</v>
      </c>
      <c r="B762" s="271" t="s">
        <v>2008</v>
      </c>
      <c r="C762" s="271" t="s">
        <v>350</v>
      </c>
      <c r="D762" s="271" t="s">
        <v>350</v>
      </c>
      <c r="E762" s="271" t="s">
        <v>350</v>
      </c>
      <c r="F762" s="271" t="s">
        <v>348</v>
      </c>
      <c r="G762" s="271" t="s">
        <v>350</v>
      </c>
      <c r="H762" s="271" t="s">
        <v>348</v>
      </c>
      <c r="I762" s="271" t="s">
        <v>350</v>
      </c>
      <c r="J762" s="271" t="s">
        <v>349</v>
      </c>
      <c r="K762" s="271" t="s">
        <v>350</v>
      </c>
      <c r="L762" s="271" t="s">
        <v>350</v>
      </c>
      <c r="M762" s="271" t="s">
        <v>349</v>
      </c>
      <c r="N762" s="271" t="s">
        <v>350</v>
      </c>
      <c r="O762" s="271" t="s">
        <v>349</v>
      </c>
      <c r="P762" s="271" t="s">
        <v>350</v>
      </c>
      <c r="Q762" s="271" t="s">
        <v>349</v>
      </c>
      <c r="R762" s="271" t="s">
        <v>350</v>
      </c>
      <c r="S762" s="271" t="s">
        <v>350</v>
      </c>
      <c r="T762" s="271" t="s">
        <v>349</v>
      </c>
      <c r="U762" s="271" t="s">
        <v>350</v>
      </c>
      <c r="V762" s="271" t="s">
        <v>349</v>
      </c>
      <c r="W762" s="271" t="s">
        <v>349</v>
      </c>
      <c r="X762" s="271" t="s">
        <v>350</v>
      </c>
      <c r="Y762" s="271" t="s">
        <v>350</v>
      </c>
      <c r="Z762" s="271" t="s">
        <v>349</v>
      </c>
      <c r="AA762" s="271" t="s">
        <v>349</v>
      </c>
      <c r="AB762" s="271" t="s">
        <v>349</v>
      </c>
      <c r="AC762" s="271" t="s">
        <v>349</v>
      </c>
      <c r="AD762" s="271" t="s">
        <v>349</v>
      </c>
      <c r="AE762" s="271" t="s">
        <v>349</v>
      </c>
      <c r="AF762" s="271" t="s">
        <v>349</v>
      </c>
      <c r="AG762" s="271"/>
      <c r="AH762" s="271"/>
      <c r="AI762" s="271"/>
      <c r="AJ762" s="271"/>
      <c r="AK762" s="271"/>
      <c r="AL762" s="271"/>
    </row>
    <row r="763" spans="1:38">
      <c r="A763" s="271">
        <v>810770</v>
      </c>
      <c r="B763" s="271" t="s">
        <v>2008</v>
      </c>
      <c r="C763" s="271" t="s">
        <v>349</v>
      </c>
      <c r="D763" s="271" t="s">
        <v>348</v>
      </c>
      <c r="E763" s="271" t="s">
        <v>350</v>
      </c>
      <c r="F763" s="271" t="s">
        <v>349</v>
      </c>
      <c r="G763" s="271" t="s">
        <v>348</v>
      </c>
      <c r="H763" s="271" t="s">
        <v>350</v>
      </c>
      <c r="I763" s="271" t="s">
        <v>350</v>
      </c>
      <c r="J763" s="271" t="s">
        <v>350</v>
      </c>
      <c r="K763" s="271" t="s">
        <v>348</v>
      </c>
      <c r="L763" s="271" t="s">
        <v>348</v>
      </c>
      <c r="M763" s="271" t="s">
        <v>348</v>
      </c>
      <c r="N763" s="271" t="s">
        <v>350</v>
      </c>
      <c r="O763" s="271" t="s">
        <v>350</v>
      </c>
      <c r="P763" s="271" t="s">
        <v>350</v>
      </c>
      <c r="Q763" s="271" t="s">
        <v>350</v>
      </c>
      <c r="R763" s="271" t="s">
        <v>350</v>
      </c>
      <c r="S763" s="271" t="s">
        <v>350</v>
      </c>
      <c r="T763" s="271" t="s">
        <v>350</v>
      </c>
      <c r="U763" s="271" t="s">
        <v>350</v>
      </c>
      <c r="V763" s="271" t="s">
        <v>350</v>
      </c>
      <c r="W763" s="271" t="s">
        <v>350</v>
      </c>
      <c r="X763" s="271" t="s">
        <v>350</v>
      </c>
      <c r="Y763" s="271" t="s">
        <v>350</v>
      </c>
      <c r="Z763" s="271" t="s">
        <v>350</v>
      </c>
      <c r="AA763" s="271" t="s">
        <v>349</v>
      </c>
      <c r="AB763" s="271" t="s">
        <v>349</v>
      </c>
      <c r="AC763" s="271" t="s">
        <v>349</v>
      </c>
      <c r="AD763" s="271" t="s">
        <v>349</v>
      </c>
      <c r="AE763" s="271" t="s">
        <v>349</v>
      </c>
      <c r="AF763" s="271" t="s">
        <v>349</v>
      </c>
      <c r="AG763" s="271"/>
      <c r="AH763" s="271"/>
      <c r="AI763" s="271"/>
      <c r="AJ763" s="271"/>
      <c r="AK763" s="271"/>
      <c r="AL763" s="271"/>
    </row>
    <row r="764" spans="1:38">
      <c r="A764" s="271">
        <v>810812</v>
      </c>
      <c r="B764" s="271" t="s">
        <v>2008</v>
      </c>
      <c r="C764" s="271" t="s">
        <v>349</v>
      </c>
      <c r="D764" s="271" t="s">
        <v>349</v>
      </c>
      <c r="E764" s="271" t="s">
        <v>349</v>
      </c>
      <c r="F764" s="271" t="s">
        <v>349</v>
      </c>
      <c r="G764" s="271" t="s">
        <v>349</v>
      </c>
      <c r="H764" s="271" t="s">
        <v>349</v>
      </c>
      <c r="I764" s="271" t="s">
        <v>349</v>
      </c>
      <c r="J764" s="271" t="s">
        <v>350</v>
      </c>
      <c r="K764" s="271" t="s">
        <v>349</v>
      </c>
      <c r="L764" s="271" t="s">
        <v>349</v>
      </c>
      <c r="M764" s="271" t="s">
        <v>349</v>
      </c>
      <c r="N764" s="271" t="s">
        <v>349</v>
      </c>
      <c r="O764" s="271" t="s">
        <v>350</v>
      </c>
      <c r="P764" s="271" t="s">
        <v>349</v>
      </c>
      <c r="Q764" s="271" t="s">
        <v>349</v>
      </c>
      <c r="R764" s="271" t="s">
        <v>349</v>
      </c>
      <c r="S764" s="271" t="s">
        <v>348</v>
      </c>
      <c r="T764" s="271" t="s">
        <v>349</v>
      </c>
      <c r="U764" s="271" t="s">
        <v>349</v>
      </c>
      <c r="V764" s="271" t="s">
        <v>349</v>
      </c>
      <c r="W764" s="271" t="s">
        <v>349</v>
      </c>
      <c r="X764" s="271" t="s">
        <v>350</v>
      </c>
      <c r="Y764" s="271" t="s">
        <v>349</v>
      </c>
      <c r="Z764" s="271" t="s">
        <v>349</v>
      </c>
      <c r="AA764" s="271" t="s">
        <v>349</v>
      </c>
      <c r="AB764" s="271" t="s">
        <v>349</v>
      </c>
      <c r="AC764" s="271" t="s">
        <v>349</v>
      </c>
      <c r="AD764" s="271" t="s">
        <v>349</v>
      </c>
      <c r="AE764" s="271" t="s">
        <v>349</v>
      </c>
      <c r="AF764" s="271" t="s">
        <v>349</v>
      </c>
      <c r="AG764" s="271"/>
      <c r="AH764" s="271"/>
      <c r="AI764" s="271"/>
      <c r="AJ764" s="271"/>
      <c r="AK764" s="271"/>
      <c r="AL764" s="271"/>
    </row>
    <row r="765" spans="1:38">
      <c r="A765" s="271">
        <v>811638</v>
      </c>
      <c r="B765" s="271" t="s">
        <v>2008</v>
      </c>
      <c r="C765" s="271" t="s">
        <v>349</v>
      </c>
      <c r="D765" s="271" t="s">
        <v>350</v>
      </c>
      <c r="E765" s="271" t="s">
        <v>350</v>
      </c>
      <c r="F765" s="271" t="s">
        <v>349</v>
      </c>
      <c r="G765" s="271" t="s">
        <v>349</v>
      </c>
      <c r="H765" s="271" t="s">
        <v>349</v>
      </c>
      <c r="I765" s="271" t="s">
        <v>350</v>
      </c>
      <c r="J765" s="271" t="s">
        <v>350</v>
      </c>
      <c r="K765" s="271" t="s">
        <v>349</v>
      </c>
      <c r="L765" s="271" t="s">
        <v>350</v>
      </c>
      <c r="M765" s="271" t="s">
        <v>349</v>
      </c>
      <c r="N765" s="271" t="s">
        <v>349</v>
      </c>
      <c r="O765" s="271" t="s">
        <v>349</v>
      </c>
      <c r="P765" s="271" t="s">
        <v>349</v>
      </c>
      <c r="Q765" s="271" t="s">
        <v>350</v>
      </c>
      <c r="R765" s="271" t="s">
        <v>350</v>
      </c>
      <c r="S765" s="271" t="s">
        <v>350</v>
      </c>
      <c r="T765" s="271" t="s">
        <v>349</v>
      </c>
      <c r="U765" s="271" t="s">
        <v>349</v>
      </c>
      <c r="V765" s="271" t="s">
        <v>349</v>
      </c>
      <c r="W765" s="271" t="s">
        <v>350</v>
      </c>
      <c r="X765" s="271" t="s">
        <v>350</v>
      </c>
      <c r="Y765" s="271" t="s">
        <v>350</v>
      </c>
      <c r="Z765" s="271" t="s">
        <v>349</v>
      </c>
      <c r="AA765" s="271" t="s">
        <v>349</v>
      </c>
      <c r="AB765" s="271" t="s">
        <v>349</v>
      </c>
      <c r="AC765" s="271" t="s">
        <v>349</v>
      </c>
      <c r="AD765" s="271" t="s">
        <v>349</v>
      </c>
      <c r="AE765" s="271" t="s">
        <v>349</v>
      </c>
      <c r="AF765" s="271" t="s">
        <v>349</v>
      </c>
      <c r="AG765" s="271"/>
      <c r="AH765" s="271"/>
      <c r="AI765" s="271"/>
      <c r="AJ765" s="271"/>
      <c r="AK765" s="271"/>
      <c r="AL765" s="271"/>
    </row>
    <row r="766" spans="1:38">
      <c r="A766" s="271">
        <v>811805</v>
      </c>
      <c r="B766" s="271" t="s">
        <v>2008</v>
      </c>
      <c r="C766" s="271" t="s">
        <v>349</v>
      </c>
      <c r="D766" s="271" t="s">
        <v>349</v>
      </c>
      <c r="E766" s="271" t="s">
        <v>349</v>
      </c>
      <c r="F766" s="271" t="s">
        <v>349</v>
      </c>
      <c r="G766" s="271" t="s">
        <v>349</v>
      </c>
      <c r="H766" s="271" t="s">
        <v>349</v>
      </c>
      <c r="I766" s="271" t="s">
        <v>349</v>
      </c>
      <c r="J766" s="271" t="s">
        <v>349</v>
      </c>
      <c r="K766" s="271" t="s">
        <v>349</v>
      </c>
      <c r="L766" s="271" t="s">
        <v>349</v>
      </c>
      <c r="M766" s="271" t="s">
        <v>348</v>
      </c>
      <c r="N766" s="271" t="s">
        <v>349</v>
      </c>
      <c r="O766" s="271" t="s">
        <v>349</v>
      </c>
      <c r="P766" s="271" t="s">
        <v>349</v>
      </c>
      <c r="Q766" s="271" t="s">
        <v>350</v>
      </c>
      <c r="R766" s="271" t="s">
        <v>350</v>
      </c>
      <c r="S766" s="271" t="s">
        <v>350</v>
      </c>
      <c r="T766" s="271" t="s">
        <v>350</v>
      </c>
      <c r="U766" s="271" t="s">
        <v>350</v>
      </c>
      <c r="V766" s="271" t="s">
        <v>350</v>
      </c>
      <c r="W766" s="271" t="s">
        <v>350</v>
      </c>
      <c r="X766" s="271" t="s">
        <v>350</v>
      </c>
      <c r="Y766" s="271" t="s">
        <v>350</v>
      </c>
      <c r="Z766" s="271" t="s">
        <v>350</v>
      </c>
      <c r="AA766" s="271" t="s">
        <v>349</v>
      </c>
      <c r="AB766" s="271" t="s">
        <v>349</v>
      </c>
      <c r="AC766" s="271" t="s">
        <v>349</v>
      </c>
      <c r="AD766" s="271" t="s">
        <v>349</v>
      </c>
      <c r="AE766" s="271" t="s">
        <v>349</v>
      </c>
      <c r="AF766" s="271" t="s">
        <v>349</v>
      </c>
      <c r="AG766" s="271"/>
      <c r="AH766" s="271"/>
      <c r="AI766" s="271"/>
      <c r="AJ766" s="271"/>
      <c r="AK766" s="271"/>
      <c r="AL766" s="271"/>
    </row>
    <row r="767" spans="1:38">
      <c r="A767" s="271">
        <v>811821</v>
      </c>
      <c r="B767" s="271" t="s">
        <v>2008</v>
      </c>
      <c r="C767" s="271" t="s">
        <v>349</v>
      </c>
      <c r="D767" s="271" t="s">
        <v>350</v>
      </c>
      <c r="E767" s="271" t="s">
        <v>350</v>
      </c>
      <c r="F767" s="271" t="s">
        <v>349</v>
      </c>
      <c r="G767" s="271" t="s">
        <v>349</v>
      </c>
      <c r="H767" s="271" t="s">
        <v>349</v>
      </c>
      <c r="I767" s="271" t="s">
        <v>349</v>
      </c>
      <c r="J767" s="271" t="s">
        <v>349</v>
      </c>
      <c r="K767" s="271" t="s">
        <v>349</v>
      </c>
      <c r="L767" s="271" t="s">
        <v>350</v>
      </c>
      <c r="M767" s="271" t="s">
        <v>349</v>
      </c>
      <c r="N767" s="271" t="s">
        <v>349</v>
      </c>
      <c r="O767" s="271" t="s">
        <v>349</v>
      </c>
      <c r="P767" s="271" t="s">
        <v>349</v>
      </c>
      <c r="Q767" s="271" t="s">
        <v>350</v>
      </c>
      <c r="R767" s="271" t="s">
        <v>350</v>
      </c>
      <c r="S767" s="271" t="s">
        <v>350</v>
      </c>
      <c r="T767" s="271" t="s">
        <v>349</v>
      </c>
      <c r="U767" s="271" t="s">
        <v>349</v>
      </c>
      <c r="V767" s="271" t="s">
        <v>349</v>
      </c>
      <c r="W767" s="271" t="s">
        <v>349</v>
      </c>
      <c r="X767" s="271" t="s">
        <v>350</v>
      </c>
      <c r="Y767" s="271" t="s">
        <v>350</v>
      </c>
      <c r="Z767" s="271" t="s">
        <v>349</v>
      </c>
      <c r="AA767" s="271" t="s">
        <v>349</v>
      </c>
      <c r="AB767" s="271" t="s">
        <v>349</v>
      </c>
      <c r="AC767" s="271" t="s">
        <v>349</v>
      </c>
      <c r="AD767" s="271" t="s">
        <v>349</v>
      </c>
      <c r="AE767" s="271" t="s">
        <v>349</v>
      </c>
      <c r="AF767" s="271" t="s">
        <v>349</v>
      </c>
      <c r="AG767" s="271"/>
      <c r="AH767" s="271"/>
      <c r="AI767" s="271"/>
      <c r="AJ767" s="271"/>
      <c r="AK767" s="271"/>
      <c r="AL767" s="271"/>
    </row>
    <row r="768" spans="1:38">
      <c r="A768" s="271">
        <v>811833</v>
      </c>
      <c r="B768" s="271" t="s">
        <v>2008</v>
      </c>
      <c r="C768" s="271" t="s">
        <v>349</v>
      </c>
      <c r="D768" s="271" t="s">
        <v>348</v>
      </c>
      <c r="E768" s="271" t="s">
        <v>349</v>
      </c>
      <c r="F768" s="271" t="s">
        <v>349</v>
      </c>
      <c r="G768" s="271" t="s">
        <v>349</v>
      </c>
      <c r="H768" s="271" t="s">
        <v>349</v>
      </c>
      <c r="I768" s="271" t="s">
        <v>349</v>
      </c>
      <c r="J768" s="271" t="s">
        <v>349</v>
      </c>
      <c r="K768" s="271" t="s">
        <v>349</v>
      </c>
      <c r="L768" s="271" t="s">
        <v>350</v>
      </c>
      <c r="M768" s="271" t="s">
        <v>349</v>
      </c>
      <c r="N768" s="271" t="s">
        <v>349</v>
      </c>
      <c r="O768" s="271" t="s">
        <v>349</v>
      </c>
      <c r="P768" s="271" t="s">
        <v>349</v>
      </c>
      <c r="Q768" s="271" t="s">
        <v>350</v>
      </c>
      <c r="R768" s="271" t="s">
        <v>349</v>
      </c>
      <c r="S768" s="271" t="s">
        <v>350</v>
      </c>
      <c r="T768" s="271" t="s">
        <v>350</v>
      </c>
      <c r="U768" s="271" t="s">
        <v>350</v>
      </c>
      <c r="V768" s="271" t="s">
        <v>349</v>
      </c>
      <c r="W768" s="271" t="s">
        <v>350</v>
      </c>
      <c r="X768" s="271" t="s">
        <v>350</v>
      </c>
      <c r="Y768" s="271" t="s">
        <v>350</v>
      </c>
      <c r="Z768" s="271" t="s">
        <v>350</v>
      </c>
      <c r="AA768" s="271" t="s">
        <v>349</v>
      </c>
      <c r="AB768" s="271" t="s">
        <v>349</v>
      </c>
      <c r="AC768" s="271" t="s">
        <v>349</v>
      </c>
      <c r="AD768" s="271" t="s">
        <v>349</v>
      </c>
      <c r="AE768" s="271" t="s">
        <v>349</v>
      </c>
      <c r="AF768" s="271" t="s">
        <v>349</v>
      </c>
      <c r="AG768" s="271"/>
      <c r="AH768" s="271"/>
      <c r="AI768" s="271"/>
      <c r="AJ768" s="271"/>
      <c r="AK768" s="271"/>
      <c r="AL768" s="271"/>
    </row>
    <row r="769" spans="1:38">
      <c r="A769" s="271">
        <v>811849</v>
      </c>
      <c r="B769" s="271" t="s">
        <v>2008</v>
      </c>
      <c r="C769" s="271" t="s">
        <v>349</v>
      </c>
      <c r="D769" s="271" t="s">
        <v>349</v>
      </c>
      <c r="E769" s="271" t="s">
        <v>349</v>
      </c>
      <c r="F769" s="271" t="s">
        <v>349</v>
      </c>
      <c r="G769" s="271" t="s">
        <v>349</v>
      </c>
      <c r="H769" s="271" t="s">
        <v>349</v>
      </c>
      <c r="I769" s="271" t="s">
        <v>349</v>
      </c>
      <c r="J769" s="271" t="s">
        <v>348</v>
      </c>
      <c r="K769" s="271" t="s">
        <v>350</v>
      </c>
      <c r="L769" s="271" t="s">
        <v>350</v>
      </c>
      <c r="M769" s="271" t="s">
        <v>349</v>
      </c>
      <c r="N769" s="271" t="s">
        <v>349</v>
      </c>
      <c r="O769" s="271" t="s">
        <v>349</v>
      </c>
      <c r="P769" s="271" t="s">
        <v>350</v>
      </c>
      <c r="Q769" s="271" t="s">
        <v>350</v>
      </c>
      <c r="R769" s="271" t="s">
        <v>350</v>
      </c>
      <c r="S769" s="271" t="s">
        <v>350</v>
      </c>
      <c r="T769" s="271" t="s">
        <v>350</v>
      </c>
      <c r="U769" s="271" t="s">
        <v>350</v>
      </c>
      <c r="V769" s="271" t="s">
        <v>350</v>
      </c>
      <c r="W769" s="271" t="s">
        <v>350</v>
      </c>
      <c r="X769" s="271" t="s">
        <v>350</v>
      </c>
      <c r="Y769" s="271" t="s">
        <v>350</v>
      </c>
      <c r="Z769" s="271" t="s">
        <v>350</v>
      </c>
      <c r="AA769" s="271" t="s">
        <v>349</v>
      </c>
      <c r="AB769" s="271" t="s">
        <v>349</v>
      </c>
      <c r="AC769" s="271" t="s">
        <v>349</v>
      </c>
      <c r="AD769" s="271" t="s">
        <v>349</v>
      </c>
      <c r="AE769" s="271" t="s">
        <v>349</v>
      </c>
      <c r="AF769" s="271" t="s">
        <v>349</v>
      </c>
      <c r="AG769" s="271"/>
      <c r="AH769" s="271"/>
      <c r="AI769" s="271"/>
      <c r="AJ769" s="271"/>
      <c r="AK769" s="271"/>
      <c r="AL769" s="271"/>
    </row>
    <row r="770" spans="1:38">
      <c r="A770" s="271">
        <v>811860</v>
      </c>
      <c r="B770" s="271" t="s">
        <v>2008</v>
      </c>
      <c r="C770" s="271" t="s">
        <v>349</v>
      </c>
      <c r="D770" s="271" t="s">
        <v>350</v>
      </c>
      <c r="E770" s="271" t="s">
        <v>350</v>
      </c>
      <c r="F770" s="271" t="s">
        <v>349</v>
      </c>
      <c r="G770" s="271" t="s">
        <v>349</v>
      </c>
      <c r="H770" s="271" t="s">
        <v>349</v>
      </c>
      <c r="I770" s="271" t="s">
        <v>348</v>
      </c>
      <c r="J770" s="271" t="s">
        <v>349</v>
      </c>
      <c r="K770" s="271" t="s">
        <v>349</v>
      </c>
      <c r="L770" s="271" t="s">
        <v>349</v>
      </c>
      <c r="M770" s="271" t="s">
        <v>349</v>
      </c>
      <c r="N770" s="271" t="s">
        <v>349</v>
      </c>
      <c r="O770" s="271" t="s">
        <v>350</v>
      </c>
      <c r="P770" s="271" t="s">
        <v>350</v>
      </c>
      <c r="Q770" s="271" t="s">
        <v>350</v>
      </c>
      <c r="R770" s="271" t="s">
        <v>350</v>
      </c>
      <c r="S770" s="271" t="s">
        <v>350</v>
      </c>
      <c r="T770" s="271" t="s">
        <v>350</v>
      </c>
      <c r="U770" s="271" t="s">
        <v>350</v>
      </c>
      <c r="V770" s="271" t="s">
        <v>350</v>
      </c>
      <c r="W770" s="271" t="s">
        <v>350</v>
      </c>
      <c r="X770" s="271" t="s">
        <v>350</v>
      </c>
      <c r="Y770" s="271" t="s">
        <v>349</v>
      </c>
      <c r="Z770" s="271" t="s">
        <v>349</v>
      </c>
      <c r="AA770" s="271" t="s">
        <v>349</v>
      </c>
      <c r="AB770" s="271" t="s">
        <v>349</v>
      </c>
      <c r="AC770" s="271" t="s">
        <v>349</v>
      </c>
      <c r="AD770" s="271" t="s">
        <v>349</v>
      </c>
      <c r="AE770" s="271" t="s">
        <v>349</v>
      </c>
      <c r="AF770" s="271" t="s">
        <v>349</v>
      </c>
      <c r="AG770" s="271"/>
      <c r="AH770" s="271"/>
      <c r="AI770" s="271"/>
      <c r="AJ770" s="271"/>
      <c r="AK770" s="271"/>
      <c r="AL770" s="271"/>
    </row>
    <row r="771" spans="1:38">
      <c r="A771" s="271">
        <v>811864</v>
      </c>
      <c r="B771" s="271" t="s">
        <v>2008</v>
      </c>
      <c r="C771" s="271" t="s">
        <v>349</v>
      </c>
      <c r="D771" s="271" t="s">
        <v>350</v>
      </c>
      <c r="E771" s="271" t="s">
        <v>349</v>
      </c>
      <c r="F771" s="271" t="s">
        <v>349</v>
      </c>
      <c r="G771" s="271" t="s">
        <v>349</v>
      </c>
      <c r="H771" s="271" t="s">
        <v>349</v>
      </c>
      <c r="I771" s="271" t="s">
        <v>349</v>
      </c>
      <c r="J771" s="271" t="s">
        <v>349</v>
      </c>
      <c r="K771" s="271" t="s">
        <v>350</v>
      </c>
      <c r="L771" s="271" t="s">
        <v>350</v>
      </c>
      <c r="M771" s="271" t="s">
        <v>350</v>
      </c>
      <c r="N771" s="271" t="s">
        <v>349</v>
      </c>
      <c r="O771" s="271" t="s">
        <v>349</v>
      </c>
      <c r="P771" s="271" t="s">
        <v>350</v>
      </c>
      <c r="Q771" s="271" t="s">
        <v>350</v>
      </c>
      <c r="R771" s="271" t="s">
        <v>349</v>
      </c>
      <c r="S771" s="271" t="s">
        <v>350</v>
      </c>
      <c r="T771" s="271" t="s">
        <v>350</v>
      </c>
      <c r="U771" s="271" t="s">
        <v>350</v>
      </c>
      <c r="V771" s="271" t="s">
        <v>350</v>
      </c>
      <c r="W771" s="271" t="s">
        <v>350</v>
      </c>
      <c r="X771" s="271" t="s">
        <v>350</v>
      </c>
      <c r="Y771" s="271" t="s">
        <v>350</v>
      </c>
      <c r="Z771" s="271" t="s">
        <v>350</v>
      </c>
      <c r="AA771" s="271" t="s">
        <v>349</v>
      </c>
      <c r="AB771" s="271" t="s">
        <v>349</v>
      </c>
      <c r="AC771" s="271" t="s">
        <v>349</v>
      </c>
      <c r="AD771" s="271" t="s">
        <v>349</v>
      </c>
      <c r="AE771" s="271" t="s">
        <v>349</v>
      </c>
      <c r="AF771" s="271" t="s">
        <v>349</v>
      </c>
      <c r="AG771" s="271"/>
      <c r="AH771" s="271"/>
      <c r="AI771" s="271"/>
      <c r="AJ771" s="271"/>
      <c r="AK771" s="271"/>
      <c r="AL771" s="271"/>
    </row>
    <row r="772" spans="1:38">
      <c r="A772" s="271">
        <v>811870</v>
      </c>
      <c r="B772" s="271" t="s">
        <v>2008</v>
      </c>
      <c r="C772" s="271" t="s">
        <v>349</v>
      </c>
      <c r="D772" s="271" t="s">
        <v>350</v>
      </c>
      <c r="E772" s="271" t="s">
        <v>350</v>
      </c>
      <c r="F772" s="271" t="s">
        <v>349</v>
      </c>
      <c r="G772" s="271" t="s">
        <v>349</v>
      </c>
      <c r="H772" s="271" t="s">
        <v>349</v>
      </c>
      <c r="I772" s="271" t="s">
        <v>349</v>
      </c>
      <c r="J772" s="271" t="s">
        <v>349</v>
      </c>
      <c r="K772" s="271" t="s">
        <v>350</v>
      </c>
      <c r="L772" s="271" t="s">
        <v>350</v>
      </c>
      <c r="M772" s="271" t="s">
        <v>349</v>
      </c>
      <c r="N772" s="271" t="s">
        <v>349</v>
      </c>
      <c r="O772" s="271" t="s">
        <v>350</v>
      </c>
      <c r="P772" s="271" t="s">
        <v>349</v>
      </c>
      <c r="Q772" s="271" t="s">
        <v>349</v>
      </c>
      <c r="R772" s="271" t="s">
        <v>350</v>
      </c>
      <c r="S772" s="271" t="s">
        <v>350</v>
      </c>
      <c r="T772" s="271" t="s">
        <v>350</v>
      </c>
      <c r="U772" s="271" t="s">
        <v>350</v>
      </c>
      <c r="V772" s="271" t="s">
        <v>349</v>
      </c>
      <c r="W772" s="271" t="s">
        <v>350</v>
      </c>
      <c r="X772" s="271" t="s">
        <v>350</v>
      </c>
      <c r="Y772" s="271" t="s">
        <v>350</v>
      </c>
      <c r="Z772" s="271" t="s">
        <v>350</v>
      </c>
      <c r="AA772" s="271" t="s">
        <v>349</v>
      </c>
      <c r="AB772" s="271" t="s">
        <v>349</v>
      </c>
      <c r="AC772" s="271" t="s">
        <v>349</v>
      </c>
      <c r="AD772" s="271" t="s">
        <v>349</v>
      </c>
      <c r="AE772" s="271" t="s">
        <v>349</v>
      </c>
      <c r="AF772" s="271" t="s">
        <v>349</v>
      </c>
      <c r="AG772" s="271"/>
      <c r="AH772" s="271"/>
      <c r="AI772" s="271"/>
      <c r="AJ772" s="271"/>
      <c r="AK772" s="271"/>
      <c r="AL772" s="271"/>
    </row>
    <row r="773" spans="1:38">
      <c r="A773" s="271">
        <v>811890</v>
      </c>
      <c r="B773" s="271" t="s">
        <v>2008</v>
      </c>
      <c r="C773" s="271" t="s">
        <v>349</v>
      </c>
      <c r="D773" s="271" t="s">
        <v>350</v>
      </c>
      <c r="E773" s="271" t="s">
        <v>350</v>
      </c>
      <c r="F773" s="271" t="s">
        <v>349</v>
      </c>
      <c r="G773" s="271" t="s">
        <v>349</v>
      </c>
      <c r="H773" s="271" t="s">
        <v>349</v>
      </c>
      <c r="I773" s="271" t="s">
        <v>349</v>
      </c>
      <c r="J773" s="271" t="s">
        <v>350</v>
      </c>
      <c r="K773" s="271" t="s">
        <v>349</v>
      </c>
      <c r="L773" s="271" t="s">
        <v>350</v>
      </c>
      <c r="M773" s="271" t="s">
        <v>349</v>
      </c>
      <c r="N773" s="271" t="s">
        <v>349</v>
      </c>
      <c r="O773" s="271" t="s">
        <v>349</v>
      </c>
      <c r="P773" s="271" t="s">
        <v>349</v>
      </c>
      <c r="Q773" s="271" t="s">
        <v>350</v>
      </c>
      <c r="R773" s="271" t="s">
        <v>350</v>
      </c>
      <c r="S773" s="271" t="s">
        <v>350</v>
      </c>
      <c r="T773" s="271" t="s">
        <v>349</v>
      </c>
      <c r="U773" s="271" t="s">
        <v>349</v>
      </c>
      <c r="V773" s="271" t="s">
        <v>349</v>
      </c>
      <c r="W773" s="271" t="s">
        <v>350</v>
      </c>
      <c r="X773" s="271" t="s">
        <v>350</v>
      </c>
      <c r="Y773" s="271" t="s">
        <v>350</v>
      </c>
      <c r="Z773" s="271" t="s">
        <v>350</v>
      </c>
      <c r="AA773" s="271" t="s">
        <v>349</v>
      </c>
      <c r="AB773" s="271" t="s">
        <v>349</v>
      </c>
      <c r="AC773" s="271" t="s">
        <v>349</v>
      </c>
      <c r="AD773" s="271" t="s">
        <v>349</v>
      </c>
      <c r="AE773" s="271" t="s">
        <v>349</v>
      </c>
      <c r="AF773" s="271" t="s">
        <v>349</v>
      </c>
      <c r="AG773" s="271"/>
      <c r="AH773" s="271"/>
      <c r="AI773" s="271"/>
      <c r="AJ773" s="271"/>
      <c r="AK773" s="271"/>
      <c r="AL773" s="271"/>
    </row>
    <row r="774" spans="1:38">
      <c r="A774" s="271">
        <v>811899</v>
      </c>
      <c r="B774" s="271" t="s">
        <v>2008</v>
      </c>
      <c r="C774" s="271" t="s">
        <v>349</v>
      </c>
      <c r="D774" s="271" t="s">
        <v>348</v>
      </c>
      <c r="E774" s="271" t="s">
        <v>350</v>
      </c>
      <c r="F774" s="271" t="s">
        <v>349</v>
      </c>
      <c r="G774" s="271" t="s">
        <v>349</v>
      </c>
      <c r="H774" s="271" t="s">
        <v>349</v>
      </c>
      <c r="I774" s="271" t="s">
        <v>348</v>
      </c>
      <c r="J774" s="271" t="s">
        <v>349</v>
      </c>
      <c r="K774" s="271" t="s">
        <v>349</v>
      </c>
      <c r="L774" s="271" t="s">
        <v>350</v>
      </c>
      <c r="M774" s="271" t="s">
        <v>349</v>
      </c>
      <c r="N774" s="271" t="s">
        <v>349</v>
      </c>
      <c r="O774" s="271" t="s">
        <v>349</v>
      </c>
      <c r="P774" s="271" t="s">
        <v>349</v>
      </c>
      <c r="Q774" s="271" t="s">
        <v>350</v>
      </c>
      <c r="R774" s="271" t="s">
        <v>349</v>
      </c>
      <c r="S774" s="271" t="s">
        <v>350</v>
      </c>
      <c r="T774" s="271" t="s">
        <v>348</v>
      </c>
      <c r="U774" s="271" t="s">
        <v>350</v>
      </c>
      <c r="V774" s="271" t="s">
        <v>350</v>
      </c>
      <c r="W774" s="271" t="s">
        <v>350</v>
      </c>
      <c r="X774" s="271" t="s">
        <v>350</v>
      </c>
      <c r="Y774" s="271" t="s">
        <v>349</v>
      </c>
      <c r="Z774" s="271" t="s">
        <v>350</v>
      </c>
      <c r="AA774" s="271" t="s">
        <v>349</v>
      </c>
      <c r="AB774" s="271" t="s">
        <v>349</v>
      </c>
      <c r="AC774" s="271" t="s">
        <v>349</v>
      </c>
      <c r="AD774" s="271" t="s">
        <v>349</v>
      </c>
      <c r="AE774" s="271" t="s">
        <v>349</v>
      </c>
      <c r="AF774" s="271" t="s">
        <v>349</v>
      </c>
      <c r="AG774" s="271"/>
      <c r="AH774" s="271"/>
      <c r="AI774" s="271"/>
      <c r="AJ774" s="271"/>
      <c r="AK774" s="271"/>
      <c r="AL774" s="271"/>
    </row>
    <row r="775" spans="1:38">
      <c r="A775" s="271">
        <v>811900</v>
      </c>
      <c r="B775" s="271" t="s">
        <v>2008</v>
      </c>
      <c r="C775" s="271" t="s">
        <v>349</v>
      </c>
      <c r="D775" s="271" t="s">
        <v>350</v>
      </c>
      <c r="E775" s="271" t="s">
        <v>349</v>
      </c>
      <c r="F775" s="271" t="s">
        <v>349</v>
      </c>
      <c r="G775" s="271" t="s">
        <v>349</v>
      </c>
      <c r="H775" s="271" t="s">
        <v>349</v>
      </c>
      <c r="I775" s="271" t="s">
        <v>349</v>
      </c>
      <c r="J775" s="271" t="s">
        <v>349</v>
      </c>
      <c r="K775" s="271" t="s">
        <v>349</v>
      </c>
      <c r="L775" s="271" t="s">
        <v>349</v>
      </c>
      <c r="M775" s="271" t="s">
        <v>349</v>
      </c>
      <c r="N775" s="271" t="s">
        <v>349</v>
      </c>
      <c r="O775" s="271" t="s">
        <v>348</v>
      </c>
      <c r="P775" s="271" t="s">
        <v>350</v>
      </c>
      <c r="Q775" s="271" t="s">
        <v>350</v>
      </c>
      <c r="R775" s="271" t="s">
        <v>350</v>
      </c>
      <c r="S775" s="271" t="s">
        <v>348</v>
      </c>
      <c r="T775" s="271" t="s">
        <v>349</v>
      </c>
      <c r="U775" s="271" t="s">
        <v>350</v>
      </c>
      <c r="V775" s="271" t="s">
        <v>349</v>
      </c>
      <c r="W775" s="271" t="s">
        <v>350</v>
      </c>
      <c r="X775" s="271" t="s">
        <v>350</v>
      </c>
      <c r="Y775" s="271" t="s">
        <v>350</v>
      </c>
      <c r="Z775" s="271" t="s">
        <v>350</v>
      </c>
      <c r="AA775" s="271" t="s">
        <v>349</v>
      </c>
      <c r="AB775" s="271" t="s">
        <v>349</v>
      </c>
      <c r="AC775" s="271" t="s">
        <v>349</v>
      </c>
      <c r="AD775" s="271" t="s">
        <v>349</v>
      </c>
      <c r="AE775" s="271" t="s">
        <v>349</v>
      </c>
      <c r="AF775" s="271" t="s">
        <v>349</v>
      </c>
      <c r="AG775" s="271"/>
      <c r="AH775" s="271"/>
      <c r="AI775" s="271"/>
      <c r="AJ775" s="271"/>
      <c r="AK775" s="271"/>
      <c r="AL775" s="271"/>
    </row>
    <row r="776" spans="1:38">
      <c r="A776" s="271">
        <v>811904</v>
      </c>
      <c r="B776" s="271" t="s">
        <v>2008</v>
      </c>
      <c r="C776" s="271" t="s">
        <v>349</v>
      </c>
      <c r="D776" s="271" t="s">
        <v>350</v>
      </c>
      <c r="E776" s="271" t="s">
        <v>350</v>
      </c>
      <c r="F776" s="271" t="s">
        <v>349</v>
      </c>
      <c r="G776" s="271" t="s">
        <v>349</v>
      </c>
      <c r="H776" s="271" t="s">
        <v>349</v>
      </c>
      <c r="I776" s="271" t="s">
        <v>349</v>
      </c>
      <c r="J776" s="271" t="s">
        <v>349</v>
      </c>
      <c r="K776" s="271" t="s">
        <v>350</v>
      </c>
      <c r="L776" s="271" t="s">
        <v>348</v>
      </c>
      <c r="M776" s="271" t="s">
        <v>349</v>
      </c>
      <c r="N776" s="271" t="s">
        <v>349</v>
      </c>
      <c r="O776" s="271" t="s">
        <v>349</v>
      </c>
      <c r="P776" s="271" t="s">
        <v>349</v>
      </c>
      <c r="Q776" s="271" t="s">
        <v>349</v>
      </c>
      <c r="R776" s="271" t="s">
        <v>350</v>
      </c>
      <c r="S776" s="271" t="s">
        <v>350</v>
      </c>
      <c r="T776" s="271" t="s">
        <v>350</v>
      </c>
      <c r="U776" s="271" t="s">
        <v>350</v>
      </c>
      <c r="V776" s="271" t="s">
        <v>349</v>
      </c>
      <c r="W776" s="271" t="s">
        <v>350</v>
      </c>
      <c r="X776" s="271" t="s">
        <v>350</v>
      </c>
      <c r="Y776" s="271" t="s">
        <v>350</v>
      </c>
      <c r="Z776" s="271" t="s">
        <v>349</v>
      </c>
      <c r="AA776" s="271" t="s">
        <v>349</v>
      </c>
      <c r="AB776" s="271" t="s">
        <v>349</v>
      </c>
      <c r="AC776" s="271" t="s">
        <v>349</v>
      </c>
      <c r="AD776" s="271" t="s">
        <v>349</v>
      </c>
      <c r="AE776" s="271" t="s">
        <v>349</v>
      </c>
      <c r="AF776" s="271" t="s">
        <v>349</v>
      </c>
      <c r="AG776" s="271"/>
      <c r="AH776" s="271"/>
      <c r="AI776" s="271"/>
      <c r="AJ776" s="271"/>
      <c r="AK776" s="271"/>
      <c r="AL776" s="271"/>
    </row>
    <row r="777" spans="1:38">
      <c r="A777" s="271">
        <v>811905</v>
      </c>
      <c r="B777" s="271" t="s">
        <v>2008</v>
      </c>
      <c r="C777" s="271" t="s">
        <v>349</v>
      </c>
      <c r="D777" s="271" t="s">
        <v>350</v>
      </c>
      <c r="E777" s="271" t="s">
        <v>350</v>
      </c>
      <c r="F777" s="271" t="s">
        <v>349</v>
      </c>
      <c r="G777" s="271" t="s">
        <v>349</v>
      </c>
      <c r="H777" s="271" t="s">
        <v>349</v>
      </c>
      <c r="I777" s="271" t="s">
        <v>349</v>
      </c>
      <c r="J777" s="271" t="s">
        <v>350</v>
      </c>
      <c r="K777" s="271" t="s">
        <v>349</v>
      </c>
      <c r="L777" s="271" t="s">
        <v>350</v>
      </c>
      <c r="M777" s="271" t="s">
        <v>349</v>
      </c>
      <c r="N777" s="271" t="s">
        <v>349</v>
      </c>
      <c r="O777" s="271" t="s">
        <v>349</v>
      </c>
      <c r="P777" s="271" t="s">
        <v>349</v>
      </c>
      <c r="Q777" s="271" t="s">
        <v>350</v>
      </c>
      <c r="R777" s="271" t="s">
        <v>348</v>
      </c>
      <c r="S777" s="271" t="s">
        <v>350</v>
      </c>
      <c r="T777" s="271" t="s">
        <v>349</v>
      </c>
      <c r="U777" s="271" t="s">
        <v>349</v>
      </c>
      <c r="V777" s="271" t="s">
        <v>350</v>
      </c>
      <c r="W777" s="271" t="s">
        <v>350</v>
      </c>
      <c r="X777" s="271" t="s">
        <v>349</v>
      </c>
      <c r="Y777" s="271" t="s">
        <v>350</v>
      </c>
      <c r="Z777" s="271" t="s">
        <v>349</v>
      </c>
      <c r="AA777" s="271" t="s">
        <v>349</v>
      </c>
      <c r="AB777" s="271" t="s">
        <v>349</v>
      </c>
      <c r="AC777" s="271" t="s">
        <v>349</v>
      </c>
      <c r="AD777" s="271" t="s">
        <v>349</v>
      </c>
      <c r="AE777" s="271" t="s">
        <v>349</v>
      </c>
      <c r="AF777" s="271" t="s">
        <v>349</v>
      </c>
      <c r="AG777" s="271"/>
      <c r="AH777" s="271"/>
      <c r="AI777" s="271"/>
      <c r="AJ777" s="271"/>
      <c r="AK777" s="271"/>
      <c r="AL777" s="271"/>
    </row>
    <row r="778" spans="1:38">
      <c r="A778" s="271">
        <v>811911</v>
      </c>
      <c r="B778" s="271" t="s">
        <v>2008</v>
      </c>
      <c r="C778" s="271" t="s">
        <v>349</v>
      </c>
      <c r="D778" s="271" t="s">
        <v>350</v>
      </c>
      <c r="E778" s="271" t="s">
        <v>350</v>
      </c>
      <c r="F778" s="271" t="s">
        <v>349</v>
      </c>
      <c r="G778" s="271" t="s">
        <v>349</v>
      </c>
      <c r="H778" s="271" t="s">
        <v>349</v>
      </c>
      <c r="I778" s="271" t="s">
        <v>350</v>
      </c>
      <c r="J778" s="271" t="s">
        <v>349</v>
      </c>
      <c r="K778" s="271" t="s">
        <v>349</v>
      </c>
      <c r="L778" s="271" t="s">
        <v>350</v>
      </c>
      <c r="M778" s="271" t="s">
        <v>349</v>
      </c>
      <c r="N778" s="271" t="s">
        <v>349</v>
      </c>
      <c r="O778" s="271" t="s">
        <v>349</v>
      </c>
      <c r="P778" s="271" t="s">
        <v>349</v>
      </c>
      <c r="Q778" s="271" t="s">
        <v>348</v>
      </c>
      <c r="R778" s="271" t="s">
        <v>349</v>
      </c>
      <c r="S778" s="271" t="s">
        <v>350</v>
      </c>
      <c r="T778" s="271" t="s">
        <v>350</v>
      </c>
      <c r="U778" s="271" t="s">
        <v>350</v>
      </c>
      <c r="V778" s="271" t="s">
        <v>349</v>
      </c>
      <c r="W778" s="271" t="s">
        <v>350</v>
      </c>
      <c r="X778" s="271" t="s">
        <v>350</v>
      </c>
      <c r="Y778" s="271" t="s">
        <v>349</v>
      </c>
      <c r="Z778" s="271" t="s">
        <v>350</v>
      </c>
      <c r="AA778" s="271" t="s">
        <v>349</v>
      </c>
      <c r="AB778" s="271" t="s">
        <v>349</v>
      </c>
      <c r="AC778" s="271" t="s">
        <v>349</v>
      </c>
      <c r="AD778" s="271" t="s">
        <v>349</v>
      </c>
      <c r="AE778" s="271" t="s">
        <v>349</v>
      </c>
      <c r="AF778" s="271" t="s">
        <v>349</v>
      </c>
      <c r="AG778" s="271"/>
      <c r="AH778" s="271"/>
      <c r="AI778" s="271"/>
      <c r="AJ778" s="271"/>
      <c r="AK778" s="271"/>
      <c r="AL778" s="271"/>
    </row>
    <row r="779" spans="1:38">
      <c r="A779" s="271">
        <v>811935</v>
      </c>
      <c r="B779" s="271" t="s">
        <v>2008</v>
      </c>
      <c r="C779" s="271" t="s">
        <v>349</v>
      </c>
      <c r="D779" s="271" t="s">
        <v>349</v>
      </c>
      <c r="E779" s="271" t="s">
        <v>349</v>
      </c>
      <c r="F779" s="271" t="s">
        <v>349</v>
      </c>
      <c r="G779" s="271" t="s">
        <v>349</v>
      </c>
      <c r="H779" s="271" t="s">
        <v>349</v>
      </c>
      <c r="I779" s="271" t="s">
        <v>349</v>
      </c>
      <c r="J779" s="271" t="s">
        <v>349</v>
      </c>
      <c r="K779" s="271" t="s">
        <v>349</v>
      </c>
      <c r="L779" s="271" t="s">
        <v>350</v>
      </c>
      <c r="M779" s="271" t="s">
        <v>349</v>
      </c>
      <c r="N779" s="271" t="s">
        <v>349</v>
      </c>
      <c r="O779" s="271" t="s">
        <v>350</v>
      </c>
      <c r="P779" s="271" t="s">
        <v>349</v>
      </c>
      <c r="Q779" s="271" t="s">
        <v>349</v>
      </c>
      <c r="R779" s="271" t="s">
        <v>350</v>
      </c>
      <c r="S779" s="271" t="s">
        <v>349</v>
      </c>
      <c r="T779" s="271" t="s">
        <v>349</v>
      </c>
      <c r="U779" s="271" t="s">
        <v>349</v>
      </c>
      <c r="V779" s="271" t="s">
        <v>349</v>
      </c>
      <c r="W779" s="271" t="s">
        <v>350</v>
      </c>
      <c r="X779" s="271" t="s">
        <v>349</v>
      </c>
      <c r="Y779" s="271" t="s">
        <v>350</v>
      </c>
      <c r="Z779" s="271" t="s">
        <v>349</v>
      </c>
      <c r="AA779" s="271" t="s">
        <v>349</v>
      </c>
      <c r="AB779" s="271" t="s">
        <v>349</v>
      </c>
      <c r="AC779" s="271" t="s">
        <v>349</v>
      </c>
      <c r="AD779" s="271" t="s">
        <v>349</v>
      </c>
      <c r="AE779" s="271" t="s">
        <v>349</v>
      </c>
      <c r="AF779" s="271" t="s">
        <v>349</v>
      </c>
      <c r="AG779" s="271"/>
      <c r="AH779" s="271"/>
      <c r="AI779" s="271"/>
      <c r="AJ779" s="271"/>
      <c r="AK779" s="271"/>
      <c r="AL779" s="271"/>
    </row>
    <row r="780" spans="1:38">
      <c r="A780" s="271">
        <v>800019</v>
      </c>
      <c r="B780" s="271" t="s">
        <v>2162</v>
      </c>
      <c r="C780" s="271" t="s">
        <v>350</v>
      </c>
      <c r="D780" s="271" t="s">
        <v>350</v>
      </c>
      <c r="E780" s="271" t="s">
        <v>350</v>
      </c>
      <c r="F780" s="271" t="s">
        <v>350</v>
      </c>
      <c r="G780" s="271" t="s">
        <v>350</v>
      </c>
      <c r="H780" s="271" t="s">
        <v>350</v>
      </c>
      <c r="I780" s="271" t="s">
        <v>350</v>
      </c>
      <c r="J780" s="271" t="s">
        <v>350</v>
      </c>
      <c r="K780" s="271" t="s">
        <v>350</v>
      </c>
      <c r="L780" s="271" t="s">
        <v>350</v>
      </c>
      <c r="M780" s="271" t="s">
        <v>348</v>
      </c>
      <c r="N780" s="271" t="s">
        <v>350</v>
      </c>
      <c r="O780" s="271" t="s">
        <v>348</v>
      </c>
      <c r="P780" s="271" t="s">
        <v>350</v>
      </c>
      <c r="Q780" s="271" t="s">
        <v>350</v>
      </c>
      <c r="R780" s="271" t="s">
        <v>350</v>
      </c>
      <c r="S780" s="271" t="s">
        <v>349</v>
      </c>
      <c r="T780" s="271" t="s">
        <v>350</v>
      </c>
      <c r="U780" s="271" t="s">
        <v>349</v>
      </c>
      <c r="V780" s="271" t="s">
        <v>350</v>
      </c>
      <c r="W780" s="271" t="s">
        <v>349</v>
      </c>
      <c r="X780" s="271" t="s">
        <v>349</v>
      </c>
      <c r="Y780" s="271" t="s">
        <v>349</v>
      </c>
      <c r="Z780" s="271" t="s">
        <v>349</v>
      </c>
      <c r="AA780" s="271" t="s">
        <v>350</v>
      </c>
      <c r="AB780" s="271" t="s">
        <v>350</v>
      </c>
      <c r="AC780" s="271" t="s">
        <v>350</v>
      </c>
      <c r="AD780" s="271" t="s">
        <v>350</v>
      </c>
      <c r="AE780" s="271" t="s">
        <v>350</v>
      </c>
      <c r="AF780" s="271" t="s">
        <v>350</v>
      </c>
      <c r="AG780" s="271" t="s">
        <v>349</v>
      </c>
      <c r="AH780" s="271" t="s">
        <v>349</v>
      </c>
      <c r="AI780" s="271" t="s">
        <v>349</v>
      </c>
      <c r="AJ780" s="271" t="s">
        <v>349</v>
      </c>
      <c r="AK780" s="271" t="s">
        <v>349</v>
      </c>
      <c r="AL780" s="271" t="s">
        <v>349</v>
      </c>
    </row>
    <row r="781" spans="1:38">
      <c r="A781" s="271">
        <v>800045</v>
      </c>
      <c r="B781" s="271" t="s">
        <v>2162</v>
      </c>
      <c r="C781" s="271" t="s">
        <v>349</v>
      </c>
      <c r="D781" s="271" t="s">
        <v>350</v>
      </c>
      <c r="E781" s="271" t="s">
        <v>348</v>
      </c>
      <c r="F781" s="271" t="s">
        <v>349</v>
      </c>
      <c r="G781" s="271" t="s">
        <v>349</v>
      </c>
      <c r="H781" s="271" t="s">
        <v>349</v>
      </c>
      <c r="I781" s="271" t="s">
        <v>348</v>
      </c>
      <c r="J781" s="271" t="s">
        <v>349</v>
      </c>
      <c r="K781" s="271" t="s">
        <v>349</v>
      </c>
      <c r="L781" s="271" t="s">
        <v>349</v>
      </c>
      <c r="M781" s="271" t="s">
        <v>349</v>
      </c>
      <c r="N781" s="271" t="s">
        <v>349</v>
      </c>
      <c r="O781" s="271" t="s">
        <v>348</v>
      </c>
      <c r="P781" s="271" t="s">
        <v>350</v>
      </c>
      <c r="Q781" s="271" t="s">
        <v>348</v>
      </c>
      <c r="R781" s="271" t="s">
        <v>349</v>
      </c>
      <c r="S781" s="271" t="s">
        <v>350</v>
      </c>
      <c r="T781" s="271" t="s">
        <v>350</v>
      </c>
      <c r="U781" s="271" t="s">
        <v>350</v>
      </c>
      <c r="V781" s="271" t="s">
        <v>350</v>
      </c>
      <c r="W781" s="271" t="s">
        <v>349</v>
      </c>
      <c r="X781" s="271" t="s">
        <v>350</v>
      </c>
      <c r="Y781" s="271" t="s">
        <v>350</v>
      </c>
      <c r="Z781" s="271" t="s">
        <v>349</v>
      </c>
      <c r="AA781" s="271" t="s">
        <v>350</v>
      </c>
      <c r="AB781" s="271" t="s">
        <v>349</v>
      </c>
      <c r="AC781" s="271" t="s">
        <v>349</v>
      </c>
      <c r="AD781" s="271" t="s">
        <v>350</v>
      </c>
      <c r="AE781" s="271" t="s">
        <v>349</v>
      </c>
      <c r="AF781" s="271" t="s">
        <v>349</v>
      </c>
      <c r="AG781" s="271" t="s">
        <v>349</v>
      </c>
      <c r="AH781" s="271" t="s">
        <v>349</v>
      </c>
      <c r="AI781" s="271" t="s">
        <v>349</v>
      </c>
      <c r="AJ781" s="271" t="s">
        <v>349</v>
      </c>
      <c r="AK781" s="271" t="s">
        <v>349</v>
      </c>
      <c r="AL781" s="271" t="s">
        <v>349</v>
      </c>
    </row>
    <row r="782" spans="1:38">
      <c r="A782" s="271">
        <v>800073</v>
      </c>
      <c r="B782" s="271" t="s">
        <v>2162</v>
      </c>
      <c r="C782" s="271" t="s">
        <v>348</v>
      </c>
      <c r="D782" s="271" t="s">
        <v>350</v>
      </c>
      <c r="E782" s="271" t="s">
        <v>350</v>
      </c>
      <c r="F782" s="271" t="s">
        <v>350</v>
      </c>
      <c r="G782" s="271" t="s">
        <v>348</v>
      </c>
      <c r="H782" s="271" t="s">
        <v>350</v>
      </c>
      <c r="I782" s="271" t="s">
        <v>348</v>
      </c>
      <c r="J782" s="271" t="s">
        <v>350</v>
      </c>
      <c r="K782" s="271" t="s">
        <v>348</v>
      </c>
      <c r="L782" s="271" t="s">
        <v>348</v>
      </c>
      <c r="M782" s="271" t="s">
        <v>348</v>
      </c>
      <c r="N782" s="271" t="s">
        <v>350</v>
      </c>
      <c r="O782" s="271" t="s">
        <v>350</v>
      </c>
      <c r="P782" s="271" t="s">
        <v>348</v>
      </c>
      <c r="Q782" s="271" t="s">
        <v>350</v>
      </c>
      <c r="R782" s="271" t="s">
        <v>350</v>
      </c>
      <c r="S782" s="271" t="s">
        <v>350</v>
      </c>
      <c r="T782" s="271" t="s">
        <v>350</v>
      </c>
      <c r="U782" s="271" t="s">
        <v>348</v>
      </c>
      <c r="V782" s="271" t="s">
        <v>348</v>
      </c>
      <c r="W782" s="271" t="s">
        <v>350</v>
      </c>
      <c r="X782" s="271" t="s">
        <v>350</v>
      </c>
      <c r="Y782" s="271" t="s">
        <v>350</v>
      </c>
      <c r="Z782" s="271" t="s">
        <v>350</v>
      </c>
      <c r="AA782" s="271" t="s">
        <v>348</v>
      </c>
      <c r="AB782" s="271" t="s">
        <v>350</v>
      </c>
      <c r="AC782" s="271" t="s">
        <v>348</v>
      </c>
      <c r="AD782" s="271" t="s">
        <v>348</v>
      </c>
      <c r="AE782" s="271" t="s">
        <v>348</v>
      </c>
      <c r="AF782" s="271" t="s">
        <v>350</v>
      </c>
      <c r="AG782" s="271" t="s">
        <v>350</v>
      </c>
      <c r="AH782" s="271" t="s">
        <v>348</v>
      </c>
      <c r="AI782" s="271" t="s">
        <v>348</v>
      </c>
      <c r="AJ782" s="271" t="s">
        <v>350</v>
      </c>
      <c r="AK782" s="271" t="s">
        <v>348</v>
      </c>
      <c r="AL782" s="271" t="s">
        <v>349</v>
      </c>
    </row>
    <row r="783" spans="1:38">
      <c r="A783" s="271">
        <v>800089</v>
      </c>
      <c r="B783" s="271" t="s">
        <v>2162</v>
      </c>
      <c r="C783" s="271" t="s">
        <v>350</v>
      </c>
      <c r="D783" s="271" t="s">
        <v>348</v>
      </c>
      <c r="E783" s="271" t="s">
        <v>350</v>
      </c>
      <c r="F783" s="271" t="s">
        <v>350</v>
      </c>
      <c r="G783" s="271" t="s">
        <v>350</v>
      </c>
      <c r="H783" s="271" t="s">
        <v>350</v>
      </c>
      <c r="I783" s="271" t="s">
        <v>348</v>
      </c>
      <c r="J783" s="271" t="s">
        <v>348</v>
      </c>
      <c r="K783" s="271" t="s">
        <v>350</v>
      </c>
      <c r="L783" s="271" t="s">
        <v>350</v>
      </c>
      <c r="M783" s="271" t="s">
        <v>348</v>
      </c>
      <c r="N783" s="271" t="s">
        <v>350</v>
      </c>
      <c r="O783" s="271" t="s">
        <v>349</v>
      </c>
      <c r="P783" s="271" t="s">
        <v>348</v>
      </c>
      <c r="Q783" s="271" t="s">
        <v>348</v>
      </c>
      <c r="R783" s="271" t="s">
        <v>348</v>
      </c>
      <c r="S783" s="271" t="s">
        <v>348</v>
      </c>
      <c r="T783" s="271" t="s">
        <v>349</v>
      </c>
      <c r="U783" s="271" t="s">
        <v>350</v>
      </c>
      <c r="V783" s="271" t="s">
        <v>350</v>
      </c>
      <c r="W783" s="271" t="s">
        <v>350</v>
      </c>
      <c r="X783" s="271" t="s">
        <v>350</v>
      </c>
      <c r="Y783" s="271" t="s">
        <v>350</v>
      </c>
      <c r="Z783" s="271" t="s">
        <v>349</v>
      </c>
      <c r="AA783" s="271" t="s">
        <v>348</v>
      </c>
      <c r="AB783" s="271" t="s">
        <v>350</v>
      </c>
      <c r="AC783" s="271" t="s">
        <v>348</v>
      </c>
      <c r="AD783" s="271" t="s">
        <v>350</v>
      </c>
      <c r="AE783" s="271" t="s">
        <v>350</v>
      </c>
      <c r="AF783" s="271" t="s">
        <v>349</v>
      </c>
      <c r="AG783" s="271" t="s">
        <v>350</v>
      </c>
      <c r="AH783" s="271" t="s">
        <v>350</v>
      </c>
      <c r="AI783" s="271" t="s">
        <v>350</v>
      </c>
      <c r="AJ783" s="271" t="s">
        <v>348</v>
      </c>
      <c r="AK783" s="271" t="s">
        <v>348</v>
      </c>
      <c r="AL783" s="271" t="s">
        <v>350</v>
      </c>
    </row>
    <row r="784" spans="1:38">
      <c r="A784" s="271">
        <v>800105</v>
      </c>
      <c r="B784" s="271" t="s">
        <v>2162</v>
      </c>
      <c r="C784" s="271" t="s">
        <v>348</v>
      </c>
      <c r="D784" s="271" t="s">
        <v>348</v>
      </c>
      <c r="E784" s="271" t="s">
        <v>350</v>
      </c>
      <c r="F784" s="271" t="s">
        <v>350</v>
      </c>
      <c r="G784" s="271" t="s">
        <v>348</v>
      </c>
      <c r="H784" s="271" t="s">
        <v>348</v>
      </c>
      <c r="I784" s="271" t="s">
        <v>348</v>
      </c>
      <c r="J784" s="271" t="s">
        <v>350</v>
      </c>
      <c r="K784" s="271" t="s">
        <v>348</v>
      </c>
      <c r="L784" s="271" t="s">
        <v>348</v>
      </c>
      <c r="M784" s="271" t="s">
        <v>350</v>
      </c>
      <c r="N784" s="271" t="s">
        <v>350</v>
      </c>
      <c r="O784" s="271" t="s">
        <v>349</v>
      </c>
      <c r="P784" s="271" t="s">
        <v>350</v>
      </c>
      <c r="Q784" s="271" t="s">
        <v>350</v>
      </c>
      <c r="R784" s="271" t="s">
        <v>349</v>
      </c>
      <c r="S784" s="271" t="s">
        <v>349</v>
      </c>
      <c r="T784" s="271" t="s">
        <v>350</v>
      </c>
      <c r="U784" s="271" t="s">
        <v>350</v>
      </c>
      <c r="V784" s="271" t="s">
        <v>348</v>
      </c>
      <c r="W784" s="271" t="s">
        <v>348</v>
      </c>
      <c r="X784" s="271" t="s">
        <v>350</v>
      </c>
      <c r="Y784" s="271" t="s">
        <v>348</v>
      </c>
      <c r="Z784" s="271" t="s">
        <v>350</v>
      </c>
      <c r="AA784" s="271" t="s">
        <v>350</v>
      </c>
      <c r="AB784" s="271" t="s">
        <v>350</v>
      </c>
      <c r="AC784" s="271" t="s">
        <v>350</v>
      </c>
      <c r="AD784" s="271" t="s">
        <v>350</v>
      </c>
      <c r="AE784" s="271" t="s">
        <v>350</v>
      </c>
      <c r="AF784" s="271" t="s">
        <v>350</v>
      </c>
      <c r="AG784" s="271" t="s">
        <v>349</v>
      </c>
      <c r="AH784" s="271" t="s">
        <v>349</v>
      </c>
      <c r="AI784" s="271" t="s">
        <v>349</v>
      </c>
      <c r="AJ784" s="271" t="s">
        <v>349</v>
      </c>
      <c r="AK784" s="271" t="s">
        <v>349</v>
      </c>
      <c r="AL784" s="271" t="s">
        <v>349</v>
      </c>
    </row>
    <row r="785" spans="1:38">
      <c r="A785" s="271">
        <v>800111</v>
      </c>
      <c r="B785" s="271" t="s">
        <v>2162</v>
      </c>
      <c r="C785" s="271" t="s">
        <v>348</v>
      </c>
      <c r="D785" s="271" t="s">
        <v>348</v>
      </c>
      <c r="E785" s="271" t="s">
        <v>350</v>
      </c>
      <c r="F785" s="271" t="s">
        <v>350</v>
      </c>
      <c r="G785" s="271" t="s">
        <v>350</v>
      </c>
      <c r="H785" s="271" t="s">
        <v>350</v>
      </c>
      <c r="I785" s="271" t="s">
        <v>348</v>
      </c>
      <c r="J785" s="271" t="s">
        <v>350</v>
      </c>
      <c r="K785" s="271" t="s">
        <v>350</v>
      </c>
      <c r="L785" s="271" t="s">
        <v>350</v>
      </c>
      <c r="M785" s="271" t="s">
        <v>349</v>
      </c>
      <c r="N785" s="271" t="s">
        <v>349</v>
      </c>
      <c r="O785" s="271" t="s">
        <v>349</v>
      </c>
      <c r="P785" s="271" t="s">
        <v>350</v>
      </c>
      <c r="Q785" s="271" t="s">
        <v>349</v>
      </c>
      <c r="R785" s="271" t="s">
        <v>348</v>
      </c>
      <c r="S785" s="271" t="s">
        <v>350</v>
      </c>
      <c r="T785" s="271" t="s">
        <v>349</v>
      </c>
      <c r="U785" s="271" t="s">
        <v>348</v>
      </c>
      <c r="V785" s="271" t="s">
        <v>348</v>
      </c>
      <c r="W785" s="271" t="s">
        <v>350</v>
      </c>
      <c r="X785" s="271" t="s">
        <v>350</v>
      </c>
      <c r="Y785" s="271" t="s">
        <v>350</v>
      </c>
      <c r="Z785" s="271" t="s">
        <v>349</v>
      </c>
      <c r="AA785" s="271" t="s">
        <v>348</v>
      </c>
      <c r="AB785" s="271" t="s">
        <v>348</v>
      </c>
      <c r="AC785" s="271" t="s">
        <v>350</v>
      </c>
      <c r="AD785" s="271" t="s">
        <v>350</v>
      </c>
      <c r="AE785" s="271" t="s">
        <v>349</v>
      </c>
      <c r="AF785" s="271" t="s">
        <v>350</v>
      </c>
      <c r="AG785" s="271" t="s">
        <v>349</v>
      </c>
      <c r="AH785" s="271" t="s">
        <v>349</v>
      </c>
      <c r="AI785" s="271" t="s">
        <v>349</v>
      </c>
      <c r="AJ785" s="271" t="s">
        <v>349</v>
      </c>
      <c r="AK785" s="271" t="s">
        <v>349</v>
      </c>
      <c r="AL785" s="271" t="s">
        <v>349</v>
      </c>
    </row>
    <row r="786" spans="1:38">
      <c r="A786" s="271">
        <v>800119</v>
      </c>
      <c r="B786" s="271" t="s">
        <v>2162</v>
      </c>
      <c r="C786" s="271" t="s">
        <v>350</v>
      </c>
      <c r="D786" s="271" t="s">
        <v>350</v>
      </c>
      <c r="E786" s="271" t="s">
        <v>350</v>
      </c>
      <c r="F786" s="271" t="s">
        <v>350</v>
      </c>
      <c r="G786" s="271" t="s">
        <v>350</v>
      </c>
      <c r="H786" s="271" t="s">
        <v>350</v>
      </c>
      <c r="I786" s="271" t="s">
        <v>348</v>
      </c>
      <c r="J786" s="271" t="s">
        <v>350</v>
      </c>
      <c r="K786" s="271" t="s">
        <v>350</v>
      </c>
      <c r="L786" s="271" t="s">
        <v>350</v>
      </c>
      <c r="M786" s="271" t="s">
        <v>350</v>
      </c>
      <c r="N786" s="271" t="s">
        <v>348</v>
      </c>
      <c r="O786" s="271" t="s">
        <v>350</v>
      </c>
      <c r="P786" s="271" t="s">
        <v>350</v>
      </c>
      <c r="Q786" s="271" t="s">
        <v>350</v>
      </c>
      <c r="R786" s="271" t="s">
        <v>350</v>
      </c>
      <c r="S786" s="271" t="s">
        <v>350</v>
      </c>
      <c r="T786" s="271" t="s">
        <v>348</v>
      </c>
      <c r="U786" s="271" t="s">
        <v>350</v>
      </c>
      <c r="V786" s="271" t="s">
        <v>350</v>
      </c>
      <c r="W786" s="271" t="s">
        <v>350</v>
      </c>
      <c r="X786" s="271" t="s">
        <v>350</v>
      </c>
      <c r="Y786" s="271" t="s">
        <v>350</v>
      </c>
      <c r="Z786" s="271" t="s">
        <v>350</v>
      </c>
      <c r="AA786" s="271" t="s">
        <v>348</v>
      </c>
      <c r="AB786" s="271" t="s">
        <v>350</v>
      </c>
      <c r="AC786" s="271" t="s">
        <v>348</v>
      </c>
      <c r="AD786" s="271" t="s">
        <v>348</v>
      </c>
      <c r="AE786" s="271" t="s">
        <v>348</v>
      </c>
      <c r="AF786" s="271" t="s">
        <v>349</v>
      </c>
      <c r="AG786" s="271" t="s">
        <v>349</v>
      </c>
      <c r="AH786" s="271" t="s">
        <v>349</v>
      </c>
      <c r="AI786" s="271" t="s">
        <v>349</v>
      </c>
      <c r="AJ786" s="271" t="s">
        <v>349</v>
      </c>
      <c r="AK786" s="271" t="s">
        <v>349</v>
      </c>
      <c r="AL786" s="271" t="s">
        <v>349</v>
      </c>
    </row>
    <row r="787" spans="1:38">
      <c r="A787" s="271">
        <v>800173</v>
      </c>
      <c r="B787" s="271" t="s">
        <v>2162</v>
      </c>
      <c r="C787" s="271" t="s">
        <v>348</v>
      </c>
      <c r="D787" s="271" t="s">
        <v>348</v>
      </c>
      <c r="E787" s="271" t="s">
        <v>348</v>
      </c>
      <c r="F787" s="271" t="s">
        <v>348</v>
      </c>
      <c r="G787" s="271" t="s">
        <v>350</v>
      </c>
      <c r="H787" s="271" t="s">
        <v>350</v>
      </c>
      <c r="I787" s="271" t="s">
        <v>350</v>
      </c>
      <c r="J787" s="271" t="s">
        <v>350</v>
      </c>
      <c r="K787" s="271" t="s">
        <v>350</v>
      </c>
      <c r="L787" s="271" t="s">
        <v>350</v>
      </c>
      <c r="M787" s="271" t="s">
        <v>350</v>
      </c>
      <c r="N787" s="271" t="s">
        <v>349</v>
      </c>
      <c r="O787" s="271" t="s">
        <v>349</v>
      </c>
      <c r="P787" s="271" t="s">
        <v>350</v>
      </c>
      <c r="Q787" s="271" t="s">
        <v>350</v>
      </c>
      <c r="R787" s="271" t="s">
        <v>348</v>
      </c>
      <c r="S787" s="271" t="s">
        <v>350</v>
      </c>
      <c r="T787" s="271" t="s">
        <v>349</v>
      </c>
      <c r="U787" s="271" t="s">
        <v>349</v>
      </c>
      <c r="V787" s="271" t="s">
        <v>350</v>
      </c>
      <c r="W787" s="271" t="s">
        <v>349</v>
      </c>
      <c r="X787" s="271" t="s">
        <v>350</v>
      </c>
      <c r="Y787" s="271" t="s">
        <v>349</v>
      </c>
      <c r="Z787" s="271" t="s">
        <v>350</v>
      </c>
      <c r="AA787" s="271" t="s">
        <v>350</v>
      </c>
      <c r="AB787" s="271" t="s">
        <v>350</v>
      </c>
      <c r="AC787" s="271" t="s">
        <v>350</v>
      </c>
      <c r="AD787" s="271" t="s">
        <v>350</v>
      </c>
      <c r="AE787" s="271" t="s">
        <v>349</v>
      </c>
      <c r="AF787" s="271" t="s">
        <v>349</v>
      </c>
      <c r="AG787" s="271" t="s">
        <v>350</v>
      </c>
      <c r="AH787" s="271" t="s">
        <v>350</v>
      </c>
      <c r="AI787" s="271" t="s">
        <v>350</v>
      </c>
      <c r="AJ787" s="271" t="s">
        <v>350</v>
      </c>
      <c r="AK787" s="271" t="s">
        <v>349</v>
      </c>
      <c r="AL787" s="271" t="s">
        <v>350</v>
      </c>
    </row>
    <row r="788" spans="1:38">
      <c r="A788" s="271">
        <v>800213</v>
      </c>
      <c r="B788" s="271" t="s">
        <v>2162</v>
      </c>
      <c r="C788" s="271" t="s">
        <v>348</v>
      </c>
      <c r="D788" s="271" t="s">
        <v>348</v>
      </c>
      <c r="E788" s="271" t="s">
        <v>350</v>
      </c>
      <c r="F788" s="271" t="s">
        <v>350</v>
      </c>
      <c r="G788" s="271" t="s">
        <v>348</v>
      </c>
      <c r="H788" s="271" t="s">
        <v>350</v>
      </c>
      <c r="I788" s="271" t="s">
        <v>348</v>
      </c>
      <c r="J788" s="271" t="s">
        <v>348</v>
      </c>
      <c r="K788" s="271" t="s">
        <v>350</v>
      </c>
      <c r="L788" s="271" t="s">
        <v>350</v>
      </c>
      <c r="M788" s="271" t="s">
        <v>350</v>
      </c>
      <c r="N788" s="271" t="s">
        <v>350</v>
      </c>
      <c r="O788" s="271" t="s">
        <v>348</v>
      </c>
      <c r="P788" s="271" t="s">
        <v>348</v>
      </c>
      <c r="Q788" s="271" t="s">
        <v>350</v>
      </c>
      <c r="R788" s="271" t="s">
        <v>348</v>
      </c>
      <c r="S788" s="271" t="s">
        <v>350</v>
      </c>
      <c r="T788" s="271" t="s">
        <v>350</v>
      </c>
      <c r="U788" s="271" t="s">
        <v>350</v>
      </c>
      <c r="V788" s="271" t="s">
        <v>350</v>
      </c>
      <c r="W788" s="271" t="s">
        <v>350</v>
      </c>
      <c r="X788" s="271" t="s">
        <v>350</v>
      </c>
      <c r="Y788" s="271" t="s">
        <v>349</v>
      </c>
      <c r="Z788" s="271" t="s">
        <v>350</v>
      </c>
      <c r="AA788" s="271" t="s">
        <v>349</v>
      </c>
      <c r="AB788" s="271" t="s">
        <v>349</v>
      </c>
      <c r="AC788" s="271" t="s">
        <v>349</v>
      </c>
      <c r="AD788" s="271" t="s">
        <v>349</v>
      </c>
      <c r="AE788" s="271" t="s">
        <v>349</v>
      </c>
      <c r="AF788" s="271" t="s">
        <v>349</v>
      </c>
      <c r="AG788" s="271" t="s">
        <v>350</v>
      </c>
      <c r="AH788" s="271" t="s">
        <v>350</v>
      </c>
      <c r="AI788" s="271" t="s">
        <v>350</v>
      </c>
      <c r="AJ788" s="271" t="s">
        <v>350</v>
      </c>
      <c r="AK788" s="271" t="s">
        <v>350</v>
      </c>
      <c r="AL788" s="271" t="s">
        <v>350</v>
      </c>
    </row>
    <row r="789" spans="1:38">
      <c r="A789" s="271">
        <v>800272</v>
      </c>
      <c r="B789" s="271" t="s">
        <v>2162</v>
      </c>
      <c r="C789" s="271" t="s">
        <v>348</v>
      </c>
      <c r="D789" s="271" t="s">
        <v>348</v>
      </c>
      <c r="E789" s="271" t="s">
        <v>350</v>
      </c>
      <c r="F789" s="271" t="s">
        <v>349</v>
      </c>
      <c r="G789" s="271" t="s">
        <v>348</v>
      </c>
      <c r="H789" s="271" t="s">
        <v>349</v>
      </c>
      <c r="I789" s="271" t="s">
        <v>350</v>
      </c>
      <c r="J789" s="271" t="s">
        <v>349</v>
      </c>
      <c r="K789" s="271" t="s">
        <v>350</v>
      </c>
      <c r="L789" s="271" t="s">
        <v>350</v>
      </c>
      <c r="M789" s="271" t="s">
        <v>349</v>
      </c>
      <c r="N789" s="271" t="s">
        <v>350</v>
      </c>
      <c r="O789" s="271" t="s">
        <v>349</v>
      </c>
      <c r="P789" s="271" t="s">
        <v>350</v>
      </c>
      <c r="Q789" s="271" t="s">
        <v>350</v>
      </c>
      <c r="R789" s="271" t="s">
        <v>350</v>
      </c>
      <c r="S789" s="271" t="s">
        <v>350</v>
      </c>
      <c r="T789" s="271" t="s">
        <v>349</v>
      </c>
      <c r="U789" s="271" t="s">
        <v>349</v>
      </c>
      <c r="V789" s="271" t="s">
        <v>349</v>
      </c>
      <c r="W789" s="271" t="s">
        <v>349</v>
      </c>
      <c r="X789" s="271" t="s">
        <v>350</v>
      </c>
      <c r="Y789" s="271" t="s">
        <v>350</v>
      </c>
      <c r="Z789" s="271" t="s">
        <v>349</v>
      </c>
      <c r="AA789" s="271" t="s">
        <v>350</v>
      </c>
      <c r="AB789" s="271" t="s">
        <v>350</v>
      </c>
      <c r="AC789" s="271" t="s">
        <v>350</v>
      </c>
      <c r="AD789" s="271" t="s">
        <v>349</v>
      </c>
      <c r="AE789" s="271" t="s">
        <v>349</v>
      </c>
      <c r="AF789" s="271" t="s">
        <v>349</v>
      </c>
      <c r="AG789" s="271" t="s">
        <v>349</v>
      </c>
      <c r="AH789" s="271" t="s">
        <v>349</v>
      </c>
      <c r="AI789" s="271" t="s">
        <v>349</v>
      </c>
      <c r="AJ789" s="271" t="s">
        <v>349</v>
      </c>
      <c r="AK789" s="271" t="s">
        <v>349</v>
      </c>
      <c r="AL789" s="271" t="s">
        <v>349</v>
      </c>
    </row>
    <row r="790" spans="1:38">
      <c r="A790" s="271">
        <v>800276</v>
      </c>
      <c r="B790" s="271" t="s">
        <v>2162</v>
      </c>
      <c r="C790" s="271" t="s">
        <v>348</v>
      </c>
      <c r="D790" s="271" t="s">
        <v>348</v>
      </c>
      <c r="E790" s="271" t="s">
        <v>348</v>
      </c>
      <c r="F790" s="271" t="s">
        <v>349</v>
      </c>
      <c r="G790" s="271" t="s">
        <v>350</v>
      </c>
      <c r="H790" s="271" t="s">
        <v>349</v>
      </c>
      <c r="I790" s="271" t="s">
        <v>348</v>
      </c>
      <c r="J790" s="271" t="s">
        <v>349</v>
      </c>
      <c r="K790" s="271" t="s">
        <v>350</v>
      </c>
      <c r="L790" s="271" t="s">
        <v>350</v>
      </c>
      <c r="M790" s="271" t="s">
        <v>349</v>
      </c>
      <c r="N790" s="271" t="s">
        <v>349</v>
      </c>
      <c r="O790" s="271" t="s">
        <v>349</v>
      </c>
      <c r="P790" s="271" t="s">
        <v>349</v>
      </c>
      <c r="Q790" s="271" t="s">
        <v>350</v>
      </c>
      <c r="R790" s="271" t="s">
        <v>348</v>
      </c>
      <c r="S790" s="271" t="s">
        <v>350</v>
      </c>
      <c r="T790" s="271" t="s">
        <v>349</v>
      </c>
      <c r="U790" s="271" t="s">
        <v>349</v>
      </c>
      <c r="V790" s="271" t="s">
        <v>349</v>
      </c>
      <c r="W790" s="271" t="s">
        <v>349</v>
      </c>
      <c r="X790" s="271" t="s">
        <v>348</v>
      </c>
      <c r="Y790" s="271" t="s">
        <v>348</v>
      </c>
      <c r="Z790" s="271" t="s">
        <v>349</v>
      </c>
      <c r="AA790" s="271" t="s">
        <v>350</v>
      </c>
      <c r="AB790" s="271" t="s">
        <v>350</v>
      </c>
      <c r="AC790" s="271" t="s">
        <v>350</v>
      </c>
      <c r="AD790" s="271" t="s">
        <v>350</v>
      </c>
      <c r="AE790" s="271" t="s">
        <v>349</v>
      </c>
      <c r="AF790" s="271" t="s">
        <v>349</v>
      </c>
      <c r="AG790" s="271" t="s">
        <v>349</v>
      </c>
      <c r="AH790" s="271" t="s">
        <v>349</v>
      </c>
      <c r="AI790" s="271" t="s">
        <v>349</v>
      </c>
      <c r="AJ790" s="271" t="s">
        <v>349</v>
      </c>
      <c r="AK790" s="271" t="s">
        <v>349</v>
      </c>
      <c r="AL790" s="271" t="s">
        <v>349</v>
      </c>
    </row>
    <row r="791" spans="1:38">
      <c r="A791" s="271">
        <v>800322</v>
      </c>
      <c r="B791" s="271" t="s">
        <v>2162</v>
      </c>
      <c r="C791" s="271" t="s">
        <v>350</v>
      </c>
      <c r="D791" s="271" t="s">
        <v>348</v>
      </c>
      <c r="E791" s="271" t="s">
        <v>350</v>
      </c>
      <c r="F791" s="271" t="s">
        <v>349</v>
      </c>
      <c r="G791" s="271" t="s">
        <v>350</v>
      </c>
      <c r="H791" s="271" t="s">
        <v>349</v>
      </c>
      <c r="I791" s="271" t="s">
        <v>348</v>
      </c>
      <c r="J791" s="271" t="s">
        <v>349</v>
      </c>
      <c r="K791" s="271" t="s">
        <v>350</v>
      </c>
      <c r="L791" s="271" t="s">
        <v>350</v>
      </c>
      <c r="M791" s="271" t="s">
        <v>349</v>
      </c>
      <c r="N791" s="271" t="s">
        <v>349</v>
      </c>
      <c r="O791" s="271" t="s">
        <v>349</v>
      </c>
      <c r="P791" s="271" t="s">
        <v>348</v>
      </c>
      <c r="Q791" s="271" t="s">
        <v>348</v>
      </c>
      <c r="R791" s="271" t="s">
        <v>350</v>
      </c>
      <c r="S791" s="271" t="s">
        <v>350</v>
      </c>
      <c r="T791" s="271" t="s">
        <v>349</v>
      </c>
      <c r="U791" s="271" t="s">
        <v>349</v>
      </c>
      <c r="V791" s="271" t="s">
        <v>348</v>
      </c>
      <c r="W791" s="271" t="s">
        <v>349</v>
      </c>
      <c r="X791" s="271" t="s">
        <v>350</v>
      </c>
      <c r="Y791" s="271" t="s">
        <v>350</v>
      </c>
      <c r="Z791" s="271" t="s">
        <v>349</v>
      </c>
      <c r="AA791" s="271" t="s">
        <v>349</v>
      </c>
      <c r="AB791" s="271" t="s">
        <v>349</v>
      </c>
      <c r="AC791" s="271" t="s">
        <v>349</v>
      </c>
      <c r="AD791" s="271" t="s">
        <v>349</v>
      </c>
      <c r="AE791" s="271" t="s">
        <v>349</v>
      </c>
      <c r="AF791" s="271" t="s">
        <v>349</v>
      </c>
      <c r="AG791" s="271" t="s">
        <v>349</v>
      </c>
      <c r="AH791" s="271" t="s">
        <v>349</v>
      </c>
      <c r="AI791" s="271" t="s">
        <v>349</v>
      </c>
      <c r="AJ791" s="271" t="s">
        <v>349</v>
      </c>
      <c r="AK791" s="271" t="s">
        <v>349</v>
      </c>
      <c r="AL791" s="271" t="s">
        <v>349</v>
      </c>
    </row>
    <row r="792" spans="1:38">
      <c r="A792" s="271">
        <v>800389</v>
      </c>
      <c r="B792" s="271" t="s">
        <v>2162</v>
      </c>
      <c r="C792" s="271" t="s">
        <v>348</v>
      </c>
      <c r="D792" s="271" t="s">
        <v>348</v>
      </c>
      <c r="E792" s="271" t="s">
        <v>348</v>
      </c>
      <c r="F792" s="271" t="s">
        <v>348</v>
      </c>
      <c r="G792" s="271" t="s">
        <v>348</v>
      </c>
      <c r="H792" s="271" t="s">
        <v>350</v>
      </c>
      <c r="I792" s="271" t="s">
        <v>348</v>
      </c>
      <c r="J792" s="271" t="s">
        <v>350</v>
      </c>
      <c r="K792" s="271" t="s">
        <v>348</v>
      </c>
      <c r="L792" s="271" t="s">
        <v>348</v>
      </c>
      <c r="M792" s="271" t="s">
        <v>349</v>
      </c>
      <c r="N792" s="271" t="s">
        <v>350</v>
      </c>
      <c r="O792" s="271" t="s">
        <v>349</v>
      </c>
      <c r="P792" s="271" t="s">
        <v>348</v>
      </c>
      <c r="Q792" s="271" t="s">
        <v>348</v>
      </c>
      <c r="R792" s="271" t="s">
        <v>348</v>
      </c>
      <c r="S792" s="271" t="s">
        <v>350</v>
      </c>
      <c r="T792" s="271" t="s">
        <v>349</v>
      </c>
      <c r="U792" s="271" t="s">
        <v>348</v>
      </c>
      <c r="V792" s="271" t="s">
        <v>348</v>
      </c>
      <c r="W792" s="271" t="s">
        <v>348</v>
      </c>
      <c r="X792" s="271" t="s">
        <v>349</v>
      </c>
      <c r="Y792" s="271" t="s">
        <v>349</v>
      </c>
      <c r="Z792" s="271" t="s">
        <v>348</v>
      </c>
      <c r="AA792" s="271" t="s">
        <v>350</v>
      </c>
      <c r="AB792" s="271" t="s">
        <v>350</v>
      </c>
      <c r="AC792" s="271" t="s">
        <v>349</v>
      </c>
      <c r="AD792" s="271" t="s">
        <v>350</v>
      </c>
      <c r="AE792" s="271" t="s">
        <v>349</v>
      </c>
      <c r="AF792" s="271" t="s">
        <v>350</v>
      </c>
      <c r="AG792" s="271" t="s">
        <v>349</v>
      </c>
      <c r="AH792" s="271" t="s">
        <v>349</v>
      </c>
      <c r="AI792" s="271" t="s">
        <v>349</v>
      </c>
      <c r="AJ792" s="271" t="s">
        <v>349</v>
      </c>
      <c r="AK792" s="271" t="s">
        <v>349</v>
      </c>
      <c r="AL792" s="271" t="s">
        <v>349</v>
      </c>
    </row>
    <row r="793" spans="1:38">
      <c r="A793" s="271">
        <v>800407</v>
      </c>
      <c r="B793" s="271" t="s">
        <v>2162</v>
      </c>
      <c r="C793" s="271" t="s">
        <v>350</v>
      </c>
      <c r="D793" s="271" t="s">
        <v>350</v>
      </c>
      <c r="E793" s="271" t="s">
        <v>350</v>
      </c>
      <c r="F793" s="271" t="s">
        <v>350</v>
      </c>
      <c r="G793" s="271" t="s">
        <v>350</v>
      </c>
      <c r="H793" s="271" t="s">
        <v>350</v>
      </c>
      <c r="I793" s="271" t="s">
        <v>348</v>
      </c>
      <c r="J793" s="271" t="s">
        <v>348</v>
      </c>
      <c r="K793" s="271" t="s">
        <v>350</v>
      </c>
      <c r="L793" s="271" t="s">
        <v>348</v>
      </c>
      <c r="M793" s="271" t="s">
        <v>348</v>
      </c>
      <c r="N793" s="271" t="s">
        <v>350</v>
      </c>
      <c r="O793" s="271" t="s">
        <v>350</v>
      </c>
      <c r="P793" s="271" t="s">
        <v>350</v>
      </c>
      <c r="Q793" s="271" t="s">
        <v>350</v>
      </c>
      <c r="R793" s="271" t="s">
        <v>350</v>
      </c>
      <c r="S793" s="271" t="s">
        <v>350</v>
      </c>
      <c r="T793" s="271" t="s">
        <v>350</v>
      </c>
      <c r="U793" s="271" t="s">
        <v>350</v>
      </c>
      <c r="V793" s="271" t="s">
        <v>350</v>
      </c>
      <c r="W793" s="271" t="s">
        <v>350</v>
      </c>
      <c r="X793" s="271" t="s">
        <v>350</v>
      </c>
      <c r="Y793" s="271" t="s">
        <v>350</v>
      </c>
      <c r="Z793" s="271" t="s">
        <v>349</v>
      </c>
      <c r="AA793" s="271" t="s">
        <v>350</v>
      </c>
      <c r="AB793" s="271" t="s">
        <v>350</v>
      </c>
      <c r="AC793" s="271" t="s">
        <v>350</v>
      </c>
      <c r="AD793" s="271" t="s">
        <v>350</v>
      </c>
      <c r="AE793" s="271" t="s">
        <v>349</v>
      </c>
      <c r="AF793" s="271" t="s">
        <v>349</v>
      </c>
      <c r="AG793" s="271" t="s">
        <v>350</v>
      </c>
      <c r="AH793" s="271" t="s">
        <v>349</v>
      </c>
      <c r="AI793" s="271" t="s">
        <v>349</v>
      </c>
      <c r="AJ793" s="271" t="s">
        <v>350</v>
      </c>
      <c r="AK793" s="271" t="s">
        <v>349</v>
      </c>
      <c r="AL793" s="271" t="s">
        <v>350</v>
      </c>
    </row>
    <row r="794" spans="1:38">
      <c r="A794" s="271">
        <v>800412</v>
      </c>
      <c r="B794" s="271" t="s">
        <v>2162</v>
      </c>
      <c r="C794" s="271" t="s">
        <v>348</v>
      </c>
      <c r="D794" s="271" t="s">
        <v>348</v>
      </c>
      <c r="E794" s="271" t="s">
        <v>348</v>
      </c>
      <c r="F794" s="271" t="s">
        <v>350</v>
      </c>
      <c r="G794" s="271" t="s">
        <v>350</v>
      </c>
      <c r="H794" s="271" t="s">
        <v>348</v>
      </c>
      <c r="I794" s="271" t="s">
        <v>348</v>
      </c>
      <c r="J794" s="271" t="s">
        <v>348</v>
      </c>
      <c r="K794" s="271" t="s">
        <v>348</v>
      </c>
      <c r="L794" s="271" t="s">
        <v>348</v>
      </c>
      <c r="M794" s="271" t="s">
        <v>348</v>
      </c>
      <c r="N794" s="271" t="s">
        <v>348</v>
      </c>
      <c r="O794" s="271" t="s">
        <v>349</v>
      </c>
      <c r="P794" s="271" t="s">
        <v>350</v>
      </c>
      <c r="Q794" s="271" t="s">
        <v>348</v>
      </c>
      <c r="R794" s="271" t="s">
        <v>350</v>
      </c>
      <c r="S794" s="271" t="s">
        <v>348</v>
      </c>
      <c r="T794" s="271" t="s">
        <v>348</v>
      </c>
      <c r="U794" s="271" t="s">
        <v>350</v>
      </c>
      <c r="V794" s="271" t="s">
        <v>348</v>
      </c>
      <c r="W794" s="271" t="s">
        <v>348</v>
      </c>
      <c r="X794" s="271" t="s">
        <v>348</v>
      </c>
      <c r="Y794" s="271" t="s">
        <v>348</v>
      </c>
      <c r="Z794" s="271" t="s">
        <v>350</v>
      </c>
      <c r="AA794" s="271" t="s">
        <v>350</v>
      </c>
      <c r="AB794" s="271" t="s">
        <v>348</v>
      </c>
      <c r="AC794" s="271" t="s">
        <v>348</v>
      </c>
      <c r="AD794" s="271" t="s">
        <v>350</v>
      </c>
      <c r="AE794" s="271" t="s">
        <v>348</v>
      </c>
      <c r="AF794" s="271" t="s">
        <v>350</v>
      </c>
      <c r="AG794" s="271" t="s">
        <v>348</v>
      </c>
      <c r="AH794" s="271" t="s">
        <v>348</v>
      </c>
      <c r="AI794" s="271" t="s">
        <v>350</v>
      </c>
      <c r="AJ794" s="271" t="s">
        <v>350</v>
      </c>
      <c r="AK794" s="271" t="s">
        <v>349</v>
      </c>
      <c r="AL794" s="271" t="s">
        <v>348</v>
      </c>
    </row>
    <row r="795" spans="1:38">
      <c r="A795" s="271">
        <v>800421</v>
      </c>
      <c r="B795" s="271" t="s">
        <v>2162</v>
      </c>
      <c r="C795" s="271" t="s">
        <v>348</v>
      </c>
      <c r="D795" s="271" t="s">
        <v>348</v>
      </c>
      <c r="E795" s="271" t="s">
        <v>348</v>
      </c>
      <c r="F795" s="271" t="s">
        <v>348</v>
      </c>
      <c r="G795" s="271" t="s">
        <v>348</v>
      </c>
      <c r="H795" s="271" t="s">
        <v>350</v>
      </c>
      <c r="I795" s="271" t="s">
        <v>350</v>
      </c>
      <c r="J795" s="271" t="s">
        <v>350</v>
      </c>
      <c r="K795" s="271" t="s">
        <v>350</v>
      </c>
      <c r="L795" s="271" t="s">
        <v>350</v>
      </c>
      <c r="M795" s="271" t="s">
        <v>348</v>
      </c>
      <c r="N795" s="271" t="s">
        <v>350</v>
      </c>
      <c r="O795" s="271" t="s">
        <v>349</v>
      </c>
      <c r="P795" s="271" t="s">
        <v>348</v>
      </c>
      <c r="Q795" s="271" t="s">
        <v>348</v>
      </c>
      <c r="R795" s="271" t="s">
        <v>348</v>
      </c>
      <c r="S795" s="271" t="s">
        <v>350</v>
      </c>
      <c r="T795" s="271" t="s">
        <v>348</v>
      </c>
      <c r="U795" s="271" t="s">
        <v>348</v>
      </c>
      <c r="V795" s="271" t="s">
        <v>348</v>
      </c>
      <c r="W795" s="271" t="s">
        <v>350</v>
      </c>
      <c r="X795" s="271" t="s">
        <v>350</v>
      </c>
      <c r="Y795" s="271" t="s">
        <v>350</v>
      </c>
      <c r="Z795" s="271" t="s">
        <v>348</v>
      </c>
      <c r="AA795" s="271" t="s">
        <v>350</v>
      </c>
      <c r="AB795" s="271" t="s">
        <v>350</v>
      </c>
      <c r="AC795" s="271" t="s">
        <v>350</v>
      </c>
      <c r="AD795" s="271" t="s">
        <v>350</v>
      </c>
      <c r="AE795" s="271" t="s">
        <v>348</v>
      </c>
      <c r="AF795" s="271" t="s">
        <v>348</v>
      </c>
      <c r="AG795" s="271" t="s">
        <v>349</v>
      </c>
      <c r="AH795" s="271" t="s">
        <v>348</v>
      </c>
      <c r="AI795" s="271" t="s">
        <v>348</v>
      </c>
      <c r="AJ795" s="271" t="s">
        <v>348</v>
      </c>
      <c r="AK795" s="271" t="s">
        <v>349</v>
      </c>
      <c r="AL795" s="271" t="s">
        <v>348</v>
      </c>
    </row>
    <row r="796" spans="1:38">
      <c r="A796" s="271">
        <v>800484</v>
      </c>
      <c r="B796" s="271" t="s">
        <v>2162</v>
      </c>
      <c r="C796" s="271" t="s">
        <v>350</v>
      </c>
      <c r="D796" s="271" t="s">
        <v>350</v>
      </c>
      <c r="E796" s="271" t="s">
        <v>350</v>
      </c>
      <c r="F796" s="271" t="s">
        <v>349</v>
      </c>
      <c r="G796" s="271" t="s">
        <v>350</v>
      </c>
      <c r="H796" s="271" t="s">
        <v>349</v>
      </c>
      <c r="I796" s="271" t="s">
        <v>350</v>
      </c>
      <c r="J796" s="271" t="s">
        <v>349</v>
      </c>
      <c r="K796" s="271" t="s">
        <v>350</v>
      </c>
      <c r="L796" s="271" t="s">
        <v>350</v>
      </c>
      <c r="M796" s="271" t="s">
        <v>349</v>
      </c>
      <c r="N796" s="271" t="s">
        <v>349</v>
      </c>
      <c r="O796" s="271" t="s">
        <v>350</v>
      </c>
      <c r="P796" s="271" t="s">
        <v>350</v>
      </c>
      <c r="Q796" s="271" t="s">
        <v>350</v>
      </c>
      <c r="R796" s="271" t="s">
        <v>350</v>
      </c>
      <c r="S796" s="271" t="s">
        <v>350</v>
      </c>
      <c r="T796" s="271" t="s">
        <v>349</v>
      </c>
      <c r="U796" s="271" t="s">
        <v>349</v>
      </c>
      <c r="V796" s="271" t="s">
        <v>350</v>
      </c>
      <c r="W796" s="271" t="s">
        <v>349</v>
      </c>
      <c r="X796" s="271" t="s">
        <v>350</v>
      </c>
      <c r="Y796" s="271" t="s">
        <v>350</v>
      </c>
      <c r="Z796" s="271" t="s">
        <v>349</v>
      </c>
      <c r="AA796" s="271" t="s">
        <v>350</v>
      </c>
      <c r="AB796" s="271" t="s">
        <v>350</v>
      </c>
      <c r="AC796" s="271" t="s">
        <v>350</v>
      </c>
      <c r="AD796" s="271" t="s">
        <v>350</v>
      </c>
      <c r="AE796" s="271" t="s">
        <v>349</v>
      </c>
      <c r="AF796" s="271" t="s">
        <v>349</v>
      </c>
      <c r="AG796" s="271" t="s">
        <v>350</v>
      </c>
      <c r="AH796" s="271" t="s">
        <v>349</v>
      </c>
      <c r="AI796" s="271" t="s">
        <v>350</v>
      </c>
      <c r="AJ796" s="271" t="s">
        <v>349</v>
      </c>
      <c r="AK796" s="271" t="s">
        <v>350</v>
      </c>
      <c r="AL796" s="271" t="s">
        <v>349</v>
      </c>
    </row>
    <row r="797" spans="1:38">
      <c r="A797" s="271">
        <v>800507</v>
      </c>
      <c r="B797" s="271" t="s">
        <v>2162</v>
      </c>
      <c r="C797" s="271" t="s">
        <v>350</v>
      </c>
      <c r="D797" s="271" t="s">
        <v>348</v>
      </c>
      <c r="E797" s="271" t="s">
        <v>348</v>
      </c>
      <c r="F797" s="271" t="s">
        <v>348</v>
      </c>
      <c r="G797" s="271" t="s">
        <v>348</v>
      </c>
      <c r="H797" s="271" t="s">
        <v>350</v>
      </c>
      <c r="I797" s="271" t="s">
        <v>348</v>
      </c>
      <c r="J797" s="271" t="s">
        <v>350</v>
      </c>
      <c r="K797" s="271" t="s">
        <v>350</v>
      </c>
      <c r="L797" s="271" t="s">
        <v>350</v>
      </c>
      <c r="M797" s="271" t="s">
        <v>348</v>
      </c>
      <c r="N797" s="271" t="s">
        <v>350</v>
      </c>
      <c r="O797" s="271" t="s">
        <v>348</v>
      </c>
      <c r="P797" s="271" t="s">
        <v>350</v>
      </c>
      <c r="Q797" s="271" t="s">
        <v>350</v>
      </c>
      <c r="R797" s="271" t="s">
        <v>348</v>
      </c>
      <c r="S797" s="271" t="s">
        <v>350</v>
      </c>
      <c r="T797" s="271" t="s">
        <v>350</v>
      </c>
      <c r="U797" s="271" t="s">
        <v>350</v>
      </c>
      <c r="V797" s="271" t="s">
        <v>350</v>
      </c>
      <c r="W797" s="271" t="s">
        <v>350</v>
      </c>
      <c r="X797" s="271" t="s">
        <v>350</v>
      </c>
      <c r="Y797" s="271" t="s">
        <v>350</v>
      </c>
      <c r="Z797" s="271" t="s">
        <v>348</v>
      </c>
      <c r="AA797" s="271" t="s">
        <v>350</v>
      </c>
      <c r="AB797" s="271" t="s">
        <v>350</v>
      </c>
      <c r="AC797" s="271" t="s">
        <v>349</v>
      </c>
      <c r="AD797" s="271" t="s">
        <v>350</v>
      </c>
      <c r="AE797" s="271" t="s">
        <v>349</v>
      </c>
      <c r="AF797" s="271" t="s">
        <v>350</v>
      </c>
      <c r="AG797" s="271" t="s">
        <v>349</v>
      </c>
      <c r="AH797" s="271" t="s">
        <v>349</v>
      </c>
      <c r="AI797" s="271" t="s">
        <v>349</v>
      </c>
      <c r="AJ797" s="271" t="s">
        <v>349</v>
      </c>
      <c r="AK797" s="271" t="s">
        <v>349</v>
      </c>
      <c r="AL797" s="271" t="s">
        <v>349</v>
      </c>
    </row>
    <row r="798" spans="1:38">
      <c r="A798" s="271">
        <v>800548</v>
      </c>
      <c r="B798" s="271" t="s">
        <v>2162</v>
      </c>
      <c r="C798" s="271" t="s">
        <v>348</v>
      </c>
      <c r="D798" s="271" t="s">
        <v>348</v>
      </c>
      <c r="E798" s="271" t="s">
        <v>348</v>
      </c>
      <c r="F798" s="271" t="s">
        <v>348</v>
      </c>
      <c r="G798" s="271" t="s">
        <v>350</v>
      </c>
      <c r="H798" s="271" t="s">
        <v>349</v>
      </c>
      <c r="I798" s="271" t="s">
        <v>348</v>
      </c>
      <c r="J798" s="271" t="s">
        <v>350</v>
      </c>
      <c r="K798" s="271" t="s">
        <v>348</v>
      </c>
      <c r="L798" s="271" t="s">
        <v>348</v>
      </c>
      <c r="M798" s="271" t="s">
        <v>348</v>
      </c>
      <c r="N798" s="271" t="s">
        <v>349</v>
      </c>
      <c r="O798" s="271" t="s">
        <v>349</v>
      </c>
      <c r="P798" s="271" t="s">
        <v>349</v>
      </c>
      <c r="Q798" s="271" t="s">
        <v>350</v>
      </c>
      <c r="R798" s="271" t="s">
        <v>350</v>
      </c>
      <c r="S798" s="271" t="s">
        <v>350</v>
      </c>
      <c r="T798" s="271" t="s">
        <v>349</v>
      </c>
      <c r="U798" s="271" t="s">
        <v>350</v>
      </c>
      <c r="V798" s="271" t="s">
        <v>348</v>
      </c>
      <c r="W798" s="271" t="s">
        <v>348</v>
      </c>
      <c r="X798" s="271" t="s">
        <v>348</v>
      </c>
      <c r="Y798" s="271" t="s">
        <v>348</v>
      </c>
      <c r="Z798" s="271" t="s">
        <v>349</v>
      </c>
      <c r="AA798" s="271" t="s">
        <v>348</v>
      </c>
      <c r="AB798" s="271" t="s">
        <v>350</v>
      </c>
      <c r="AC798" s="271" t="s">
        <v>350</v>
      </c>
      <c r="AD798" s="271" t="s">
        <v>350</v>
      </c>
      <c r="AE798" s="271" t="s">
        <v>348</v>
      </c>
      <c r="AF798" s="271" t="s">
        <v>350</v>
      </c>
      <c r="AG798" s="271" t="s">
        <v>349</v>
      </c>
      <c r="AH798" s="271" t="s">
        <v>349</v>
      </c>
      <c r="AI798" s="271" t="s">
        <v>349</v>
      </c>
      <c r="AJ798" s="271" t="s">
        <v>349</v>
      </c>
      <c r="AK798" s="271" t="s">
        <v>349</v>
      </c>
      <c r="AL798" s="271" t="s">
        <v>349</v>
      </c>
    </row>
    <row r="799" spans="1:38">
      <c r="A799" s="271">
        <v>800579</v>
      </c>
      <c r="B799" s="271" t="s">
        <v>2162</v>
      </c>
      <c r="C799" s="271" t="s">
        <v>348</v>
      </c>
      <c r="D799" s="271" t="s">
        <v>350</v>
      </c>
      <c r="E799" s="271" t="s">
        <v>350</v>
      </c>
      <c r="F799" s="271" t="s">
        <v>348</v>
      </c>
      <c r="G799" s="271" t="s">
        <v>348</v>
      </c>
      <c r="H799" s="271" t="s">
        <v>349</v>
      </c>
      <c r="I799" s="271" t="s">
        <v>348</v>
      </c>
      <c r="J799" s="271" t="s">
        <v>350</v>
      </c>
      <c r="K799" s="271" t="s">
        <v>348</v>
      </c>
      <c r="L799" s="271" t="s">
        <v>348</v>
      </c>
      <c r="M799" s="271" t="s">
        <v>349</v>
      </c>
      <c r="N799" s="271" t="s">
        <v>349</v>
      </c>
      <c r="O799" s="271" t="s">
        <v>349</v>
      </c>
      <c r="P799" s="271" t="s">
        <v>348</v>
      </c>
      <c r="Q799" s="271" t="s">
        <v>348</v>
      </c>
      <c r="R799" s="271" t="s">
        <v>348</v>
      </c>
      <c r="S799" s="271" t="s">
        <v>348</v>
      </c>
      <c r="T799" s="271" t="s">
        <v>349</v>
      </c>
      <c r="U799" s="271" t="s">
        <v>348</v>
      </c>
      <c r="V799" s="271" t="s">
        <v>348</v>
      </c>
      <c r="W799" s="271" t="s">
        <v>348</v>
      </c>
      <c r="X799" s="271" t="s">
        <v>350</v>
      </c>
      <c r="Y799" s="271" t="s">
        <v>348</v>
      </c>
      <c r="Z799" s="271" t="s">
        <v>348</v>
      </c>
      <c r="AA799" s="271" t="s">
        <v>349</v>
      </c>
      <c r="AB799" s="271" t="s">
        <v>349</v>
      </c>
      <c r="AC799" s="271" t="s">
        <v>349</v>
      </c>
      <c r="AD799" s="271" t="s">
        <v>349</v>
      </c>
      <c r="AE799" s="271" t="s">
        <v>349</v>
      </c>
      <c r="AF799" s="271" t="s">
        <v>349</v>
      </c>
      <c r="AG799" s="271" t="s">
        <v>349</v>
      </c>
      <c r="AH799" s="271" t="s">
        <v>349</v>
      </c>
      <c r="AI799" s="271" t="s">
        <v>349</v>
      </c>
      <c r="AJ799" s="271" t="s">
        <v>349</v>
      </c>
      <c r="AK799" s="271" t="s">
        <v>349</v>
      </c>
      <c r="AL799" s="271" t="s">
        <v>349</v>
      </c>
    </row>
    <row r="800" spans="1:38">
      <c r="A800" s="271">
        <v>800597</v>
      </c>
      <c r="B800" s="271" t="s">
        <v>2162</v>
      </c>
      <c r="C800" s="271" t="s">
        <v>348</v>
      </c>
      <c r="D800" s="271" t="s">
        <v>350</v>
      </c>
      <c r="E800" s="271" t="s">
        <v>350</v>
      </c>
      <c r="F800" s="271" t="s">
        <v>350</v>
      </c>
      <c r="G800" s="271" t="s">
        <v>348</v>
      </c>
      <c r="H800" s="271" t="s">
        <v>350</v>
      </c>
      <c r="I800" s="271" t="s">
        <v>348</v>
      </c>
      <c r="J800" s="271" t="s">
        <v>350</v>
      </c>
      <c r="K800" s="271" t="s">
        <v>348</v>
      </c>
      <c r="L800" s="271" t="s">
        <v>350</v>
      </c>
      <c r="M800" s="271" t="s">
        <v>350</v>
      </c>
      <c r="N800" s="271" t="s">
        <v>350</v>
      </c>
      <c r="O800" s="271" t="s">
        <v>348</v>
      </c>
      <c r="P800" s="271" t="s">
        <v>348</v>
      </c>
      <c r="Q800" s="271" t="s">
        <v>350</v>
      </c>
      <c r="R800" s="271" t="s">
        <v>350</v>
      </c>
      <c r="S800" s="271" t="s">
        <v>348</v>
      </c>
      <c r="T800" s="271" t="s">
        <v>350</v>
      </c>
      <c r="U800" s="271" t="s">
        <v>348</v>
      </c>
      <c r="V800" s="271" t="s">
        <v>348</v>
      </c>
      <c r="W800" s="271" t="s">
        <v>348</v>
      </c>
      <c r="X800" s="271" t="s">
        <v>348</v>
      </c>
      <c r="Y800" s="271" t="s">
        <v>348</v>
      </c>
      <c r="Z800" s="271" t="s">
        <v>348</v>
      </c>
      <c r="AA800" s="271" t="s">
        <v>350</v>
      </c>
      <c r="AB800" s="271" t="s">
        <v>350</v>
      </c>
      <c r="AC800" s="271" t="s">
        <v>349</v>
      </c>
      <c r="AD800" s="271" t="s">
        <v>348</v>
      </c>
      <c r="AE800" s="271" t="s">
        <v>348</v>
      </c>
      <c r="AF800" s="271" t="s">
        <v>350</v>
      </c>
      <c r="AG800" s="271" t="s">
        <v>350</v>
      </c>
      <c r="AH800" s="271" t="s">
        <v>350</v>
      </c>
      <c r="AI800" s="271" t="s">
        <v>348</v>
      </c>
      <c r="AJ800" s="271" t="s">
        <v>348</v>
      </c>
      <c r="AK800" s="271" t="s">
        <v>348</v>
      </c>
      <c r="AL800" s="271" t="s">
        <v>350</v>
      </c>
    </row>
    <row r="801" spans="1:38">
      <c r="A801" s="271">
        <v>800641</v>
      </c>
      <c r="B801" s="271" t="s">
        <v>2162</v>
      </c>
      <c r="C801" s="271" t="s">
        <v>348</v>
      </c>
      <c r="D801" s="271" t="s">
        <v>350</v>
      </c>
      <c r="E801" s="271" t="s">
        <v>350</v>
      </c>
      <c r="F801" s="271" t="s">
        <v>350</v>
      </c>
      <c r="G801" s="271" t="s">
        <v>348</v>
      </c>
      <c r="H801" s="271" t="s">
        <v>350</v>
      </c>
      <c r="I801" s="271" t="s">
        <v>350</v>
      </c>
      <c r="J801" s="271" t="s">
        <v>350</v>
      </c>
      <c r="K801" s="271" t="s">
        <v>350</v>
      </c>
      <c r="L801" s="271" t="s">
        <v>350</v>
      </c>
      <c r="M801" s="271" t="s">
        <v>349</v>
      </c>
      <c r="N801" s="271" t="s">
        <v>349</v>
      </c>
      <c r="O801" s="271" t="s">
        <v>348</v>
      </c>
      <c r="P801" s="271" t="s">
        <v>350</v>
      </c>
      <c r="Q801" s="271" t="s">
        <v>350</v>
      </c>
      <c r="R801" s="271" t="s">
        <v>350</v>
      </c>
      <c r="S801" s="271" t="s">
        <v>350</v>
      </c>
      <c r="T801" s="271" t="s">
        <v>349</v>
      </c>
      <c r="U801" s="271" t="s">
        <v>348</v>
      </c>
      <c r="V801" s="271" t="s">
        <v>350</v>
      </c>
      <c r="W801" s="271" t="s">
        <v>350</v>
      </c>
      <c r="X801" s="271" t="s">
        <v>350</v>
      </c>
      <c r="Y801" s="271" t="s">
        <v>350</v>
      </c>
      <c r="Z801" s="271" t="s">
        <v>350</v>
      </c>
      <c r="AA801" s="271" t="s">
        <v>349</v>
      </c>
      <c r="AB801" s="271" t="s">
        <v>349</v>
      </c>
      <c r="AC801" s="271" t="s">
        <v>349</v>
      </c>
      <c r="AD801" s="271" t="s">
        <v>350</v>
      </c>
      <c r="AE801" s="271" t="s">
        <v>349</v>
      </c>
      <c r="AF801" s="271" t="s">
        <v>349</v>
      </c>
      <c r="AG801" s="271" t="s">
        <v>350</v>
      </c>
      <c r="AH801" s="271" t="s">
        <v>350</v>
      </c>
      <c r="AI801" s="271" t="s">
        <v>350</v>
      </c>
      <c r="AJ801" s="271" t="s">
        <v>350</v>
      </c>
      <c r="AK801" s="271" t="s">
        <v>350</v>
      </c>
      <c r="AL801" s="271" t="s">
        <v>350</v>
      </c>
    </row>
    <row r="802" spans="1:38">
      <c r="A802" s="271">
        <v>800693</v>
      </c>
      <c r="B802" s="271" t="s">
        <v>2162</v>
      </c>
      <c r="C802" s="271" t="s">
        <v>348</v>
      </c>
      <c r="D802" s="271" t="s">
        <v>348</v>
      </c>
      <c r="E802" s="271" t="s">
        <v>350</v>
      </c>
      <c r="F802" s="271" t="s">
        <v>348</v>
      </c>
      <c r="G802" s="271" t="s">
        <v>350</v>
      </c>
      <c r="H802" s="271" t="s">
        <v>350</v>
      </c>
      <c r="I802" s="271" t="s">
        <v>350</v>
      </c>
      <c r="J802" s="271" t="s">
        <v>350</v>
      </c>
      <c r="K802" s="271" t="s">
        <v>350</v>
      </c>
      <c r="L802" s="271" t="s">
        <v>350</v>
      </c>
      <c r="M802" s="271" t="s">
        <v>348</v>
      </c>
      <c r="N802" s="271" t="s">
        <v>350</v>
      </c>
      <c r="O802" s="271" t="s">
        <v>349</v>
      </c>
      <c r="P802" s="271" t="s">
        <v>348</v>
      </c>
      <c r="Q802" s="271" t="s">
        <v>348</v>
      </c>
      <c r="R802" s="271" t="s">
        <v>348</v>
      </c>
      <c r="S802" s="271" t="s">
        <v>348</v>
      </c>
      <c r="T802" s="271" t="s">
        <v>348</v>
      </c>
      <c r="U802" s="271" t="s">
        <v>348</v>
      </c>
      <c r="V802" s="271" t="s">
        <v>348</v>
      </c>
      <c r="W802" s="271" t="s">
        <v>350</v>
      </c>
      <c r="X802" s="271" t="s">
        <v>348</v>
      </c>
      <c r="Y802" s="271" t="s">
        <v>350</v>
      </c>
      <c r="Z802" s="271" t="s">
        <v>348</v>
      </c>
      <c r="AA802" s="271" t="s">
        <v>348</v>
      </c>
      <c r="AB802" s="271" t="s">
        <v>348</v>
      </c>
      <c r="AC802" s="271" t="s">
        <v>348</v>
      </c>
      <c r="AD802" s="271" t="s">
        <v>348</v>
      </c>
      <c r="AE802" s="271" t="s">
        <v>348</v>
      </c>
      <c r="AF802" s="271" t="s">
        <v>348</v>
      </c>
      <c r="AG802" s="271" t="s">
        <v>349</v>
      </c>
      <c r="AH802" s="271" t="s">
        <v>349</v>
      </c>
      <c r="AI802" s="271" t="s">
        <v>349</v>
      </c>
      <c r="AJ802" s="271" t="s">
        <v>349</v>
      </c>
      <c r="AK802" s="271" t="s">
        <v>349</v>
      </c>
      <c r="AL802" s="271" t="s">
        <v>349</v>
      </c>
    </row>
    <row r="803" spans="1:38">
      <c r="A803" s="271">
        <v>800770</v>
      </c>
      <c r="B803" s="271" t="s">
        <v>2162</v>
      </c>
      <c r="C803" s="271" t="s">
        <v>348</v>
      </c>
      <c r="D803" s="271" t="s">
        <v>350</v>
      </c>
      <c r="E803" s="271" t="s">
        <v>350</v>
      </c>
      <c r="F803" s="271" t="s">
        <v>349</v>
      </c>
      <c r="G803" s="271" t="s">
        <v>350</v>
      </c>
      <c r="H803" s="271" t="s">
        <v>349</v>
      </c>
      <c r="I803" s="271" t="s">
        <v>348</v>
      </c>
      <c r="J803" s="271" t="s">
        <v>349</v>
      </c>
      <c r="K803" s="271" t="s">
        <v>350</v>
      </c>
      <c r="L803" s="271" t="s">
        <v>348</v>
      </c>
      <c r="M803" s="271" t="s">
        <v>349</v>
      </c>
      <c r="N803" s="271" t="s">
        <v>349</v>
      </c>
      <c r="O803" s="271" t="s">
        <v>348</v>
      </c>
      <c r="P803" s="271" t="s">
        <v>348</v>
      </c>
      <c r="Q803" s="271" t="s">
        <v>348</v>
      </c>
      <c r="R803" s="271" t="s">
        <v>350</v>
      </c>
      <c r="S803" s="271" t="s">
        <v>350</v>
      </c>
      <c r="T803" s="271" t="s">
        <v>349</v>
      </c>
      <c r="U803" s="271" t="s">
        <v>349</v>
      </c>
      <c r="V803" s="271" t="s">
        <v>349</v>
      </c>
      <c r="W803" s="271" t="s">
        <v>349</v>
      </c>
      <c r="X803" s="271" t="s">
        <v>349</v>
      </c>
      <c r="Y803" s="271" t="s">
        <v>349</v>
      </c>
      <c r="Z803" s="271" t="s">
        <v>349</v>
      </c>
      <c r="AA803" s="271" t="s">
        <v>349</v>
      </c>
      <c r="AB803" s="271" t="s">
        <v>349</v>
      </c>
      <c r="AC803" s="271" t="s">
        <v>349</v>
      </c>
      <c r="AD803" s="271" t="s">
        <v>349</v>
      </c>
      <c r="AE803" s="271" t="s">
        <v>349</v>
      </c>
      <c r="AF803" s="271" t="s">
        <v>349</v>
      </c>
      <c r="AG803" s="271" t="s">
        <v>349</v>
      </c>
      <c r="AH803" s="271" t="s">
        <v>349</v>
      </c>
      <c r="AI803" s="271" t="s">
        <v>349</v>
      </c>
      <c r="AJ803" s="271" t="s">
        <v>349</v>
      </c>
      <c r="AK803" s="271" t="s">
        <v>349</v>
      </c>
      <c r="AL803" s="271" t="s">
        <v>349</v>
      </c>
    </row>
    <row r="804" spans="1:38">
      <c r="A804" s="271">
        <v>800818</v>
      </c>
      <c r="B804" s="271" t="s">
        <v>2162</v>
      </c>
      <c r="C804" s="271" t="s">
        <v>350</v>
      </c>
      <c r="D804" s="271" t="s">
        <v>348</v>
      </c>
      <c r="E804" s="271" t="s">
        <v>350</v>
      </c>
      <c r="F804" s="271" t="s">
        <v>349</v>
      </c>
      <c r="G804" s="271" t="s">
        <v>350</v>
      </c>
      <c r="H804" s="271" t="s">
        <v>349</v>
      </c>
      <c r="I804" s="271" t="s">
        <v>350</v>
      </c>
      <c r="J804" s="271" t="s">
        <v>349</v>
      </c>
      <c r="K804" s="271" t="s">
        <v>350</v>
      </c>
      <c r="L804" s="271" t="s">
        <v>350</v>
      </c>
      <c r="M804" s="271" t="s">
        <v>349</v>
      </c>
      <c r="N804" s="271" t="s">
        <v>349</v>
      </c>
      <c r="O804" s="271" t="s">
        <v>350</v>
      </c>
      <c r="P804" s="271" t="s">
        <v>350</v>
      </c>
      <c r="Q804" s="271" t="s">
        <v>350</v>
      </c>
      <c r="R804" s="271" t="s">
        <v>350</v>
      </c>
      <c r="S804" s="271" t="s">
        <v>350</v>
      </c>
      <c r="T804" s="271" t="s">
        <v>349</v>
      </c>
      <c r="U804" s="271" t="s">
        <v>349</v>
      </c>
      <c r="V804" s="271" t="s">
        <v>349</v>
      </c>
      <c r="W804" s="271" t="s">
        <v>349</v>
      </c>
      <c r="X804" s="271" t="s">
        <v>350</v>
      </c>
      <c r="Y804" s="271" t="s">
        <v>350</v>
      </c>
      <c r="Z804" s="271" t="s">
        <v>349</v>
      </c>
      <c r="AA804" s="271" t="s">
        <v>349</v>
      </c>
      <c r="AB804" s="271" t="s">
        <v>349</v>
      </c>
      <c r="AC804" s="271" t="s">
        <v>350</v>
      </c>
      <c r="AD804" s="271" t="s">
        <v>349</v>
      </c>
      <c r="AE804" s="271" t="s">
        <v>350</v>
      </c>
      <c r="AF804" s="271" t="s">
        <v>349</v>
      </c>
      <c r="AG804" s="271" t="s">
        <v>349</v>
      </c>
      <c r="AH804" s="271" t="s">
        <v>349</v>
      </c>
      <c r="AI804" s="271" t="s">
        <v>350</v>
      </c>
      <c r="AJ804" s="271" t="s">
        <v>350</v>
      </c>
      <c r="AK804" s="271" t="s">
        <v>350</v>
      </c>
      <c r="AL804" s="271" t="s">
        <v>350</v>
      </c>
    </row>
    <row r="805" spans="1:38">
      <c r="A805" s="271">
        <v>800874</v>
      </c>
      <c r="B805" s="271" t="s">
        <v>2162</v>
      </c>
      <c r="C805" s="271" t="s">
        <v>349</v>
      </c>
      <c r="D805" s="271" t="s">
        <v>348</v>
      </c>
      <c r="E805" s="271" t="s">
        <v>348</v>
      </c>
      <c r="F805" s="271" t="s">
        <v>349</v>
      </c>
      <c r="G805" s="271" t="s">
        <v>349</v>
      </c>
      <c r="H805" s="271" t="s">
        <v>349</v>
      </c>
      <c r="I805" s="271" t="s">
        <v>348</v>
      </c>
      <c r="J805" s="271" t="s">
        <v>349</v>
      </c>
      <c r="K805" s="271" t="s">
        <v>350</v>
      </c>
      <c r="L805" s="271" t="s">
        <v>348</v>
      </c>
      <c r="M805" s="271" t="s">
        <v>349</v>
      </c>
      <c r="N805" s="271" t="s">
        <v>349</v>
      </c>
      <c r="O805" s="271" t="s">
        <v>349</v>
      </c>
      <c r="P805" s="271" t="s">
        <v>348</v>
      </c>
      <c r="Q805" s="271" t="s">
        <v>348</v>
      </c>
      <c r="R805" s="271" t="s">
        <v>349</v>
      </c>
      <c r="S805" s="271" t="s">
        <v>348</v>
      </c>
      <c r="T805" s="271" t="s">
        <v>349</v>
      </c>
      <c r="U805" s="271" t="s">
        <v>350</v>
      </c>
      <c r="V805" s="271" t="s">
        <v>350</v>
      </c>
      <c r="W805" s="271" t="s">
        <v>349</v>
      </c>
      <c r="X805" s="271" t="s">
        <v>350</v>
      </c>
      <c r="Y805" s="271" t="s">
        <v>349</v>
      </c>
      <c r="Z805" s="271" t="s">
        <v>349</v>
      </c>
      <c r="AA805" s="271" t="s">
        <v>348</v>
      </c>
      <c r="AB805" s="271" t="s">
        <v>350</v>
      </c>
      <c r="AC805" s="271" t="s">
        <v>350</v>
      </c>
      <c r="AD805" s="271" t="s">
        <v>350</v>
      </c>
      <c r="AE805" s="271" t="s">
        <v>348</v>
      </c>
      <c r="AF805" s="271" t="s">
        <v>349</v>
      </c>
      <c r="AG805" s="271" t="s">
        <v>349</v>
      </c>
      <c r="AH805" s="271" t="s">
        <v>349</v>
      </c>
      <c r="AI805" s="271" t="s">
        <v>349</v>
      </c>
      <c r="AJ805" s="271" t="s">
        <v>349</v>
      </c>
      <c r="AK805" s="271" t="s">
        <v>349</v>
      </c>
      <c r="AL805" s="271" t="s">
        <v>349</v>
      </c>
    </row>
    <row r="806" spans="1:38">
      <c r="A806" s="271">
        <v>800913</v>
      </c>
      <c r="B806" s="271" t="s">
        <v>2162</v>
      </c>
      <c r="C806" s="271" t="s">
        <v>348</v>
      </c>
      <c r="D806" s="271" t="s">
        <v>350</v>
      </c>
      <c r="E806" s="271" t="s">
        <v>350</v>
      </c>
      <c r="F806" s="271" t="s">
        <v>350</v>
      </c>
      <c r="G806" s="271" t="s">
        <v>348</v>
      </c>
      <c r="H806" s="271" t="s">
        <v>350</v>
      </c>
      <c r="I806" s="271" t="s">
        <v>350</v>
      </c>
      <c r="J806" s="271" t="s">
        <v>350</v>
      </c>
      <c r="K806" s="271" t="s">
        <v>348</v>
      </c>
      <c r="L806" s="271" t="s">
        <v>348</v>
      </c>
      <c r="M806" s="271" t="s">
        <v>348</v>
      </c>
      <c r="N806" s="271" t="s">
        <v>350</v>
      </c>
      <c r="O806" s="271" t="s">
        <v>348</v>
      </c>
      <c r="P806" s="271" t="s">
        <v>350</v>
      </c>
      <c r="Q806" s="271" t="s">
        <v>350</v>
      </c>
      <c r="R806" s="271" t="s">
        <v>348</v>
      </c>
      <c r="S806" s="271" t="s">
        <v>349</v>
      </c>
      <c r="T806" s="271" t="s">
        <v>349</v>
      </c>
      <c r="U806" s="271" t="s">
        <v>348</v>
      </c>
      <c r="V806" s="271" t="s">
        <v>348</v>
      </c>
      <c r="W806" s="271" t="s">
        <v>348</v>
      </c>
      <c r="X806" s="271" t="s">
        <v>348</v>
      </c>
      <c r="Y806" s="271" t="s">
        <v>350</v>
      </c>
      <c r="Z806" s="271" t="s">
        <v>348</v>
      </c>
      <c r="AA806" s="271" t="s">
        <v>349</v>
      </c>
      <c r="AB806" s="271" t="s">
        <v>350</v>
      </c>
      <c r="AC806" s="271" t="s">
        <v>349</v>
      </c>
      <c r="AD806" s="271" t="s">
        <v>349</v>
      </c>
      <c r="AE806" s="271" t="s">
        <v>349</v>
      </c>
      <c r="AF806" s="271" t="s">
        <v>350</v>
      </c>
      <c r="AG806" s="271" t="s">
        <v>349</v>
      </c>
      <c r="AH806" s="271" t="s">
        <v>350</v>
      </c>
      <c r="AI806" s="271" t="s">
        <v>349</v>
      </c>
      <c r="AJ806" s="271" t="s">
        <v>349</v>
      </c>
      <c r="AK806" s="271" t="s">
        <v>349</v>
      </c>
      <c r="AL806" s="271" t="s">
        <v>350</v>
      </c>
    </row>
    <row r="807" spans="1:38">
      <c r="A807" s="271">
        <v>800935</v>
      </c>
      <c r="B807" s="271" t="s">
        <v>2162</v>
      </c>
      <c r="C807" s="271" t="s">
        <v>348</v>
      </c>
      <c r="D807" s="271" t="s">
        <v>350</v>
      </c>
      <c r="E807" s="271" t="s">
        <v>348</v>
      </c>
      <c r="F807" s="271" t="s">
        <v>348</v>
      </c>
      <c r="G807" s="271" t="s">
        <v>348</v>
      </c>
      <c r="H807" s="271" t="s">
        <v>348</v>
      </c>
      <c r="I807" s="271" t="s">
        <v>348</v>
      </c>
      <c r="J807" s="271" t="s">
        <v>350</v>
      </c>
      <c r="K807" s="271" t="s">
        <v>350</v>
      </c>
      <c r="L807" s="271" t="s">
        <v>348</v>
      </c>
      <c r="M807" s="271" t="s">
        <v>348</v>
      </c>
      <c r="N807" s="271" t="s">
        <v>348</v>
      </c>
      <c r="O807" s="271" t="s">
        <v>349</v>
      </c>
      <c r="P807" s="271" t="s">
        <v>348</v>
      </c>
      <c r="Q807" s="271" t="s">
        <v>348</v>
      </c>
      <c r="R807" s="271" t="s">
        <v>348</v>
      </c>
      <c r="S807" s="271" t="s">
        <v>350</v>
      </c>
      <c r="T807" s="271" t="s">
        <v>349</v>
      </c>
      <c r="U807" s="271" t="s">
        <v>350</v>
      </c>
      <c r="V807" s="271" t="s">
        <v>348</v>
      </c>
      <c r="W807" s="271" t="s">
        <v>350</v>
      </c>
      <c r="X807" s="271" t="s">
        <v>350</v>
      </c>
      <c r="Y807" s="271" t="s">
        <v>349</v>
      </c>
      <c r="Z807" s="271" t="s">
        <v>350</v>
      </c>
      <c r="AA807" s="271" t="s">
        <v>349</v>
      </c>
      <c r="AB807" s="271" t="s">
        <v>349</v>
      </c>
      <c r="AC807" s="271" t="s">
        <v>350</v>
      </c>
      <c r="AD807" s="271" t="s">
        <v>350</v>
      </c>
      <c r="AE807" s="271" t="s">
        <v>350</v>
      </c>
      <c r="AF807" s="271" t="s">
        <v>350</v>
      </c>
      <c r="AG807" s="271" t="s">
        <v>349</v>
      </c>
      <c r="AH807" s="271" t="s">
        <v>349</v>
      </c>
      <c r="AI807" s="271" t="s">
        <v>349</v>
      </c>
      <c r="AJ807" s="271" t="s">
        <v>349</v>
      </c>
      <c r="AK807" s="271" t="s">
        <v>349</v>
      </c>
      <c r="AL807" s="271" t="s">
        <v>349</v>
      </c>
    </row>
    <row r="808" spans="1:38">
      <c r="A808" s="271">
        <v>800996</v>
      </c>
      <c r="B808" s="271" t="s">
        <v>2162</v>
      </c>
      <c r="C808" s="271" t="s">
        <v>350</v>
      </c>
      <c r="D808" s="271" t="s">
        <v>348</v>
      </c>
      <c r="E808" s="271" t="s">
        <v>348</v>
      </c>
      <c r="F808" s="271" t="s">
        <v>350</v>
      </c>
      <c r="G808" s="271" t="s">
        <v>348</v>
      </c>
      <c r="H808" s="271" t="s">
        <v>350</v>
      </c>
      <c r="I808" s="271" t="s">
        <v>350</v>
      </c>
      <c r="J808" s="271" t="s">
        <v>350</v>
      </c>
      <c r="K808" s="271" t="s">
        <v>350</v>
      </c>
      <c r="L808" s="271" t="s">
        <v>350</v>
      </c>
      <c r="M808" s="271" t="s">
        <v>348</v>
      </c>
      <c r="N808" s="271" t="s">
        <v>349</v>
      </c>
      <c r="O808" s="271" t="s">
        <v>349</v>
      </c>
      <c r="P808" s="271" t="s">
        <v>350</v>
      </c>
      <c r="Q808" s="271" t="s">
        <v>349</v>
      </c>
      <c r="R808" s="271" t="s">
        <v>349</v>
      </c>
      <c r="S808" s="271" t="s">
        <v>350</v>
      </c>
      <c r="T808" s="271" t="s">
        <v>350</v>
      </c>
      <c r="U808" s="271" t="s">
        <v>349</v>
      </c>
      <c r="V808" s="271" t="s">
        <v>349</v>
      </c>
      <c r="W808" s="271" t="s">
        <v>349</v>
      </c>
      <c r="X808" s="271" t="s">
        <v>349</v>
      </c>
      <c r="Y808" s="271" t="s">
        <v>349</v>
      </c>
      <c r="Z808" s="271" t="s">
        <v>349</v>
      </c>
      <c r="AA808" s="271" t="s">
        <v>349</v>
      </c>
      <c r="AB808" s="271" t="s">
        <v>349</v>
      </c>
      <c r="AC808" s="271" t="s">
        <v>349</v>
      </c>
      <c r="AD808" s="271" t="s">
        <v>349</v>
      </c>
      <c r="AE808" s="271" t="s">
        <v>349</v>
      </c>
      <c r="AF808" s="271" t="s">
        <v>349</v>
      </c>
      <c r="AG808" s="271" t="s">
        <v>349</v>
      </c>
      <c r="AH808" s="271" t="s">
        <v>349</v>
      </c>
      <c r="AI808" s="271" t="s">
        <v>349</v>
      </c>
      <c r="AJ808" s="271" t="s">
        <v>349</v>
      </c>
      <c r="AK808" s="271" t="s">
        <v>349</v>
      </c>
      <c r="AL808" s="271" t="s">
        <v>349</v>
      </c>
    </row>
    <row r="809" spans="1:38">
      <c r="A809" s="271">
        <v>801005</v>
      </c>
      <c r="B809" s="271" t="s">
        <v>2162</v>
      </c>
      <c r="C809" s="271" t="s">
        <v>349</v>
      </c>
      <c r="D809" s="271" t="s">
        <v>350</v>
      </c>
      <c r="E809" s="271" t="s">
        <v>350</v>
      </c>
      <c r="F809" s="271" t="s">
        <v>349</v>
      </c>
      <c r="G809" s="271" t="s">
        <v>349</v>
      </c>
      <c r="H809" s="271" t="s">
        <v>349</v>
      </c>
      <c r="I809" s="271" t="s">
        <v>350</v>
      </c>
      <c r="J809" s="271" t="s">
        <v>349</v>
      </c>
      <c r="K809" s="271" t="s">
        <v>349</v>
      </c>
      <c r="L809" s="271" t="s">
        <v>349</v>
      </c>
      <c r="M809" s="271" t="s">
        <v>349</v>
      </c>
      <c r="N809" s="271" t="s">
        <v>349</v>
      </c>
      <c r="O809" s="271" t="s">
        <v>348</v>
      </c>
      <c r="P809" s="271" t="s">
        <v>348</v>
      </c>
      <c r="Q809" s="271" t="s">
        <v>350</v>
      </c>
      <c r="R809" s="271" t="s">
        <v>349</v>
      </c>
      <c r="S809" s="271" t="s">
        <v>350</v>
      </c>
      <c r="T809" s="271" t="s">
        <v>350</v>
      </c>
      <c r="U809" s="271" t="s">
        <v>348</v>
      </c>
      <c r="V809" s="271" t="s">
        <v>348</v>
      </c>
      <c r="W809" s="271" t="s">
        <v>349</v>
      </c>
      <c r="X809" s="271" t="s">
        <v>350</v>
      </c>
      <c r="Y809" s="271" t="s">
        <v>350</v>
      </c>
      <c r="Z809" s="271" t="s">
        <v>348</v>
      </c>
      <c r="AA809" s="271" t="s">
        <v>350</v>
      </c>
      <c r="AB809" s="271" t="s">
        <v>350</v>
      </c>
      <c r="AC809" s="271" t="s">
        <v>349</v>
      </c>
      <c r="AD809" s="271" t="s">
        <v>350</v>
      </c>
      <c r="AE809" s="271" t="s">
        <v>349</v>
      </c>
      <c r="AF809" s="271" t="s">
        <v>349</v>
      </c>
      <c r="AG809" s="271" t="s">
        <v>349</v>
      </c>
      <c r="AH809" s="271" t="s">
        <v>349</v>
      </c>
      <c r="AI809" s="271" t="s">
        <v>349</v>
      </c>
      <c r="AJ809" s="271" t="s">
        <v>349</v>
      </c>
      <c r="AK809" s="271" t="s">
        <v>349</v>
      </c>
      <c r="AL809" s="271" t="s">
        <v>349</v>
      </c>
    </row>
    <row r="810" spans="1:38">
      <c r="A810" s="271">
        <v>801006</v>
      </c>
      <c r="B810" s="271" t="s">
        <v>2162</v>
      </c>
      <c r="C810" s="271" t="s">
        <v>349</v>
      </c>
      <c r="D810" s="271" t="s">
        <v>348</v>
      </c>
      <c r="E810" s="271" t="s">
        <v>348</v>
      </c>
      <c r="F810" s="271" t="s">
        <v>349</v>
      </c>
      <c r="G810" s="271" t="s">
        <v>348</v>
      </c>
      <c r="H810" s="271" t="s">
        <v>349</v>
      </c>
      <c r="I810" s="271" t="s">
        <v>348</v>
      </c>
      <c r="J810" s="271" t="s">
        <v>348</v>
      </c>
      <c r="K810" s="271" t="s">
        <v>350</v>
      </c>
      <c r="L810" s="271" t="s">
        <v>350</v>
      </c>
      <c r="M810" s="271" t="s">
        <v>349</v>
      </c>
      <c r="N810" s="271" t="s">
        <v>349</v>
      </c>
      <c r="O810" s="271" t="s">
        <v>348</v>
      </c>
      <c r="P810" s="271" t="s">
        <v>348</v>
      </c>
      <c r="Q810" s="271" t="s">
        <v>348</v>
      </c>
      <c r="R810" s="271" t="s">
        <v>350</v>
      </c>
      <c r="S810" s="271" t="s">
        <v>350</v>
      </c>
      <c r="T810" s="271" t="s">
        <v>349</v>
      </c>
      <c r="U810" s="271" t="s">
        <v>349</v>
      </c>
      <c r="V810" s="271" t="s">
        <v>349</v>
      </c>
      <c r="W810" s="271" t="s">
        <v>349</v>
      </c>
      <c r="X810" s="271" t="s">
        <v>348</v>
      </c>
      <c r="Y810" s="271" t="s">
        <v>350</v>
      </c>
      <c r="Z810" s="271" t="s">
        <v>349</v>
      </c>
      <c r="AA810" s="271" t="s">
        <v>350</v>
      </c>
      <c r="AB810" s="271" t="s">
        <v>350</v>
      </c>
      <c r="AC810" s="271" t="s">
        <v>350</v>
      </c>
      <c r="AD810" s="271" t="s">
        <v>350</v>
      </c>
      <c r="AE810" s="271" t="s">
        <v>350</v>
      </c>
      <c r="AF810" s="271" t="s">
        <v>350</v>
      </c>
      <c r="AG810" s="271" t="s">
        <v>349</v>
      </c>
      <c r="AH810" s="271" t="s">
        <v>349</v>
      </c>
      <c r="AI810" s="271" t="s">
        <v>349</v>
      </c>
      <c r="AJ810" s="271" t="s">
        <v>349</v>
      </c>
      <c r="AK810" s="271" t="s">
        <v>349</v>
      </c>
      <c r="AL810" s="271" t="s">
        <v>349</v>
      </c>
    </row>
    <row r="811" spans="1:38">
      <c r="A811" s="271">
        <v>801019</v>
      </c>
      <c r="B811" s="271" t="s">
        <v>2162</v>
      </c>
      <c r="C811" s="271" t="s">
        <v>348</v>
      </c>
      <c r="D811" s="271" t="s">
        <v>350</v>
      </c>
      <c r="E811" s="271" t="s">
        <v>350</v>
      </c>
      <c r="F811" s="271" t="s">
        <v>348</v>
      </c>
      <c r="G811" s="271" t="s">
        <v>350</v>
      </c>
      <c r="H811" s="271" t="s">
        <v>349</v>
      </c>
      <c r="I811" s="271" t="s">
        <v>350</v>
      </c>
      <c r="J811" s="271" t="s">
        <v>348</v>
      </c>
      <c r="K811" s="271" t="s">
        <v>348</v>
      </c>
      <c r="L811" s="271" t="s">
        <v>350</v>
      </c>
      <c r="M811" s="271" t="s">
        <v>349</v>
      </c>
      <c r="N811" s="271" t="s">
        <v>350</v>
      </c>
      <c r="O811" s="271" t="s">
        <v>350</v>
      </c>
      <c r="P811" s="271" t="s">
        <v>350</v>
      </c>
      <c r="Q811" s="271" t="s">
        <v>350</v>
      </c>
      <c r="R811" s="271" t="s">
        <v>348</v>
      </c>
      <c r="S811" s="271" t="s">
        <v>348</v>
      </c>
      <c r="T811" s="271" t="s">
        <v>349</v>
      </c>
      <c r="U811" s="271" t="s">
        <v>349</v>
      </c>
      <c r="V811" s="271" t="s">
        <v>349</v>
      </c>
      <c r="W811" s="271" t="s">
        <v>349</v>
      </c>
      <c r="X811" s="271" t="s">
        <v>350</v>
      </c>
      <c r="Y811" s="271" t="s">
        <v>350</v>
      </c>
      <c r="Z811" s="271" t="s">
        <v>350</v>
      </c>
      <c r="AA811" s="271" t="s">
        <v>350</v>
      </c>
      <c r="AB811" s="271" t="s">
        <v>350</v>
      </c>
      <c r="AC811" s="271" t="s">
        <v>350</v>
      </c>
      <c r="AD811" s="271" t="s">
        <v>348</v>
      </c>
      <c r="AE811" s="271" t="s">
        <v>350</v>
      </c>
      <c r="AF811" s="271" t="s">
        <v>350</v>
      </c>
      <c r="AG811" s="271" t="s">
        <v>350</v>
      </c>
      <c r="AH811" s="271" t="s">
        <v>350</v>
      </c>
      <c r="AI811" s="271" t="s">
        <v>350</v>
      </c>
      <c r="AJ811" s="271" t="s">
        <v>350</v>
      </c>
      <c r="AK811" s="271" t="s">
        <v>350</v>
      </c>
      <c r="AL811" s="271" t="s">
        <v>350</v>
      </c>
    </row>
    <row r="812" spans="1:38">
      <c r="A812" s="271">
        <v>801178</v>
      </c>
      <c r="B812" s="271" t="s">
        <v>2162</v>
      </c>
      <c r="C812" s="271" t="s">
        <v>350</v>
      </c>
      <c r="D812" s="271" t="s">
        <v>350</v>
      </c>
      <c r="E812" s="271" t="s">
        <v>350</v>
      </c>
      <c r="F812" s="271" t="s">
        <v>350</v>
      </c>
      <c r="G812" s="271" t="s">
        <v>350</v>
      </c>
      <c r="H812" s="271" t="s">
        <v>349</v>
      </c>
      <c r="I812" s="271" t="s">
        <v>350</v>
      </c>
      <c r="J812" s="271" t="s">
        <v>350</v>
      </c>
      <c r="K812" s="271" t="s">
        <v>350</v>
      </c>
      <c r="L812" s="271" t="s">
        <v>350</v>
      </c>
      <c r="M812" s="271" t="s">
        <v>349</v>
      </c>
      <c r="N812" s="271" t="s">
        <v>349</v>
      </c>
      <c r="O812" s="271" t="s">
        <v>348</v>
      </c>
      <c r="P812" s="271" t="s">
        <v>350</v>
      </c>
      <c r="Q812" s="271" t="s">
        <v>349</v>
      </c>
      <c r="R812" s="271" t="s">
        <v>349</v>
      </c>
      <c r="S812" s="271" t="s">
        <v>349</v>
      </c>
      <c r="T812" s="271" t="s">
        <v>349</v>
      </c>
      <c r="U812" s="271" t="s">
        <v>349</v>
      </c>
      <c r="V812" s="271" t="s">
        <v>349</v>
      </c>
      <c r="W812" s="271" t="s">
        <v>350</v>
      </c>
      <c r="X812" s="271" t="s">
        <v>350</v>
      </c>
      <c r="Y812" s="271" t="s">
        <v>350</v>
      </c>
      <c r="Z812" s="271" t="s">
        <v>349</v>
      </c>
      <c r="AA812" s="271" t="s">
        <v>350</v>
      </c>
      <c r="AB812" s="271" t="s">
        <v>350</v>
      </c>
      <c r="AC812" s="271" t="s">
        <v>350</v>
      </c>
      <c r="AD812" s="271" t="s">
        <v>349</v>
      </c>
      <c r="AE812" s="271" t="s">
        <v>349</v>
      </c>
      <c r="AF812" s="271" t="s">
        <v>349</v>
      </c>
      <c r="AG812" s="271" t="s">
        <v>349</v>
      </c>
      <c r="AH812" s="271" t="s">
        <v>349</v>
      </c>
      <c r="AI812" s="271" t="s">
        <v>348</v>
      </c>
      <c r="AJ812" s="271" t="s">
        <v>349</v>
      </c>
      <c r="AK812" s="271" t="s">
        <v>349</v>
      </c>
      <c r="AL812" s="271" t="s">
        <v>349</v>
      </c>
    </row>
    <row r="813" spans="1:38">
      <c r="A813" s="271">
        <v>801257</v>
      </c>
      <c r="B813" s="271" t="s">
        <v>2162</v>
      </c>
      <c r="C813" s="271" t="s">
        <v>348</v>
      </c>
      <c r="D813" s="271" t="s">
        <v>348</v>
      </c>
      <c r="E813" s="271" t="s">
        <v>350</v>
      </c>
      <c r="F813" s="271" t="s">
        <v>350</v>
      </c>
      <c r="G813" s="271" t="s">
        <v>350</v>
      </c>
      <c r="H813" s="271" t="s">
        <v>350</v>
      </c>
      <c r="I813" s="271" t="s">
        <v>350</v>
      </c>
      <c r="J813" s="271" t="s">
        <v>348</v>
      </c>
      <c r="K813" s="271" t="s">
        <v>348</v>
      </c>
      <c r="L813" s="271" t="s">
        <v>348</v>
      </c>
      <c r="M813" s="271" t="s">
        <v>348</v>
      </c>
      <c r="N813" s="271" t="s">
        <v>350</v>
      </c>
      <c r="O813" s="271" t="s">
        <v>350</v>
      </c>
      <c r="P813" s="271" t="s">
        <v>350</v>
      </c>
      <c r="Q813" s="271" t="s">
        <v>350</v>
      </c>
      <c r="R813" s="271" t="s">
        <v>350</v>
      </c>
      <c r="S813" s="271" t="s">
        <v>350</v>
      </c>
      <c r="T813" s="271" t="s">
        <v>348</v>
      </c>
      <c r="U813" s="271" t="s">
        <v>350</v>
      </c>
      <c r="V813" s="271" t="s">
        <v>350</v>
      </c>
      <c r="W813" s="271" t="s">
        <v>350</v>
      </c>
      <c r="X813" s="271" t="s">
        <v>350</v>
      </c>
      <c r="Y813" s="271" t="s">
        <v>350</v>
      </c>
      <c r="Z813" s="271" t="s">
        <v>350</v>
      </c>
      <c r="AA813" s="271" t="s">
        <v>349</v>
      </c>
      <c r="AB813" s="271" t="s">
        <v>349</v>
      </c>
      <c r="AC813" s="271" t="s">
        <v>349</v>
      </c>
      <c r="AD813" s="271" t="s">
        <v>349</v>
      </c>
      <c r="AE813" s="271" t="s">
        <v>349</v>
      </c>
      <c r="AF813" s="271" t="s">
        <v>349</v>
      </c>
      <c r="AG813" s="271" t="s">
        <v>349</v>
      </c>
      <c r="AH813" s="271" t="s">
        <v>349</v>
      </c>
      <c r="AI813" s="271" t="s">
        <v>349</v>
      </c>
      <c r="AJ813" s="271" t="s">
        <v>349</v>
      </c>
      <c r="AK813" s="271" t="s">
        <v>349</v>
      </c>
      <c r="AL813" s="271" t="s">
        <v>349</v>
      </c>
    </row>
    <row r="814" spans="1:38">
      <c r="A814" s="271">
        <v>801288</v>
      </c>
      <c r="B814" s="271" t="s">
        <v>2162</v>
      </c>
      <c r="C814" s="271" t="s">
        <v>350</v>
      </c>
      <c r="D814" s="271" t="s">
        <v>350</v>
      </c>
      <c r="E814" s="271" t="s">
        <v>350</v>
      </c>
      <c r="F814" s="271" t="s">
        <v>349</v>
      </c>
      <c r="G814" s="271" t="s">
        <v>348</v>
      </c>
      <c r="H814" s="271" t="s">
        <v>348</v>
      </c>
      <c r="I814" s="271" t="s">
        <v>350</v>
      </c>
      <c r="J814" s="271" t="s">
        <v>349</v>
      </c>
      <c r="K814" s="271" t="s">
        <v>350</v>
      </c>
      <c r="L814" s="271" t="s">
        <v>350</v>
      </c>
      <c r="M814" s="271" t="s">
        <v>349</v>
      </c>
      <c r="N814" s="271" t="s">
        <v>350</v>
      </c>
      <c r="O814" s="271" t="s">
        <v>349</v>
      </c>
      <c r="P814" s="271" t="s">
        <v>350</v>
      </c>
      <c r="Q814" s="271" t="s">
        <v>350</v>
      </c>
      <c r="R814" s="271" t="s">
        <v>349</v>
      </c>
      <c r="S814" s="271" t="s">
        <v>349</v>
      </c>
      <c r="T814" s="271" t="s">
        <v>349</v>
      </c>
      <c r="U814" s="271" t="s">
        <v>349</v>
      </c>
      <c r="V814" s="271" t="s">
        <v>349</v>
      </c>
      <c r="W814" s="271" t="s">
        <v>349</v>
      </c>
      <c r="X814" s="271" t="s">
        <v>350</v>
      </c>
      <c r="Y814" s="271" t="s">
        <v>348</v>
      </c>
      <c r="Z814" s="271" t="s">
        <v>349</v>
      </c>
      <c r="AA814" s="271" t="s">
        <v>349</v>
      </c>
      <c r="AB814" s="271" t="s">
        <v>350</v>
      </c>
      <c r="AC814" s="271" t="s">
        <v>349</v>
      </c>
      <c r="AD814" s="271" t="s">
        <v>349</v>
      </c>
      <c r="AE814" s="271" t="s">
        <v>349</v>
      </c>
      <c r="AF814" s="271" t="s">
        <v>349</v>
      </c>
      <c r="AG814" s="271" t="s">
        <v>349</v>
      </c>
      <c r="AH814" s="271" t="s">
        <v>349</v>
      </c>
      <c r="AI814" s="271" t="s">
        <v>349</v>
      </c>
      <c r="AJ814" s="271" t="s">
        <v>349</v>
      </c>
      <c r="AK814" s="271" t="s">
        <v>349</v>
      </c>
      <c r="AL814" s="271" t="s">
        <v>349</v>
      </c>
    </row>
    <row r="815" spans="1:38">
      <c r="A815" s="271">
        <v>801296</v>
      </c>
      <c r="B815" s="271" t="s">
        <v>2162</v>
      </c>
      <c r="C815" s="271" t="s">
        <v>350</v>
      </c>
      <c r="D815" s="271" t="s">
        <v>348</v>
      </c>
      <c r="E815" s="271" t="s">
        <v>348</v>
      </c>
      <c r="F815" s="271" t="s">
        <v>349</v>
      </c>
      <c r="G815" s="271" t="s">
        <v>350</v>
      </c>
      <c r="H815" s="271" t="s">
        <v>349</v>
      </c>
      <c r="I815" s="271" t="s">
        <v>348</v>
      </c>
      <c r="J815" s="271" t="s">
        <v>349</v>
      </c>
      <c r="K815" s="271" t="s">
        <v>348</v>
      </c>
      <c r="L815" s="271" t="s">
        <v>348</v>
      </c>
      <c r="M815" s="271" t="s">
        <v>349</v>
      </c>
      <c r="N815" s="271" t="s">
        <v>349</v>
      </c>
      <c r="O815" s="271" t="s">
        <v>350</v>
      </c>
      <c r="P815" s="271" t="s">
        <v>348</v>
      </c>
      <c r="Q815" s="271" t="s">
        <v>350</v>
      </c>
      <c r="R815" s="271" t="s">
        <v>350</v>
      </c>
      <c r="S815" s="271" t="s">
        <v>350</v>
      </c>
      <c r="T815" s="271" t="s">
        <v>350</v>
      </c>
      <c r="U815" s="271" t="s">
        <v>349</v>
      </c>
      <c r="V815" s="271" t="s">
        <v>349</v>
      </c>
      <c r="W815" s="271" t="s">
        <v>349</v>
      </c>
      <c r="X815" s="271" t="s">
        <v>348</v>
      </c>
      <c r="Y815" s="271" t="s">
        <v>348</v>
      </c>
      <c r="Z815" s="271" t="s">
        <v>349</v>
      </c>
      <c r="AA815" s="271" t="s">
        <v>348</v>
      </c>
      <c r="AB815" s="271" t="s">
        <v>350</v>
      </c>
      <c r="AC815" s="271" t="s">
        <v>348</v>
      </c>
      <c r="AD815" s="271" t="s">
        <v>350</v>
      </c>
      <c r="AE815" s="271" t="s">
        <v>349</v>
      </c>
      <c r="AF815" s="271" t="s">
        <v>348</v>
      </c>
      <c r="AG815" s="271" t="s">
        <v>349</v>
      </c>
      <c r="AH815" s="271" t="s">
        <v>350</v>
      </c>
      <c r="AI815" s="271" t="s">
        <v>349</v>
      </c>
      <c r="AJ815" s="271" t="s">
        <v>349</v>
      </c>
      <c r="AK815" s="271" t="s">
        <v>349</v>
      </c>
      <c r="AL815" s="271" t="s">
        <v>349</v>
      </c>
    </row>
    <row r="816" spans="1:38">
      <c r="A816" s="271">
        <v>801389</v>
      </c>
      <c r="B816" s="271" t="s">
        <v>2162</v>
      </c>
      <c r="C816" s="271" t="s">
        <v>348</v>
      </c>
      <c r="D816" s="271" t="s">
        <v>348</v>
      </c>
      <c r="E816" s="271" t="s">
        <v>348</v>
      </c>
      <c r="F816" s="271" t="s">
        <v>348</v>
      </c>
      <c r="G816" s="271" t="s">
        <v>350</v>
      </c>
      <c r="H816" s="271" t="s">
        <v>348</v>
      </c>
      <c r="I816" s="271" t="s">
        <v>350</v>
      </c>
      <c r="J816" s="271" t="s">
        <v>350</v>
      </c>
      <c r="K816" s="271" t="s">
        <v>348</v>
      </c>
      <c r="L816" s="271" t="s">
        <v>348</v>
      </c>
      <c r="M816" s="271" t="s">
        <v>350</v>
      </c>
      <c r="N816" s="271" t="s">
        <v>348</v>
      </c>
      <c r="O816" s="271" t="s">
        <v>348</v>
      </c>
      <c r="P816" s="271" t="s">
        <v>348</v>
      </c>
      <c r="Q816" s="271" t="s">
        <v>349</v>
      </c>
      <c r="R816" s="271" t="s">
        <v>350</v>
      </c>
      <c r="S816" s="271" t="s">
        <v>350</v>
      </c>
      <c r="T816" s="271" t="s">
        <v>349</v>
      </c>
      <c r="U816" s="271" t="s">
        <v>348</v>
      </c>
      <c r="V816" s="271" t="s">
        <v>350</v>
      </c>
      <c r="W816" s="271" t="s">
        <v>350</v>
      </c>
      <c r="X816" s="271" t="s">
        <v>348</v>
      </c>
      <c r="Y816" s="271" t="s">
        <v>348</v>
      </c>
      <c r="Z816" s="271" t="s">
        <v>348</v>
      </c>
      <c r="AA816" s="271" t="s">
        <v>348</v>
      </c>
      <c r="AB816" s="271" t="s">
        <v>348</v>
      </c>
      <c r="AC816" s="271" t="s">
        <v>348</v>
      </c>
      <c r="AD816" s="271" t="s">
        <v>349</v>
      </c>
      <c r="AE816" s="271" t="s">
        <v>349</v>
      </c>
      <c r="AF816" s="271" t="s">
        <v>349</v>
      </c>
      <c r="AG816" s="271" t="s">
        <v>349</v>
      </c>
      <c r="AH816" s="271" t="s">
        <v>349</v>
      </c>
      <c r="AI816" s="271" t="s">
        <v>349</v>
      </c>
      <c r="AJ816" s="271" t="s">
        <v>349</v>
      </c>
      <c r="AK816" s="271" t="s">
        <v>349</v>
      </c>
      <c r="AL816" s="271" t="s">
        <v>349</v>
      </c>
    </row>
    <row r="817" spans="1:38">
      <c r="A817" s="271">
        <v>801446</v>
      </c>
      <c r="B817" s="271" t="s">
        <v>2162</v>
      </c>
      <c r="C817" s="271" t="s">
        <v>349</v>
      </c>
      <c r="D817" s="271" t="s">
        <v>350</v>
      </c>
      <c r="E817" s="271" t="s">
        <v>350</v>
      </c>
      <c r="F817" s="271" t="s">
        <v>350</v>
      </c>
      <c r="G817" s="271" t="s">
        <v>349</v>
      </c>
      <c r="H817" s="271" t="s">
        <v>349</v>
      </c>
      <c r="I817" s="271" t="s">
        <v>349</v>
      </c>
      <c r="J817" s="271" t="s">
        <v>349</v>
      </c>
      <c r="K817" s="271" t="s">
        <v>348</v>
      </c>
      <c r="L817" s="271" t="s">
        <v>348</v>
      </c>
      <c r="M817" s="271" t="s">
        <v>348</v>
      </c>
      <c r="N817" s="271" t="s">
        <v>349</v>
      </c>
      <c r="O817" s="271" t="s">
        <v>348</v>
      </c>
      <c r="P817" s="271" t="s">
        <v>349</v>
      </c>
      <c r="Q817" s="271" t="s">
        <v>349</v>
      </c>
      <c r="R817" s="271" t="s">
        <v>350</v>
      </c>
      <c r="S817" s="271" t="s">
        <v>350</v>
      </c>
      <c r="T817" s="271" t="s">
        <v>350</v>
      </c>
      <c r="U817" s="271" t="s">
        <v>350</v>
      </c>
      <c r="V817" s="271" t="s">
        <v>350</v>
      </c>
      <c r="W817" s="271" t="s">
        <v>350</v>
      </c>
      <c r="X817" s="271" t="s">
        <v>350</v>
      </c>
      <c r="Y817" s="271" t="s">
        <v>350</v>
      </c>
      <c r="Z817" s="271" t="s">
        <v>350</v>
      </c>
      <c r="AA817" s="271" t="s">
        <v>350</v>
      </c>
      <c r="AB817" s="271" t="s">
        <v>348</v>
      </c>
      <c r="AC817" s="271" t="s">
        <v>350</v>
      </c>
      <c r="AD817" s="271" t="s">
        <v>348</v>
      </c>
      <c r="AE817" s="271" t="s">
        <v>349</v>
      </c>
      <c r="AF817" s="271" t="s">
        <v>348</v>
      </c>
      <c r="AG817" s="271" t="s">
        <v>349</v>
      </c>
      <c r="AH817" s="271" t="s">
        <v>349</v>
      </c>
      <c r="AI817" s="271" t="s">
        <v>349</v>
      </c>
      <c r="AJ817" s="271" t="s">
        <v>349</v>
      </c>
      <c r="AK817" s="271" t="s">
        <v>349</v>
      </c>
      <c r="AL817" s="271" t="s">
        <v>349</v>
      </c>
    </row>
    <row r="818" spans="1:38">
      <c r="A818" s="271">
        <v>801550</v>
      </c>
      <c r="B818" s="271" t="s">
        <v>2162</v>
      </c>
      <c r="C818" s="271" t="s">
        <v>348</v>
      </c>
      <c r="D818" s="271" t="s">
        <v>350</v>
      </c>
      <c r="E818" s="271" t="s">
        <v>350</v>
      </c>
      <c r="F818" s="271" t="s">
        <v>350</v>
      </c>
      <c r="G818" s="271" t="s">
        <v>350</v>
      </c>
      <c r="H818" s="271" t="s">
        <v>349</v>
      </c>
      <c r="I818" s="271" t="s">
        <v>350</v>
      </c>
      <c r="J818" s="271" t="s">
        <v>350</v>
      </c>
      <c r="K818" s="271" t="s">
        <v>350</v>
      </c>
      <c r="L818" s="271" t="s">
        <v>348</v>
      </c>
      <c r="M818" s="271" t="s">
        <v>349</v>
      </c>
      <c r="N818" s="271" t="s">
        <v>349</v>
      </c>
      <c r="O818" s="271" t="s">
        <v>350</v>
      </c>
      <c r="P818" s="271" t="s">
        <v>350</v>
      </c>
      <c r="Q818" s="271" t="s">
        <v>350</v>
      </c>
      <c r="R818" s="271" t="s">
        <v>350</v>
      </c>
      <c r="S818" s="271" t="s">
        <v>348</v>
      </c>
      <c r="T818" s="271" t="s">
        <v>349</v>
      </c>
      <c r="U818" s="271" t="s">
        <v>348</v>
      </c>
      <c r="V818" s="271" t="s">
        <v>350</v>
      </c>
      <c r="W818" s="271" t="s">
        <v>350</v>
      </c>
      <c r="X818" s="271" t="s">
        <v>350</v>
      </c>
      <c r="Y818" s="271" t="s">
        <v>350</v>
      </c>
      <c r="Z818" s="271" t="s">
        <v>349</v>
      </c>
      <c r="AA818" s="271" t="s">
        <v>350</v>
      </c>
      <c r="AB818" s="271" t="s">
        <v>350</v>
      </c>
      <c r="AC818" s="271" t="s">
        <v>350</v>
      </c>
      <c r="AD818" s="271" t="s">
        <v>350</v>
      </c>
      <c r="AE818" s="271" t="s">
        <v>349</v>
      </c>
      <c r="AF818" s="271" t="s">
        <v>350</v>
      </c>
      <c r="AG818" s="271" t="s">
        <v>349</v>
      </c>
      <c r="AH818" s="271" t="s">
        <v>349</v>
      </c>
      <c r="AI818" s="271" t="s">
        <v>350</v>
      </c>
      <c r="AJ818" s="271" t="s">
        <v>349</v>
      </c>
      <c r="AK818" s="271" t="s">
        <v>349</v>
      </c>
      <c r="AL818" s="271" t="s">
        <v>349</v>
      </c>
    </row>
    <row r="819" spans="1:38">
      <c r="A819" s="271">
        <v>801565</v>
      </c>
      <c r="B819" s="271" t="s">
        <v>2162</v>
      </c>
      <c r="C819" s="271" t="s">
        <v>348</v>
      </c>
      <c r="D819" s="271" t="s">
        <v>348</v>
      </c>
      <c r="E819" s="271" t="s">
        <v>348</v>
      </c>
      <c r="F819" s="271" t="s">
        <v>350</v>
      </c>
      <c r="G819" s="271" t="s">
        <v>350</v>
      </c>
      <c r="H819" s="271" t="s">
        <v>350</v>
      </c>
      <c r="I819" s="271" t="s">
        <v>350</v>
      </c>
      <c r="J819" s="271" t="s">
        <v>349</v>
      </c>
      <c r="K819" s="271" t="s">
        <v>348</v>
      </c>
      <c r="L819" s="271" t="s">
        <v>350</v>
      </c>
      <c r="M819" s="271" t="s">
        <v>349</v>
      </c>
      <c r="N819" s="271" t="s">
        <v>349</v>
      </c>
      <c r="O819" s="271" t="s">
        <v>348</v>
      </c>
      <c r="P819" s="271" t="s">
        <v>350</v>
      </c>
      <c r="Q819" s="271" t="s">
        <v>348</v>
      </c>
      <c r="R819" s="271" t="s">
        <v>349</v>
      </c>
      <c r="S819" s="271" t="s">
        <v>350</v>
      </c>
      <c r="T819" s="271" t="s">
        <v>350</v>
      </c>
      <c r="U819" s="271" t="s">
        <v>350</v>
      </c>
      <c r="V819" s="271" t="s">
        <v>349</v>
      </c>
      <c r="W819" s="271" t="s">
        <v>350</v>
      </c>
      <c r="X819" s="271" t="s">
        <v>350</v>
      </c>
      <c r="Y819" s="271" t="s">
        <v>349</v>
      </c>
      <c r="Z819" s="271" t="s">
        <v>350</v>
      </c>
      <c r="AA819" s="271" t="s">
        <v>350</v>
      </c>
      <c r="AB819" s="271" t="s">
        <v>350</v>
      </c>
      <c r="AC819" s="271" t="s">
        <v>350</v>
      </c>
      <c r="AD819" s="271" t="s">
        <v>350</v>
      </c>
      <c r="AE819" s="271" t="s">
        <v>350</v>
      </c>
      <c r="AF819" s="271" t="s">
        <v>350</v>
      </c>
      <c r="AG819" s="271" t="s">
        <v>348</v>
      </c>
      <c r="AH819" s="271" t="s">
        <v>348</v>
      </c>
      <c r="AI819" s="271" t="s">
        <v>350</v>
      </c>
      <c r="AJ819" s="271" t="s">
        <v>350</v>
      </c>
      <c r="AK819" s="271" t="s">
        <v>350</v>
      </c>
      <c r="AL819" s="271" t="s">
        <v>350</v>
      </c>
    </row>
    <row r="820" spans="1:38">
      <c r="A820" s="271">
        <v>801589</v>
      </c>
      <c r="B820" s="271" t="s">
        <v>2162</v>
      </c>
      <c r="C820" s="271" t="s">
        <v>350</v>
      </c>
      <c r="D820" s="271" t="s">
        <v>350</v>
      </c>
      <c r="E820" s="271" t="s">
        <v>350</v>
      </c>
      <c r="F820" s="271" t="s">
        <v>350</v>
      </c>
      <c r="G820" s="271" t="s">
        <v>348</v>
      </c>
      <c r="H820" s="271" t="s">
        <v>350</v>
      </c>
      <c r="I820" s="271" t="s">
        <v>350</v>
      </c>
      <c r="J820" s="271" t="s">
        <v>350</v>
      </c>
      <c r="K820" s="271" t="s">
        <v>348</v>
      </c>
      <c r="L820" s="271" t="s">
        <v>348</v>
      </c>
      <c r="M820" s="271" t="s">
        <v>349</v>
      </c>
      <c r="N820" s="271" t="s">
        <v>349</v>
      </c>
      <c r="O820" s="271" t="s">
        <v>350</v>
      </c>
      <c r="P820" s="271" t="s">
        <v>348</v>
      </c>
      <c r="Q820" s="271" t="s">
        <v>348</v>
      </c>
      <c r="R820" s="271" t="s">
        <v>348</v>
      </c>
      <c r="S820" s="271" t="s">
        <v>349</v>
      </c>
      <c r="T820" s="271" t="s">
        <v>349</v>
      </c>
      <c r="U820" s="271" t="s">
        <v>350</v>
      </c>
      <c r="V820" s="271" t="s">
        <v>348</v>
      </c>
      <c r="W820" s="271" t="s">
        <v>349</v>
      </c>
      <c r="X820" s="271" t="s">
        <v>350</v>
      </c>
      <c r="Y820" s="271" t="s">
        <v>350</v>
      </c>
      <c r="Z820" s="271" t="s">
        <v>350</v>
      </c>
      <c r="AA820" s="271" t="s">
        <v>349</v>
      </c>
      <c r="AB820" s="271" t="s">
        <v>349</v>
      </c>
      <c r="AC820" s="271" t="s">
        <v>349</v>
      </c>
      <c r="AD820" s="271" t="s">
        <v>349</v>
      </c>
      <c r="AE820" s="271" t="s">
        <v>350</v>
      </c>
      <c r="AF820" s="271" t="s">
        <v>350</v>
      </c>
      <c r="AG820" s="271" t="s">
        <v>350</v>
      </c>
      <c r="AH820" s="271" t="s">
        <v>350</v>
      </c>
      <c r="AI820" s="271" t="s">
        <v>350</v>
      </c>
      <c r="AJ820" s="271" t="s">
        <v>350</v>
      </c>
      <c r="AK820" s="271" t="s">
        <v>349</v>
      </c>
      <c r="AL820" s="271" t="s">
        <v>349</v>
      </c>
    </row>
    <row r="821" spans="1:38">
      <c r="A821" s="271">
        <v>801593</v>
      </c>
      <c r="B821" s="271" t="s">
        <v>2162</v>
      </c>
      <c r="C821" s="271" t="s">
        <v>350</v>
      </c>
      <c r="D821" s="271" t="s">
        <v>350</v>
      </c>
      <c r="E821" s="271" t="s">
        <v>348</v>
      </c>
      <c r="F821" s="271" t="s">
        <v>350</v>
      </c>
      <c r="G821" s="271" t="s">
        <v>350</v>
      </c>
      <c r="H821" s="271" t="s">
        <v>348</v>
      </c>
      <c r="I821" s="271" t="s">
        <v>350</v>
      </c>
      <c r="J821" s="271" t="s">
        <v>350</v>
      </c>
      <c r="K821" s="271" t="s">
        <v>350</v>
      </c>
      <c r="L821" s="271" t="s">
        <v>350</v>
      </c>
      <c r="M821" s="271" t="s">
        <v>350</v>
      </c>
      <c r="N821" s="271" t="s">
        <v>348</v>
      </c>
      <c r="O821" s="271" t="s">
        <v>349</v>
      </c>
      <c r="P821" s="271" t="s">
        <v>349</v>
      </c>
      <c r="Q821" s="271" t="s">
        <v>350</v>
      </c>
      <c r="R821" s="271" t="s">
        <v>349</v>
      </c>
      <c r="S821" s="271" t="s">
        <v>348</v>
      </c>
      <c r="T821" s="271" t="s">
        <v>350</v>
      </c>
      <c r="U821" s="271" t="s">
        <v>348</v>
      </c>
      <c r="V821" s="271" t="s">
        <v>348</v>
      </c>
      <c r="W821" s="271" t="s">
        <v>348</v>
      </c>
      <c r="X821" s="271" t="s">
        <v>350</v>
      </c>
      <c r="Y821" s="271" t="s">
        <v>350</v>
      </c>
      <c r="Z821" s="271" t="s">
        <v>349</v>
      </c>
      <c r="AA821" s="271" t="s">
        <v>349</v>
      </c>
      <c r="AB821" s="271" t="s">
        <v>350</v>
      </c>
      <c r="AC821" s="271" t="s">
        <v>350</v>
      </c>
      <c r="AD821" s="271" t="s">
        <v>349</v>
      </c>
      <c r="AE821" s="271" t="s">
        <v>350</v>
      </c>
      <c r="AF821" s="271" t="s">
        <v>350</v>
      </c>
      <c r="AG821" s="271" t="s">
        <v>349</v>
      </c>
      <c r="AH821" s="271" t="s">
        <v>349</v>
      </c>
      <c r="AI821" s="271" t="s">
        <v>349</v>
      </c>
      <c r="AJ821" s="271" t="s">
        <v>349</v>
      </c>
      <c r="AK821" s="271" t="s">
        <v>349</v>
      </c>
      <c r="AL821" s="271" t="s">
        <v>349</v>
      </c>
    </row>
    <row r="822" spans="1:38">
      <c r="A822" s="271">
        <v>801612</v>
      </c>
      <c r="B822" s="271" t="s">
        <v>2162</v>
      </c>
      <c r="C822" s="271" t="s">
        <v>350</v>
      </c>
      <c r="D822" s="271" t="s">
        <v>350</v>
      </c>
      <c r="E822" s="271" t="s">
        <v>350</v>
      </c>
      <c r="F822" s="271" t="s">
        <v>348</v>
      </c>
      <c r="G822" s="271" t="s">
        <v>350</v>
      </c>
      <c r="H822" s="271" t="s">
        <v>350</v>
      </c>
      <c r="I822" s="271" t="s">
        <v>350</v>
      </c>
      <c r="J822" s="271" t="s">
        <v>349</v>
      </c>
      <c r="K822" s="271" t="s">
        <v>348</v>
      </c>
      <c r="L822" s="271" t="s">
        <v>348</v>
      </c>
      <c r="M822" s="271" t="s">
        <v>348</v>
      </c>
      <c r="N822" s="271" t="s">
        <v>350</v>
      </c>
      <c r="O822" s="271" t="s">
        <v>349</v>
      </c>
      <c r="P822" s="271" t="s">
        <v>349</v>
      </c>
      <c r="Q822" s="271" t="s">
        <v>348</v>
      </c>
      <c r="R822" s="271" t="s">
        <v>350</v>
      </c>
      <c r="S822" s="271" t="s">
        <v>350</v>
      </c>
      <c r="T822" s="271" t="s">
        <v>350</v>
      </c>
      <c r="U822" s="271" t="s">
        <v>350</v>
      </c>
      <c r="V822" s="271" t="s">
        <v>348</v>
      </c>
      <c r="W822" s="271" t="s">
        <v>350</v>
      </c>
      <c r="X822" s="271" t="s">
        <v>350</v>
      </c>
      <c r="Y822" s="271" t="s">
        <v>348</v>
      </c>
      <c r="Z822" s="271" t="s">
        <v>349</v>
      </c>
      <c r="AA822" s="271" t="s">
        <v>349</v>
      </c>
      <c r="AB822" s="271" t="s">
        <v>350</v>
      </c>
      <c r="AC822" s="271" t="s">
        <v>350</v>
      </c>
      <c r="AD822" s="271" t="s">
        <v>349</v>
      </c>
      <c r="AE822" s="271" t="s">
        <v>349</v>
      </c>
      <c r="AF822" s="271" t="s">
        <v>349</v>
      </c>
      <c r="AG822" s="271" t="s">
        <v>349</v>
      </c>
      <c r="AH822" s="271" t="s">
        <v>349</v>
      </c>
      <c r="AI822" s="271" t="s">
        <v>349</v>
      </c>
      <c r="AJ822" s="271" t="s">
        <v>349</v>
      </c>
      <c r="AK822" s="271" t="s">
        <v>349</v>
      </c>
      <c r="AL822" s="271" t="s">
        <v>349</v>
      </c>
    </row>
    <row r="823" spans="1:38">
      <c r="A823" s="271">
        <v>801627</v>
      </c>
      <c r="B823" s="271" t="s">
        <v>2162</v>
      </c>
      <c r="C823" s="271" t="s">
        <v>348</v>
      </c>
      <c r="D823" s="271" t="s">
        <v>350</v>
      </c>
      <c r="E823" s="271" t="s">
        <v>350</v>
      </c>
      <c r="F823" s="271" t="s">
        <v>350</v>
      </c>
      <c r="G823" s="271" t="s">
        <v>350</v>
      </c>
      <c r="H823" s="271" t="s">
        <v>350</v>
      </c>
      <c r="I823" s="271" t="s">
        <v>350</v>
      </c>
      <c r="J823" s="271" t="s">
        <v>350</v>
      </c>
      <c r="K823" s="271" t="s">
        <v>348</v>
      </c>
      <c r="L823" s="271" t="s">
        <v>348</v>
      </c>
      <c r="M823" s="271" t="s">
        <v>350</v>
      </c>
      <c r="N823" s="271" t="s">
        <v>350</v>
      </c>
      <c r="O823" s="271" t="s">
        <v>348</v>
      </c>
      <c r="P823" s="271" t="s">
        <v>349</v>
      </c>
      <c r="Q823" s="271" t="s">
        <v>349</v>
      </c>
      <c r="R823" s="271" t="s">
        <v>350</v>
      </c>
      <c r="S823" s="271" t="s">
        <v>350</v>
      </c>
      <c r="T823" s="271" t="s">
        <v>349</v>
      </c>
      <c r="U823" s="271" t="s">
        <v>350</v>
      </c>
      <c r="V823" s="271" t="s">
        <v>350</v>
      </c>
      <c r="W823" s="271" t="s">
        <v>350</v>
      </c>
      <c r="X823" s="271" t="s">
        <v>350</v>
      </c>
      <c r="Y823" s="271" t="s">
        <v>349</v>
      </c>
      <c r="Z823" s="271" t="s">
        <v>350</v>
      </c>
      <c r="AA823" s="271" t="s">
        <v>350</v>
      </c>
      <c r="AB823" s="271" t="s">
        <v>349</v>
      </c>
      <c r="AC823" s="271" t="s">
        <v>349</v>
      </c>
      <c r="AD823" s="271" t="s">
        <v>350</v>
      </c>
      <c r="AE823" s="271" t="s">
        <v>350</v>
      </c>
      <c r="AF823" s="271" t="s">
        <v>349</v>
      </c>
      <c r="AG823" s="271" t="s">
        <v>349</v>
      </c>
      <c r="AH823" s="271" t="s">
        <v>349</v>
      </c>
      <c r="AI823" s="271" t="s">
        <v>349</v>
      </c>
      <c r="AJ823" s="271" t="s">
        <v>349</v>
      </c>
      <c r="AK823" s="271" t="s">
        <v>349</v>
      </c>
      <c r="AL823" s="271" t="s">
        <v>349</v>
      </c>
    </row>
    <row r="824" spans="1:38">
      <c r="A824" s="271">
        <v>801644</v>
      </c>
      <c r="B824" s="271" t="s">
        <v>2162</v>
      </c>
      <c r="C824" s="271" t="s">
        <v>348</v>
      </c>
      <c r="D824" s="271" t="s">
        <v>348</v>
      </c>
      <c r="E824" s="271" t="s">
        <v>350</v>
      </c>
      <c r="F824" s="271" t="s">
        <v>348</v>
      </c>
      <c r="G824" s="271" t="s">
        <v>348</v>
      </c>
      <c r="H824" s="271" t="s">
        <v>350</v>
      </c>
      <c r="I824" s="271" t="s">
        <v>348</v>
      </c>
      <c r="J824" s="271" t="s">
        <v>348</v>
      </c>
      <c r="K824" s="271" t="s">
        <v>349</v>
      </c>
      <c r="L824" s="271" t="s">
        <v>350</v>
      </c>
      <c r="M824" s="271" t="s">
        <v>348</v>
      </c>
      <c r="N824" s="271" t="s">
        <v>350</v>
      </c>
      <c r="O824" s="271" t="s">
        <v>350</v>
      </c>
      <c r="P824" s="271" t="s">
        <v>348</v>
      </c>
      <c r="Q824" s="271" t="s">
        <v>348</v>
      </c>
      <c r="R824" s="271" t="s">
        <v>348</v>
      </c>
      <c r="S824" s="271" t="s">
        <v>348</v>
      </c>
      <c r="T824" s="271" t="s">
        <v>350</v>
      </c>
      <c r="U824" s="271" t="s">
        <v>348</v>
      </c>
      <c r="V824" s="271" t="s">
        <v>348</v>
      </c>
      <c r="W824" s="271" t="s">
        <v>350</v>
      </c>
      <c r="X824" s="271" t="s">
        <v>350</v>
      </c>
      <c r="Y824" s="271" t="s">
        <v>350</v>
      </c>
      <c r="Z824" s="271" t="s">
        <v>348</v>
      </c>
      <c r="AA824" s="271" t="s">
        <v>350</v>
      </c>
      <c r="AB824" s="271" t="s">
        <v>349</v>
      </c>
      <c r="AC824" s="271" t="s">
        <v>349</v>
      </c>
      <c r="AD824" s="271" t="s">
        <v>348</v>
      </c>
      <c r="AE824" s="271" t="s">
        <v>350</v>
      </c>
      <c r="AF824" s="271" t="s">
        <v>348</v>
      </c>
      <c r="AG824" s="271" t="s">
        <v>350</v>
      </c>
      <c r="AH824" s="271" t="s">
        <v>350</v>
      </c>
      <c r="AI824" s="271" t="s">
        <v>350</v>
      </c>
      <c r="AJ824" s="271" t="s">
        <v>350</v>
      </c>
      <c r="AK824" s="271" t="s">
        <v>350</v>
      </c>
      <c r="AL824" s="271" t="s">
        <v>350</v>
      </c>
    </row>
    <row r="825" spans="1:38">
      <c r="A825" s="271">
        <v>801669</v>
      </c>
      <c r="B825" s="271" t="s">
        <v>2162</v>
      </c>
      <c r="C825" s="271" t="s">
        <v>348</v>
      </c>
      <c r="D825" s="271" t="s">
        <v>348</v>
      </c>
      <c r="E825" s="271" t="s">
        <v>348</v>
      </c>
      <c r="F825" s="271" t="s">
        <v>349</v>
      </c>
      <c r="G825" s="271" t="s">
        <v>348</v>
      </c>
      <c r="H825" s="271" t="s">
        <v>350</v>
      </c>
      <c r="I825" s="271" t="s">
        <v>350</v>
      </c>
      <c r="J825" s="271" t="s">
        <v>349</v>
      </c>
      <c r="K825" s="271" t="s">
        <v>350</v>
      </c>
      <c r="L825" s="271" t="s">
        <v>350</v>
      </c>
      <c r="M825" s="271" t="s">
        <v>349</v>
      </c>
      <c r="N825" s="271" t="s">
        <v>350</v>
      </c>
      <c r="O825" s="271" t="s">
        <v>348</v>
      </c>
      <c r="P825" s="271" t="s">
        <v>348</v>
      </c>
      <c r="Q825" s="271" t="s">
        <v>350</v>
      </c>
      <c r="R825" s="271" t="s">
        <v>350</v>
      </c>
      <c r="S825" s="271" t="s">
        <v>350</v>
      </c>
      <c r="T825" s="271" t="s">
        <v>349</v>
      </c>
      <c r="U825" s="271" t="s">
        <v>349</v>
      </c>
      <c r="V825" s="271" t="s">
        <v>349</v>
      </c>
      <c r="W825" s="271" t="s">
        <v>349</v>
      </c>
      <c r="X825" s="271" t="s">
        <v>350</v>
      </c>
      <c r="Y825" s="271" t="s">
        <v>348</v>
      </c>
      <c r="Z825" s="271" t="s">
        <v>349</v>
      </c>
      <c r="AA825" s="271" t="s">
        <v>349</v>
      </c>
      <c r="AB825" s="271" t="s">
        <v>349</v>
      </c>
      <c r="AC825" s="271" t="s">
        <v>349</v>
      </c>
      <c r="AD825" s="271" t="s">
        <v>348</v>
      </c>
      <c r="AE825" s="271" t="s">
        <v>349</v>
      </c>
      <c r="AF825" s="271" t="s">
        <v>349</v>
      </c>
      <c r="AG825" s="271" t="s">
        <v>348</v>
      </c>
      <c r="AH825" s="271" t="s">
        <v>350</v>
      </c>
      <c r="AI825" s="271" t="s">
        <v>350</v>
      </c>
      <c r="AJ825" s="271" t="s">
        <v>348</v>
      </c>
      <c r="AK825" s="271" t="s">
        <v>349</v>
      </c>
      <c r="AL825" s="271" t="s">
        <v>348</v>
      </c>
    </row>
    <row r="826" spans="1:38">
      <c r="A826" s="271">
        <v>801795</v>
      </c>
      <c r="B826" s="271" t="s">
        <v>2162</v>
      </c>
      <c r="C826" s="271" t="s">
        <v>348</v>
      </c>
      <c r="D826" s="271" t="s">
        <v>350</v>
      </c>
      <c r="E826" s="271" t="s">
        <v>350</v>
      </c>
      <c r="F826" s="271" t="s">
        <v>350</v>
      </c>
      <c r="G826" s="271" t="s">
        <v>350</v>
      </c>
      <c r="H826" s="271" t="s">
        <v>349</v>
      </c>
      <c r="I826" s="271" t="s">
        <v>350</v>
      </c>
      <c r="J826" s="271" t="s">
        <v>350</v>
      </c>
      <c r="K826" s="271" t="s">
        <v>350</v>
      </c>
      <c r="L826" s="271" t="s">
        <v>350</v>
      </c>
      <c r="M826" s="271" t="s">
        <v>349</v>
      </c>
      <c r="N826" s="271" t="s">
        <v>349</v>
      </c>
      <c r="O826" s="271" t="s">
        <v>350</v>
      </c>
      <c r="P826" s="271" t="s">
        <v>348</v>
      </c>
      <c r="Q826" s="271" t="s">
        <v>348</v>
      </c>
      <c r="R826" s="271" t="s">
        <v>350</v>
      </c>
      <c r="S826" s="271" t="s">
        <v>350</v>
      </c>
      <c r="T826" s="271" t="s">
        <v>349</v>
      </c>
      <c r="U826" s="271" t="s">
        <v>350</v>
      </c>
      <c r="V826" s="271" t="s">
        <v>348</v>
      </c>
      <c r="W826" s="271" t="s">
        <v>350</v>
      </c>
      <c r="X826" s="271" t="s">
        <v>348</v>
      </c>
      <c r="Y826" s="271" t="s">
        <v>349</v>
      </c>
      <c r="Z826" s="271" t="s">
        <v>350</v>
      </c>
      <c r="AA826" s="271" t="s">
        <v>349</v>
      </c>
      <c r="AB826" s="271" t="s">
        <v>349</v>
      </c>
      <c r="AC826" s="271" t="s">
        <v>349</v>
      </c>
      <c r="AD826" s="271" t="s">
        <v>349</v>
      </c>
      <c r="AE826" s="271" t="s">
        <v>349</v>
      </c>
      <c r="AF826" s="271" t="s">
        <v>349</v>
      </c>
      <c r="AG826" s="271" t="s">
        <v>348</v>
      </c>
      <c r="AH826" s="271" t="s">
        <v>348</v>
      </c>
      <c r="AI826" s="271" t="s">
        <v>349</v>
      </c>
      <c r="AJ826" s="271" t="s">
        <v>349</v>
      </c>
      <c r="AK826" s="271" t="s">
        <v>349</v>
      </c>
      <c r="AL826" s="271" t="s">
        <v>349</v>
      </c>
    </row>
    <row r="827" spans="1:38">
      <c r="A827" s="271">
        <v>801833</v>
      </c>
      <c r="B827" s="271" t="s">
        <v>2162</v>
      </c>
      <c r="C827" s="271" t="s">
        <v>348</v>
      </c>
      <c r="D827" s="271" t="s">
        <v>350</v>
      </c>
      <c r="E827" s="271" t="s">
        <v>348</v>
      </c>
      <c r="F827" s="271" t="s">
        <v>350</v>
      </c>
      <c r="G827" s="271" t="s">
        <v>348</v>
      </c>
      <c r="H827" s="271" t="s">
        <v>349</v>
      </c>
      <c r="I827" s="271" t="s">
        <v>348</v>
      </c>
      <c r="J827" s="271" t="s">
        <v>348</v>
      </c>
      <c r="K827" s="271" t="s">
        <v>348</v>
      </c>
      <c r="L827" s="271" t="s">
        <v>348</v>
      </c>
      <c r="M827" s="271" t="s">
        <v>348</v>
      </c>
      <c r="N827" s="271" t="s">
        <v>349</v>
      </c>
      <c r="O827" s="271" t="s">
        <v>349</v>
      </c>
      <c r="P827" s="271" t="s">
        <v>350</v>
      </c>
      <c r="Q827" s="271" t="s">
        <v>348</v>
      </c>
      <c r="R827" s="271" t="s">
        <v>349</v>
      </c>
      <c r="S827" s="271" t="s">
        <v>350</v>
      </c>
      <c r="T827" s="271" t="s">
        <v>349</v>
      </c>
      <c r="U827" s="271" t="s">
        <v>350</v>
      </c>
      <c r="V827" s="271" t="s">
        <v>350</v>
      </c>
      <c r="W827" s="271" t="s">
        <v>350</v>
      </c>
      <c r="X827" s="271" t="s">
        <v>348</v>
      </c>
      <c r="Y827" s="271" t="s">
        <v>348</v>
      </c>
      <c r="Z827" s="271" t="s">
        <v>349</v>
      </c>
      <c r="AA827" s="271" t="s">
        <v>350</v>
      </c>
      <c r="AB827" s="271" t="s">
        <v>350</v>
      </c>
      <c r="AC827" s="271" t="s">
        <v>350</v>
      </c>
      <c r="AD827" s="271" t="s">
        <v>349</v>
      </c>
      <c r="AE827" s="271" t="s">
        <v>349</v>
      </c>
      <c r="AF827" s="271" t="s">
        <v>349</v>
      </c>
      <c r="AG827" s="271" t="s">
        <v>349</v>
      </c>
      <c r="AH827" s="271" t="s">
        <v>349</v>
      </c>
      <c r="AI827" s="271" t="s">
        <v>349</v>
      </c>
      <c r="AJ827" s="271" t="s">
        <v>349</v>
      </c>
      <c r="AK827" s="271" t="s">
        <v>349</v>
      </c>
      <c r="AL827" s="271" t="s">
        <v>349</v>
      </c>
    </row>
    <row r="828" spans="1:38">
      <c r="A828" s="271">
        <v>801834</v>
      </c>
      <c r="B828" s="271" t="s">
        <v>2162</v>
      </c>
      <c r="C828" s="271" t="s">
        <v>350</v>
      </c>
      <c r="D828" s="271" t="s">
        <v>350</v>
      </c>
      <c r="E828" s="271" t="s">
        <v>350</v>
      </c>
      <c r="F828" s="271" t="s">
        <v>350</v>
      </c>
      <c r="G828" s="271" t="s">
        <v>350</v>
      </c>
      <c r="H828" s="271" t="s">
        <v>350</v>
      </c>
      <c r="I828" s="271" t="s">
        <v>350</v>
      </c>
      <c r="J828" s="271" t="s">
        <v>350</v>
      </c>
      <c r="K828" s="271" t="s">
        <v>350</v>
      </c>
      <c r="L828" s="271" t="s">
        <v>350</v>
      </c>
      <c r="M828" s="271" t="s">
        <v>349</v>
      </c>
      <c r="N828" s="271" t="s">
        <v>350</v>
      </c>
      <c r="O828" s="271" t="s">
        <v>349</v>
      </c>
      <c r="P828" s="271" t="s">
        <v>350</v>
      </c>
      <c r="Q828" s="271" t="s">
        <v>350</v>
      </c>
      <c r="R828" s="271" t="s">
        <v>349</v>
      </c>
      <c r="S828" s="271" t="s">
        <v>349</v>
      </c>
      <c r="T828" s="271" t="s">
        <v>350</v>
      </c>
      <c r="U828" s="271" t="s">
        <v>350</v>
      </c>
      <c r="V828" s="271" t="s">
        <v>350</v>
      </c>
      <c r="W828" s="271" t="s">
        <v>350</v>
      </c>
      <c r="X828" s="271" t="s">
        <v>350</v>
      </c>
      <c r="Y828" s="271" t="s">
        <v>350</v>
      </c>
      <c r="Z828" s="271" t="s">
        <v>349</v>
      </c>
      <c r="AA828" s="271" t="s">
        <v>350</v>
      </c>
      <c r="AB828" s="271" t="s">
        <v>350</v>
      </c>
      <c r="AC828" s="271" t="s">
        <v>350</v>
      </c>
      <c r="AD828" s="271" t="s">
        <v>349</v>
      </c>
      <c r="AE828" s="271" t="s">
        <v>350</v>
      </c>
      <c r="AF828" s="271" t="s">
        <v>349</v>
      </c>
      <c r="AG828" s="271" t="s">
        <v>350</v>
      </c>
      <c r="AH828" s="271" t="s">
        <v>349</v>
      </c>
      <c r="AI828" s="271" t="s">
        <v>350</v>
      </c>
      <c r="AJ828" s="271" t="s">
        <v>350</v>
      </c>
      <c r="AK828" s="271" t="s">
        <v>349</v>
      </c>
      <c r="AL828" s="271" t="s">
        <v>350</v>
      </c>
    </row>
    <row r="829" spans="1:38">
      <c r="A829" s="271">
        <v>801838</v>
      </c>
      <c r="B829" s="271" t="s">
        <v>2162</v>
      </c>
      <c r="C829" s="271" t="s">
        <v>349</v>
      </c>
      <c r="D829" s="271" t="s">
        <v>348</v>
      </c>
      <c r="E829" s="271" t="s">
        <v>348</v>
      </c>
      <c r="F829" s="271" t="s">
        <v>349</v>
      </c>
      <c r="G829" s="271" t="s">
        <v>349</v>
      </c>
      <c r="H829" s="271" t="s">
        <v>349</v>
      </c>
      <c r="I829" s="271" t="s">
        <v>348</v>
      </c>
      <c r="J829" s="271" t="s">
        <v>349</v>
      </c>
      <c r="K829" s="271" t="s">
        <v>349</v>
      </c>
      <c r="L829" s="271" t="s">
        <v>348</v>
      </c>
      <c r="M829" s="271" t="s">
        <v>349</v>
      </c>
      <c r="N829" s="271" t="s">
        <v>349</v>
      </c>
      <c r="O829" s="271" t="s">
        <v>349</v>
      </c>
      <c r="P829" s="271" t="s">
        <v>349</v>
      </c>
      <c r="Q829" s="271" t="s">
        <v>349</v>
      </c>
      <c r="R829" s="271" t="s">
        <v>349</v>
      </c>
      <c r="S829" s="271" t="s">
        <v>348</v>
      </c>
      <c r="T829" s="271" t="s">
        <v>349</v>
      </c>
      <c r="U829" s="271" t="s">
        <v>350</v>
      </c>
      <c r="V829" s="271" t="s">
        <v>350</v>
      </c>
      <c r="W829" s="271" t="s">
        <v>349</v>
      </c>
      <c r="X829" s="271" t="s">
        <v>348</v>
      </c>
      <c r="Y829" s="271" t="s">
        <v>348</v>
      </c>
      <c r="Z829" s="271" t="s">
        <v>349</v>
      </c>
      <c r="AA829" s="271" t="s">
        <v>348</v>
      </c>
      <c r="AB829" s="271" t="s">
        <v>348</v>
      </c>
      <c r="AC829" s="271" t="s">
        <v>350</v>
      </c>
      <c r="AD829" s="271" t="s">
        <v>350</v>
      </c>
      <c r="AE829" s="271" t="s">
        <v>349</v>
      </c>
      <c r="AF829" s="271" t="s">
        <v>349</v>
      </c>
      <c r="AG829" s="271" t="s">
        <v>349</v>
      </c>
      <c r="AH829" s="271" t="s">
        <v>349</v>
      </c>
      <c r="AI829" s="271" t="s">
        <v>349</v>
      </c>
      <c r="AJ829" s="271" t="s">
        <v>349</v>
      </c>
      <c r="AK829" s="271" t="s">
        <v>349</v>
      </c>
      <c r="AL829" s="271" t="s">
        <v>349</v>
      </c>
    </row>
    <row r="830" spans="1:38">
      <c r="A830" s="271">
        <v>801878</v>
      </c>
      <c r="B830" s="271" t="s">
        <v>2162</v>
      </c>
      <c r="C830" s="271" t="s">
        <v>349</v>
      </c>
      <c r="D830" s="271" t="s">
        <v>348</v>
      </c>
      <c r="E830" s="271" t="s">
        <v>350</v>
      </c>
      <c r="F830" s="271" t="s">
        <v>349</v>
      </c>
      <c r="G830" s="271" t="s">
        <v>349</v>
      </c>
      <c r="H830" s="271" t="s">
        <v>349</v>
      </c>
      <c r="I830" s="271" t="s">
        <v>348</v>
      </c>
      <c r="J830" s="271" t="s">
        <v>349</v>
      </c>
      <c r="K830" s="271" t="s">
        <v>349</v>
      </c>
      <c r="L830" s="271" t="s">
        <v>350</v>
      </c>
      <c r="M830" s="271" t="s">
        <v>349</v>
      </c>
      <c r="N830" s="271" t="s">
        <v>349</v>
      </c>
      <c r="O830" s="271" t="s">
        <v>350</v>
      </c>
      <c r="P830" s="271" t="s">
        <v>350</v>
      </c>
      <c r="Q830" s="271" t="s">
        <v>348</v>
      </c>
      <c r="R830" s="271" t="s">
        <v>349</v>
      </c>
      <c r="S830" s="271" t="s">
        <v>350</v>
      </c>
      <c r="T830" s="271" t="s">
        <v>348</v>
      </c>
      <c r="U830" s="271" t="s">
        <v>350</v>
      </c>
      <c r="V830" s="271" t="s">
        <v>350</v>
      </c>
      <c r="W830" s="271" t="s">
        <v>349</v>
      </c>
      <c r="X830" s="271" t="s">
        <v>350</v>
      </c>
      <c r="Y830" s="271" t="s">
        <v>350</v>
      </c>
      <c r="Z830" s="271" t="s">
        <v>348</v>
      </c>
      <c r="AA830" s="271" t="s">
        <v>348</v>
      </c>
      <c r="AB830" s="271" t="s">
        <v>348</v>
      </c>
      <c r="AC830" s="271" t="s">
        <v>348</v>
      </c>
      <c r="AD830" s="271" t="s">
        <v>348</v>
      </c>
      <c r="AE830" s="271" t="s">
        <v>350</v>
      </c>
      <c r="AF830" s="271" t="s">
        <v>350</v>
      </c>
      <c r="AG830" s="271" t="s">
        <v>350</v>
      </c>
      <c r="AH830" s="271" t="s">
        <v>350</v>
      </c>
      <c r="AI830" s="271" t="s">
        <v>350</v>
      </c>
      <c r="AJ830" s="271" t="s">
        <v>348</v>
      </c>
      <c r="AK830" s="271" t="s">
        <v>350</v>
      </c>
      <c r="AL830" s="271" t="s">
        <v>350</v>
      </c>
    </row>
    <row r="831" spans="1:38">
      <c r="A831" s="271">
        <v>801895</v>
      </c>
      <c r="B831" s="271" t="s">
        <v>2162</v>
      </c>
      <c r="C831" s="271" t="s">
        <v>349</v>
      </c>
      <c r="D831" s="271" t="s">
        <v>348</v>
      </c>
      <c r="E831" s="271" t="s">
        <v>350</v>
      </c>
      <c r="F831" s="271" t="s">
        <v>349</v>
      </c>
      <c r="G831" s="271" t="s">
        <v>349</v>
      </c>
      <c r="H831" s="271" t="s">
        <v>349</v>
      </c>
      <c r="I831" s="271" t="s">
        <v>350</v>
      </c>
      <c r="J831" s="271" t="s">
        <v>349</v>
      </c>
      <c r="K831" s="271" t="s">
        <v>349</v>
      </c>
      <c r="L831" s="271" t="s">
        <v>350</v>
      </c>
      <c r="M831" s="271" t="s">
        <v>349</v>
      </c>
      <c r="N831" s="271" t="s">
        <v>349</v>
      </c>
      <c r="O831" s="271" t="s">
        <v>348</v>
      </c>
      <c r="P831" s="271" t="s">
        <v>350</v>
      </c>
      <c r="Q831" s="271" t="s">
        <v>349</v>
      </c>
      <c r="R831" s="271" t="s">
        <v>349</v>
      </c>
      <c r="S831" s="271" t="s">
        <v>350</v>
      </c>
      <c r="T831" s="271" t="s">
        <v>350</v>
      </c>
      <c r="U831" s="271" t="s">
        <v>350</v>
      </c>
      <c r="V831" s="271" t="s">
        <v>350</v>
      </c>
      <c r="W831" s="271" t="s">
        <v>349</v>
      </c>
      <c r="X831" s="271" t="s">
        <v>350</v>
      </c>
      <c r="Y831" s="271" t="s">
        <v>350</v>
      </c>
      <c r="Z831" s="271" t="s">
        <v>350</v>
      </c>
      <c r="AA831" s="271" t="s">
        <v>350</v>
      </c>
      <c r="AB831" s="271" t="s">
        <v>350</v>
      </c>
      <c r="AC831" s="271" t="s">
        <v>349</v>
      </c>
      <c r="AD831" s="271" t="s">
        <v>350</v>
      </c>
      <c r="AE831" s="271" t="s">
        <v>350</v>
      </c>
      <c r="AF831" s="271" t="s">
        <v>350</v>
      </c>
      <c r="AG831" s="271" t="s">
        <v>350</v>
      </c>
      <c r="AH831" s="271" t="s">
        <v>349</v>
      </c>
      <c r="AI831" s="271" t="s">
        <v>350</v>
      </c>
      <c r="AJ831" s="271" t="s">
        <v>349</v>
      </c>
      <c r="AK831" s="271" t="s">
        <v>349</v>
      </c>
      <c r="AL831" s="271" t="s">
        <v>350</v>
      </c>
    </row>
    <row r="832" spans="1:38">
      <c r="A832" s="271">
        <v>801943</v>
      </c>
      <c r="B832" s="271" t="s">
        <v>2162</v>
      </c>
      <c r="C832" s="271" t="s">
        <v>349</v>
      </c>
      <c r="D832" s="271" t="s">
        <v>350</v>
      </c>
      <c r="E832" s="271" t="s">
        <v>350</v>
      </c>
      <c r="F832" s="271" t="s">
        <v>349</v>
      </c>
      <c r="G832" s="271" t="s">
        <v>349</v>
      </c>
      <c r="H832" s="271" t="s">
        <v>349</v>
      </c>
      <c r="I832" s="271" t="s">
        <v>350</v>
      </c>
      <c r="J832" s="271" t="s">
        <v>349</v>
      </c>
      <c r="K832" s="271" t="s">
        <v>349</v>
      </c>
      <c r="L832" s="271" t="s">
        <v>350</v>
      </c>
      <c r="M832" s="271" t="s">
        <v>349</v>
      </c>
      <c r="N832" s="271" t="s">
        <v>349</v>
      </c>
      <c r="O832" s="271" t="s">
        <v>348</v>
      </c>
      <c r="P832" s="271" t="s">
        <v>350</v>
      </c>
      <c r="Q832" s="271" t="s">
        <v>350</v>
      </c>
      <c r="R832" s="271" t="s">
        <v>349</v>
      </c>
      <c r="S832" s="271" t="s">
        <v>350</v>
      </c>
      <c r="T832" s="271" t="s">
        <v>350</v>
      </c>
      <c r="U832" s="271" t="s">
        <v>348</v>
      </c>
      <c r="V832" s="271" t="s">
        <v>348</v>
      </c>
      <c r="W832" s="271" t="s">
        <v>349</v>
      </c>
      <c r="X832" s="271" t="s">
        <v>350</v>
      </c>
      <c r="Y832" s="271" t="s">
        <v>350</v>
      </c>
      <c r="Z832" s="271" t="s">
        <v>348</v>
      </c>
      <c r="AA832" s="271" t="s">
        <v>350</v>
      </c>
      <c r="AB832" s="271" t="s">
        <v>350</v>
      </c>
      <c r="AC832" s="271" t="s">
        <v>349</v>
      </c>
      <c r="AD832" s="271" t="s">
        <v>348</v>
      </c>
      <c r="AE832" s="271" t="s">
        <v>349</v>
      </c>
      <c r="AF832" s="271" t="s">
        <v>350</v>
      </c>
      <c r="AG832" s="271" t="s">
        <v>349</v>
      </c>
      <c r="AH832" s="271" t="s">
        <v>349</v>
      </c>
      <c r="AI832" s="271" t="s">
        <v>349</v>
      </c>
      <c r="AJ832" s="271" t="s">
        <v>349</v>
      </c>
      <c r="AK832" s="271" t="s">
        <v>349</v>
      </c>
      <c r="AL832" s="271" t="s">
        <v>349</v>
      </c>
    </row>
    <row r="833" spans="1:38">
      <c r="A833" s="271">
        <v>801954</v>
      </c>
      <c r="B833" s="271" t="s">
        <v>2162</v>
      </c>
      <c r="C833" s="271" t="s">
        <v>349</v>
      </c>
      <c r="D833" s="271" t="s">
        <v>350</v>
      </c>
      <c r="E833" s="271" t="s">
        <v>348</v>
      </c>
      <c r="F833" s="271" t="s">
        <v>349</v>
      </c>
      <c r="G833" s="271" t="s">
        <v>349</v>
      </c>
      <c r="H833" s="271" t="s">
        <v>349</v>
      </c>
      <c r="I833" s="271" t="s">
        <v>350</v>
      </c>
      <c r="J833" s="271" t="s">
        <v>349</v>
      </c>
      <c r="K833" s="271" t="s">
        <v>349</v>
      </c>
      <c r="L833" s="271" t="s">
        <v>350</v>
      </c>
      <c r="M833" s="271" t="s">
        <v>349</v>
      </c>
      <c r="N833" s="271" t="s">
        <v>349</v>
      </c>
      <c r="O833" s="271" t="s">
        <v>348</v>
      </c>
      <c r="P833" s="271" t="s">
        <v>348</v>
      </c>
      <c r="Q833" s="271" t="s">
        <v>350</v>
      </c>
      <c r="R833" s="271" t="s">
        <v>348</v>
      </c>
      <c r="S833" s="271" t="s">
        <v>350</v>
      </c>
      <c r="T833" s="271" t="s">
        <v>348</v>
      </c>
      <c r="U833" s="271" t="s">
        <v>349</v>
      </c>
      <c r="V833" s="271" t="s">
        <v>349</v>
      </c>
      <c r="W833" s="271" t="s">
        <v>350</v>
      </c>
      <c r="X833" s="271" t="s">
        <v>349</v>
      </c>
      <c r="Y833" s="271" t="s">
        <v>349</v>
      </c>
      <c r="Z833" s="271" t="s">
        <v>350</v>
      </c>
      <c r="AA833" s="271" t="s">
        <v>349</v>
      </c>
      <c r="AB833" s="271" t="s">
        <v>350</v>
      </c>
      <c r="AC833" s="271" t="s">
        <v>350</v>
      </c>
      <c r="AD833" s="271" t="s">
        <v>349</v>
      </c>
      <c r="AE833" s="271" t="s">
        <v>349</v>
      </c>
      <c r="AF833" s="271" t="s">
        <v>349</v>
      </c>
      <c r="AG833" s="271" t="s">
        <v>349</v>
      </c>
      <c r="AH833" s="271" t="s">
        <v>349</v>
      </c>
      <c r="AI833" s="271" t="s">
        <v>349</v>
      </c>
      <c r="AJ833" s="271" t="s">
        <v>349</v>
      </c>
      <c r="AK833" s="271" t="s">
        <v>349</v>
      </c>
      <c r="AL833" s="271" t="s">
        <v>349</v>
      </c>
    </row>
    <row r="834" spans="1:38">
      <c r="A834" s="271">
        <v>802079</v>
      </c>
      <c r="B834" s="271" t="s">
        <v>2162</v>
      </c>
      <c r="C834" s="271" t="s">
        <v>350</v>
      </c>
      <c r="D834" s="271" t="s">
        <v>350</v>
      </c>
      <c r="E834" s="271" t="s">
        <v>350</v>
      </c>
      <c r="F834" s="271" t="s">
        <v>350</v>
      </c>
      <c r="G834" s="271" t="s">
        <v>350</v>
      </c>
      <c r="H834" s="271" t="s">
        <v>350</v>
      </c>
      <c r="I834" s="271" t="s">
        <v>350</v>
      </c>
      <c r="J834" s="271" t="s">
        <v>350</v>
      </c>
      <c r="K834" s="271" t="s">
        <v>348</v>
      </c>
      <c r="L834" s="271" t="s">
        <v>350</v>
      </c>
      <c r="M834" s="271" t="s">
        <v>350</v>
      </c>
      <c r="N834" s="271" t="s">
        <v>350</v>
      </c>
      <c r="O834" s="271" t="s">
        <v>348</v>
      </c>
      <c r="P834" s="271" t="s">
        <v>349</v>
      </c>
      <c r="Q834" s="271" t="s">
        <v>350</v>
      </c>
      <c r="R834" s="271" t="s">
        <v>350</v>
      </c>
      <c r="S834" s="271" t="s">
        <v>350</v>
      </c>
      <c r="T834" s="271" t="s">
        <v>350</v>
      </c>
      <c r="U834" s="271" t="s">
        <v>348</v>
      </c>
      <c r="V834" s="271" t="s">
        <v>350</v>
      </c>
      <c r="W834" s="271" t="s">
        <v>350</v>
      </c>
      <c r="X834" s="271" t="s">
        <v>348</v>
      </c>
      <c r="Y834" s="271" t="s">
        <v>348</v>
      </c>
      <c r="Z834" s="271" t="s">
        <v>350</v>
      </c>
      <c r="AA834" s="271" t="s">
        <v>350</v>
      </c>
      <c r="AB834" s="271" t="s">
        <v>350</v>
      </c>
      <c r="AC834" s="271" t="s">
        <v>350</v>
      </c>
      <c r="AD834" s="271" t="s">
        <v>350</v>
      </c>
      <c r="AE834" s="271" t="s">
        <v>350</v>
      </c>
      <c r="AF834" s="271" t="s">
        <v>350</v>
      </c>
      <c r="AG834" s="271" t="s">
        <v>349</v>
      </c>
      <c r="AH834" s="271" t="s">
        <v>349</v>
      </c>
      <c r="AI834" s="271" t="s">
        <v>349</v>
      </c>
      <c r="AJ834" s="271" t="s">
        <v>349</v>
      </c>
      <c r="AK834" s="271" t="s">
        <v>349</v>
      </c>
      <c r="AL834" s="271" t="s">
        <v>349</v>
      </c>
    </row>
    <row r="835" spans="1:38">
      <c r="A835" s="271">
        <v>802231</v>
      </c>
      <c r="B835" s="271" t="s">
        <v>2162</v>
      </c>
      <c r="C835" s="271" t="s">
        <v>350</v>
      </c>
      <c r="D835" s="271" t="s">
        <v>350</v>
      </c>
      <c r="E835" s="271" t="s">
        <v>348</v>
      </c>
      <c r="F835" s="271" t="s">
        <v>348</v>
      </c>
      <c r="G835" s="271" t="s">
        <v>350</v>
      </c>
      <c r="H835" s="271" t="s">
        <v>348</v>
      </c>
      <c r="I835" s="271" t="s">
        <v>350</v>
      </c>
      <c r="J835" s="271" t="s">
        <v>350</v>
      </c>
      <c r="K835" s="271" t="s">
        <v>348</v>
      </c>
      <c r="L835" s="271" t="s">
        <v>348</v>
      </c>
      <c r="M835" s="271" t="s">
        <v>350</v>
      </c>
      <c r="N835" s="271" t="s">
        <v>350</v>
      </c>
      <c r="O835" s="271" t="s">
        <v>350</v>
      </c>
      <c r="P835" s="271" t="s">
        <v>348</v>
      </c>
      <c r="Q835" s="271" t="s">
        <v>349</v>
      </c>
      <c r="R835" s="271" t="s">
        <v>350</v>
      </c>
      <c r="S835" s="271" t="s">
        <v>350</v>
      </c>
      <c r="T835" s="271" t="s">
        <v>350</v>
      </c>
      <c r="U835" s="271" t="s">
        <v>350</v>
      </c>
      <c r="V835" s="271" t="s">
        <v>350</v>
      </c>
      <c r="W835" s="271" t="s">
        <v>350</v>
      </c>
      <c r="X835" s="271" t="s">
        <v>348</v>
      </c>
      <c r="Y835" s="271" t="s">
        <v>348</v>
      </c>
      <c r="Z835" s="271" t="s">
        <v>350</v>
      </c>
      <c r="AA835" s="271" t="s">
        <v>350</v>
      </c>
      <c r="AB835" s="271" t="s">
        <v>350</v>
      </c>
      <c r="AC835" s="271" t="s">
        <v>348</v>
      </c>
      <c r="AD835" s="271" t="s">
        <v>350</v>
      </c>
      <c r="AE835" s="271" t="s">
        <v>348</v>
      </c>
      <c r="AF835" s="271" t="s">
        <v>350</v>
      </c>
      <c r="AG835" s="271" t="s">
        <v>350</v>
      </c>
      <c r="AH835" s="271" t="s">
        <v>348</v>
      </c>
      <c r="AI835" s="271" t="s">
        <v>350</v>
      </c>
      <c r="AJ835" s="271" t="s">
        <v>348</v>
      </c>
      <c r="AK835" s="271" t="s">
        <v>350</v>
      </c>
      <c r="AL835" s="271" t="s">
        <v>348</v>
      </c>
    </row>
    <row r="836" spans="1:38">
      <c r="A836" s="271">
        <v>802321</v>
      </c>
      <c r="B836" s="271" t="s">
        <v>2162</v>
      </c>
      <c r="C836" s="271" t="s">
        <v>348</v>
      </c>
      <c r="D836" s="271" t="s">
        <v>350</v>
      </c>
      <c r="E836" s="271" t="s">
        <v>350</v>
      </c>
      <c r="F836" s="271" t="s">
        <v>350</v>
      </c>
      <c r="G836" s="271" t="s">
        <v>350</v>
      </c>
      <c r="H836" s="271" t="s">
        <v>350</v>
      </c>
      <c r="I836" s="271" t="s">
        <v>350</v>
      </c>
      <c r="J836" s="271" t="s">
        <v>350</v>
      </c>
      <c r="K836" s="271" t="s">
        <v>350</v>
      </c>
      <c r="L836" s="271" t="s">
        <v>350</v>
      </c>
      <c r="M836" s="271" t="s">
        <v>350</v>
      </c>
      <c r="N836" s="271" t="s">
        <v>350</v>
      </c>
      <c r="O836" s="271" t="s">
        <v>349</v>
      </c>
      <c r="P836" s="271" t="s">
        <v>349</v>
      </c>
      <c r="Q836" s="271" t="s">
        <v>348</v>
      </c>
      <c r="R836" s="271" t="s">
        <v>350</v>
      </c>
      <c r="S836" s="271" t="s">
        <v>348</v>
      </c>
      <c r="T836" s="271" t="s">
        <v>349</v>
      </c>
      <c r="U836" s="271" t="s">
        <v>350</v>
      </c>
      <c r="V836" s="271" t="s">
        <v>348</v>
      </c>
      <c r="W836" s="271" t="s">
        <v>350</v>
      </c>
      <c r="X836" s="271" t="s">
        <v>350</v>
      </c>
      <c r="Y836" s="271" t="s">
        <v>348</v>
      </c>
      <c r="Z836" s="271" t="s">
        <v>349</v>
      </c>
      <c r="AA836" s="271" t="s">
        <v>349</v>
      </c>
      <c r="AB836" s="271" t="s">
        <v>349</v>
      </c>
      <c r="AC836" s="271" t="s">
        <v>349</v>
      </c>
      <c r="AD836" s="271" t="s">
        <v>349</v>
      </c>
      <c r="AE836" s="271" t="s">
        <v>349</v>
      </c>
      <c r="AF836" s="271" t="s">
        <v>349</v>
      </c>
      <c r="AG836" s="271" t="s">
        <v>349</v>
      </c>
      <c r="AH836" s="271" t="s">
        <v>349</v>
      </c>
      <c r="AI836" s="271" t="s">
        <v>349</v>
      </c>
      <c r="AJ836" s="271" t="s">
        <v>349</v>
      </c>
      <c r="AK836" s="271" t="s">
        <v>349</v>
      </c>
      <c r="AL836" s="271" t="s">
        <v>349</v>
      </c>
    </row>
    <row r="837" spans="1:38">
      <c r="A837" s="271">
        <v>802330</v>
      </c>
      <c r="B837" s="271" t="s">
        <v>2162</v>
      </c>
      <c r="C837" s="271" t="s">
        <v>348</v>
      </c>
      <c r="D837" s="271" t="s">
        <v>350</v>
      </c>
      <c r="E837" s="271" t="s">
        <v>350</v>
      </c>
      <c r="F837" s="271" t="s">
        <v>348</v>
      </c>
      <c r="G837" s="271" t="s">
        <v>348</v>
      </c>
      <c r="H837" s="271" t="s">
        <v>350</v>
      </c>
      <c r="I837" s="271" t="s">
        <v>350</v>
      </c>
      <c r="J837" s="271" t="s">
        <v>350</v>
      </c>
      <c r="K837" s="271" t="s">
        <v>350</v>
      </c>
      <c r="L837" s="271" t="s">
        <v>350</v>
      </c>
      <c r="M837" s="271" t="s">
        <v>350</v>
      </c>
      <c r="N837" s="271" t="s">
        <v>350</v>
      </c>
      <c r="O837" s="271" t="s">
        <v>349</v>
      </c>
      <c r="P837" s="271" t="s">
        <v>350</v>
      </c>
      <c r="Q837" s="271" t="s">
        <v>348</v>
      </c>
      <c r="R837" s="271" t="s">
        <v>348</v>
      </c>
      <c r="S837" s="271" t="s">
        <v>348</v>
      </c>
      <c r="T837" s="271" t="s">
        <v>350</v>
      </c>
      <c r="U837" s="271" t="s">
        <v>350</v>
      </c>
      <c r="V837" s="271" t="s">
        <v>350</v>
      </c>
      <c r="W837" s="271" t="s">
        <v>350</v>
      </c>
      <c r="X837" s="271" t="s">
        <v>350</v>
      </c>
      <c r="Y837" s="271" t="s">
        <v>350</v>
      </c>
      <c r="Z837" s="271" t="s">
        <v>350</v>
      </c>
      <c r="AA837" s="271" t="s">
        <v>349</v>
      </c>
      <c r="AB837" s="271" t="s">
        <v>350</v>
      </c>
      <c r="AC837" s="271" t="s">
        <v>349</v>
      </c>
      <c r="AD837" s="271" t="s">
        <v>349</v>
      </c>
      <c r="AE837" s="271" t="s">
        <v>350</v>
      </c>
      <c r="AF837" s="271" t="s">
        <v>350</v>
      </c>
      <c r="AG837" s="271" t="s">
        <v>349</v>
      </c>
      <c r="AH837" s="271" t="s">
        <v>349</v>
      </c>
      <c r="AI837" s="271" t="s">
        <v>349</v>
      </c>
      <c r="AJ837" s="271" t="s">
        <v>349</v>
      </c>
      <c r="AK837" s="271" t="s">
        <v>349</v>
      </c>
      <c r="AL837" s="271" t="s">
        <v>349</v>
      </c>
    </row>
    <row r="838" spans="1:38">
      <c r="A838" s="271">
        <v>802383</v>
      </c>
      <c r="B838" s="271" t="s">
        <v>2162</v>
      </c>
      <c r="C838" s="271" t="s">
        <v>348</v>
      </c>
      <c r="D838" s="271" t="s">
        <v>350</v>
      </c>
      <c r="E838" s="271" t="s">
        <v>348</v>
      </c>
      <c r="F838" s="271" t="s">
        <v>348</v>
      </c>
      <c r="G838" s="271" t="s">
        <v>350</v>
      </c>
      <c r="H838" s="271" t="s">
        <v>350</v>
      </c>
      <c r="I838" s="271" t="s">
        <v>350</v>
      </c>
      <c r="J838" s="271" t="s">
        <v>350</v>
      </c>
      <c r="K838" s="271" t="s">
        <v>348</v>
      </c>
      <c r="L838" s="271" t="s">
        <v>348</v>
      </c>
      <c r="M838" s="271" t="s">
        <v>350</v>
      </c>
      <c r="N838" s="271" t="s">
        <v>348</v>
      </c>
      <c r="O838" s="271" t="s">
        <v>349</v>
      </c>
      <c r="P838" s="271" t="s">
        <v>350</v>
      </c>
      <c r="Q838" s="271" t="s">
        <v>350</v>
      </c>
      <c r="R838" s="271" t="s">
        <v>350</v>
      </c>
      <c r="S838" s="271" t="s">
        <v>348</v>
      </c>
      <c r="T838" s="271" t="s">
        <v>350</v>
      </c>
      <c r="U838" s="271" t="s">
        <v>348</v>
      </c>
      <c r="V838" s="271" t="s">
        <v>350</v>
      </c>
      <c r="W838" s="271" t="s">
        <v>350</v>
      </c>
      <c r="X838" s="271" t="s">
        <v>350</v>
      </c>
      <c r="Y838" s="271" t="s">
        <v>349</v>
      </c>
      <c r="Z838" s="271" t="s">
        <v>349</v>
      </c>
      <c r="AA838" s="271" t="s">
        <v>350</v>
      </c>
      <c r="AB838" s="271" t="s">
        <v>349</v>
      </c>
      <c r="AC838" s="271" t="s">
        <v>349</v>
      </c>
      <c r="AD838" s="271" t="s">
        <v>350</v>
      </c>
      <c r="AE838" s="271" t="s">
        <v>349</v>
      </c>
      <c r="AF838" s="271" t="s">
        <v>349</v>
      </c>
      <c r="AG838" s="271" t="s">
        <v>349</v>
      </c>
      <c r="AH838" s="271" t="s">
        <v>349</v>
      </c>
      <c r="AI838" s="271" t="s">
        <v>349</v>
      </c>
      <c r="AJ838" s="271" t="s">
        <v>349</v>
      </c>
      <c r="AK838" s="271" t="s">
        <v>349</v>
      </c>
      <c r="AL838" s="271" t="s">
        <v>349</v>
      </c>
    </row>
    <row r="839" spans="1:38">
      <c r="A839" s="271">
        <v>802427</v>
      </c>
      <c r="B839" s="271" t="s">
        <v>2162</v>
      </c>
      <c r="C839" s="271" t="s">
        <v>348</v>
      </c>
      <c r="D839" s="271" t="s">
        <v>348</v>
      </c>
      <c r="E839" s="271" t="s">
        <v>348</v>
      </c>
      <c r="F839" s="271" t="s">
        <v>350</v>
      </c>
      <c r="G839" s="271" t="s">
        <v>350</v>
      </c>
      <c r="H839" s="271" t="s">
        <v>348</v>
      </c>
      <c r="I839" s="271" t="s">
        <v>350</v>
      </c>
      <c r="J839" s="271" t="s">
        <v>350</v>
      </c>
      <c r="K839" s="271" t="s">
        <v>348</v>
      </c>
      <c r="L839" s="271" t="s">
        <v>350</v>
      </c>
      <c r="M839" s="271" t="s">
        <v>350</v>
      </c>
      <c r="N839" s="271" t="s">
        <v>350</v>
      </c>
      <c r="O839" s="271" t="s">
        <v>350</v>
      </c>
      <c r="P839" s="271" t="s">
        <v>350</v>
      </c>
      <c r="Q839" s="271" t="s">
        <v>348</v>
      </c>
      <c r="R839" s="271" t="s">
        <v>348</v>
      </c>
      <c r="S839" s="271" t="s">
        <v>348</v>
      </c>
      <c r="T839" s="271" t="s">
        <v>350</v>
      </c>
      <c r="U839" s="271" t="s">
        <v>350</v>
      </c>
      <c r="V839" s="271" t="s">
        <v>350</v>
      </c>
      <c r="W839" s="271" t="s">
        <v>350</v>
      </c>
      <c r="X839" s="271" t="s">
        <v>350</v>
      </c>
      <c r="Y839" s="271" t="s">
        <v>350</v>
      </c>
      <c r="Z839" s="271" t="s">
        <v>350</v>
      </c>
      <c r="AA839" s="271" t="s">
        <v>350</v>
      </c>
      <c r="AB839" s="271" t="s">
        <v>349</v>
      </c>
      <c r="AC839" s="271" t="s">
        <v>349</v>
      </c>
      <c r="AD839" s="271" t="s">
        <v>349</v>
      </c>
      <c r="AE839" s="271" t="s">
        <v>350</v>
      </c>
      <c r="AF839" s="271" t="s">
        <v>350</v>
      </c>
      <c r="AG839" s="271" t="s">
        <v>349</v>
      </c>
      <c r="AH839" s="271" t="s">
        <v>349</v>
      </c>
      <c r="AI839" s="271" t="s">
        <v>349</v>
      </c>
      <c r="AJ839" s="271" t="s">
        <v>349</v>
      </c>
      <c r="AK839" s="271" t="s">
        <v>349</v>
      </c>
      <c r="AL839" s="271" t="s">
        <v>349</v>
      </c>
    </row>
    <row r="840" spans="1:38">
      <c r="A840" s="271">
        <v>802473</v>
      </c>
      <c r="B840" s="271" t="s">
        <v>2162</v>
      </c>
      <c r="C840" s="271" t="s">
        <v>350</v>
      </c>
      <c r="D840" s="271" t="s">
        <v>350</v>
      </c>
      <c r="E840" s="271" t="s">
        <v>350</v>
      </c>
      <c r="F840" s="271" t="s">
        <v>349</v>
      </c>
      <c r="G840" s="271" t="s">
        <v>348</v>
      </c>
      <c r="H840" s="271" t="s">
        <v>350</v>
      </c>
      <c r="I840" s="271" t="s">
        <v>350</v>
      </c>
      <c r="J840" s="271" t="s">
        <v>349</v>
      </c>
      <c r="K840" s="271" t="s">
        <v>350</v>
      </c>
      <c r="L840" s="271" t="s">
        <v>350</v>
      </c>
      <c r="M840" s="271" t="s">
        <v>349</v>
      </c>
      <c r="N840" s="271" t="s">
        <v>350</v>
      </c>
      <c r="O840" s="271" t="s">
        <v>350</v>
      </c>
      <c r="P840" s="271" t="s">
        <v>350</v>
      </c>
      <c r="Q840" s="271" t="s">
        <v>349</v>
      </c>
      <c r="R840" s="271" t="s">
        <v>348</v>
      </c>
      <c r="S840" s="271" t="s">
        <v>350</v>
      </c>
      <c r="T840" s="271" t="s">
        <v>349</v>
      </c>
      <c r="U840" s="271" t="s">
        <v>349</v>
      </c>
      <c r="V840" s="271" t="s">
        <v>349</v>
      </c>
      <c r="W840" s="271" t="s">
        <v>349</v>
      </c>
      <c r="X840" s="271" t="s">
        <v>348</v>
      </c>
      <c r="Y840" s="271" t="s">
        <v>350</v>
      </c>
      <c r="Z840" s="271" t="s">
        <v>349</v>
      </c>
      <c r="AA840" s="271" t="s">
        <v>350</v>
      </c>
      <c r="AB840" s="271" t="s">
        <v>350</v>
      </c>
      <c r="AC840" s="271" t="s">
        <v>349</v>
      </c>
      <c r="AD840" s="271" t="s">
        <v>350</v>
      </c>
      <c r="AE840" s="271" t="s">
        <v>349</v>
      </c>
      <c r="AF840" s="271" t="s">
        <v>349</v>
      </c>
      <c r="AG840" s="271" t="s">
        <v>349</v>
      </c>
      <c r="AH840" s="271" t="s">
        <v>349</v>
      </c>
      <c r="AI840" s="271" t="s">
        <v>349</v>
      </c>
      <c r="AJ840" s="271" t="s">
        <v>349</v>
      </c>
      <c r="AK840" s="271" t="s">
        <v>349</v>
      </c>
      <c r="AL840" s="271" t="s">
        <v>349</v>
      </c>
    </row>
    <row r="841" spans="1:38">
      <c r="A841" s="271">
        <v>802483</v>
      </c>
      <c r="B841" s="271" t="s">
        <v>2162</v>
      </c>
      <c r="C841" s="271" t="s">
        <v>350</v>
      </c>
      <c r="D841" s="271" t="s">
        <v>350</v>
      </c>
      <c r="E841" s="271" t="s">
        <v>349</v>
      </c>
      <c r="F841" s="271" t="s">
        <v>350</v>
      </c>
      <c r="G841" s="271" t="s">
        <v>350</v>
      </c>
      <c r="H841" s="271" t="s">
        <v>350</v>
      </c>
      <c r="I841" s="271" t="s">
        <v>350</v>
      </c>
      <c r="J841" s="271" t="s">
        <v>348</v>
      </c>
      <c r="K841" s="271" t="s">
        <v>350</v>
      </c>
      <c r="L841" s="271" t="s">
        <v>350</v>
      </c>
      <c r="M841" s="271" t="s">
        <v>350</v>
      </c>
      <c r="N841" s="271" t="s">
        <v>350</v>
      </c>
      <c r="O841" s="271" t="s">
        <v>348</v>
      </c>
      <c r="P841" s="271" t="s">
        <v>350</v>
      </c>
      <c r="Q841" s="271" t="s">
        <v>350</v>
      </c>
      <c r="R841" s="271" t="s">
        <v>350</v>
      </c>
      <c r="S841" s="271" t="s">
        <v>350</v>
      </c>
      <c r="T841" s="271" t="s">
        <v>350</v>
      </c>
      <c r="U841" s="271" t="s">
        <v>350</v>
      </c>
      <c r="V841" s="271" t="s">
        <v>349</v>
      </c>
      <c r="W841" s="271" t="s">
        <v>348</v>
      </c>
      <c r="X841" s="271" t="s">
        <v>348</v>
      </c>
      <c r="Y841" s="271" t="s">
        <v>348</v>
      </c>
      <c r="Z841" s="271" t="s">
        <v>350</v>
      </c>
      <c r="AA841" s="271" t="s">
        <v>350</v>
      </c>
      <c r="AB841" s="271" t="s">
        <v>350</v>
      </c>
      <c r="AC841" s="271" t="s">
        <v>349</v>
      </c>
      <c r="AD841" s="271" t="s">
        <v>350</v>
      </c>
      <c r="AE841" s="271" t="s">
        <v>350</v>
      </c>
      <c r="AF841" s="271" t="s">
        <v>350</v>
      </c>
      <c r="AG841" s="271" t="s">
        <v>350</v>
      </c>
      <c r="AH841" s="271" t="s">
        <v>348</v>
      </c>
      <c r="AI841" s="271" t="s">
        <v>350</v>
      </c>
      <c r="AJ841" s="271" t="s">
        <v>350</v>
      </c>
      <c r="AK841" s="271" t="s">
        <v>350</v>
      </c>
      <c r="AL841" s="271" t="s">
        <v>348</v>
      </c>
    </row>
    <row r="842" spans="1:38">
      <c r="A842" s="271">
        <v>802501</v>
      </c>
      <c r="B842" s="271" t="s">
        <v>2162</v>
      </c>
      <c r="C842" s="271" t="s">
        <v>349</v>
      </c>
      <c r="D842" s="271" t="s">
        <v>349</v>
      </c>
      <c r="E842" s="271" t="s">
        <v>348</v>
      </c>
      <c r="F842" s="271" t="s">
        <v>349</v>
      </c>
      <c r="G842" s="271" t="s">
        <v>349</v>
      </c>
      <c r="H842" s="271" t="s">
        <v>349</v>
      </c>
      <c r="I842" s="271" t="s">
        <v>349</v>
      </c>
      <c r="J842" s="271" t="s">
        <v>349</v>
      </c>
      <c r="K842" s="271" t="s">
        <v>348</v>
      </c>
      <c r="L842" s="271" t="s">
        <v>349</v>
      </c>
      <c r="M842" s="271" t="s">
        <v>349</v>
      </c>
      <c r="N842" s="271" t="s">
        <v>349</v>
      </c>
      <c r="O842" s="271" t="s">
        <v>349</v>
      </c>
      <c r="P842" s="271" t="s">
        <v>349</v>
      </c>
      <c r="Q842" s="271" t="s">
        <v>350</v>
      </c>
      <c r="R842" s="271" t="s">
        <v>349</v>
      </c>
      <c r="S842" s="271" t="s">
        <v>350</v>
      </c>
      <c r="T842" s="271" t="s">
        <v>350</v>
      </c>
      <c r="U842" s="271" t="s">
        <v>348</v>
      </c>
      <c r="V842" s="271" t="s">
        <v>350</v>
      </c>
      <c r="W842" s="271" t="s">
        <v>348</v>
      </c>
      <c r="X842" s="271" t="s">
        <v>350</v>
      </c>
      <c r="Y842" s="271" t="s">
        <v>350</v>
      </c>
      <c r="Z842" s="271" t="s">
        <v>349</v>
      </c>
      <c r="AA842" s="271" t="s">
        <v>349</v>
      </c>
      <c r="AB842" s="271" t="s">
        <v>350</v>
      </c>
      <c r="AC842" s="271" t="s">
        <v>349</v>
      </c>
      <c r="AD842" s="271" t="s">
        <v>349</v>
      </c>
      <c r="AE842" s="271" t="s">
        <v>349</v>
      </c>
      <c r="AF842" s="271" t="s">
        <v>349</v>
      </c>
      <c r="AG842" s="271" t="s">
        <v>349</v>
      </c>
      <c r="AH842" s="271" t="s">
        <v>349</v>
      </c>
      <c r="AI842" s="271" t="s">
        <v>349</v>
      </c>
      <c r="AJ842" s="271" t="s">
        <v>349</v>
      </c>
      <c r="AK842" s="271" t="s">
        <v>349</v>
      </c>
      <c r="AL842" s="271" t="s">
        <v>349</v>
      </c>
    </row>
    <row r="843" spans="1:38">
      <c r="A843" s="271">
        <v>802502</v>
      </c>
      <c r="B843" s="271" t="s">
        <v>2162</v>
      </c>
      <c r="C843" s="271" t="s">
        <v>349</v>
      </c>
      <c r="D843" s="271" t="s">
        <v>350</v>
      </c>
      <c r="E843" s="271" t="s">
        <v>348</v>
      </c>
      <c r="F843" s="271" t="s">
        <v>349</v>
      </c>
      <c r="G843" s="271" t="s">
        <v>349</v>
      </c>
      <c r="H843" s="271" t="s">
        <v>349</v>
      </c>
      <c r="I843" s="271" t="s">
        <v>348</v>
      </c>
      <c r="J843" s="271" t="s">
        <v>349</v>
      </c>
      <c r="K843" s="271" t="s">
        <v>349</v>
      </c>
      <c r="L843" s="271" t="s">
        <v>348</v>
      </c>
      <c r="M843" s="271" t="s">
        <v>349</v>
      </c>
      <c r="N843" s="271" t="s">
        <v>349</v>
      </c>
      <c r="O843" s="271" t="s">
        <v>348</v>
      </c>
      <c r="P843" s="271" t="s">
        <v>349</v>
      </c>
      <c r="Q843" s="271" t="s">
        <v>350</v>
      </c>
      <c r="R843" s="271" t="s">
        <v>349</v>
      </c>
      <c r="S843" s="271" t="s">
        <v>348</v>
      </c>
      <c r="T843" s="271" t="s">
        <v>349</v>
      </c>
      <c r="U843" s="271" t="s">
        <v>350</v>
      </c>
      <c r="V843" s="271" t="s">
        <v>349</v>
      </c>
      <c r="W843" s="271" t="s">
        <v>349</v>
      </c>
      <c r="X843" s="271" t="s">
        <v>349</v>
      </c>
      <c r="Y843" s="271" t="s">
        <v>348</v>
      </c>
      <c r="Z843" s="271" t="s">
        <v>349</v>
      </c>
      <c r="AA843" s="271" t="s">
        <v>350</v>
      </c>
      <c r="AB843" s="271" t="s">
        <v>350</v>
      </c>
      <c r="AC843" s="271" t="s">
        <v>350</v>
      </c>
      <c r="AD843" s="271" t="s">
        <v>349</v>
      </c>
      <c r="AE843" s="271" t="s">
        <v>348</v>
      </c>
      <c r="AF843" s="271" t="s">
        <v>350</v>
      </c>
      <c r="AG843" s="271" t="s">
        <v>348</v>
      </c>
      <c r="AH843" s="271" t="s">
        <v>350</v>
      </c>
      <c r="AI843" s="271" t="s">
        <v>350</v>
      </c>
      <c r="AJ843" s="271" t="s">
        <v>350</v>
      </c>
      <c r="AK843" s="271" t="s">
        <v>349</v>
      </c>
      <c r="AL843" s="271" t="s">
        <v>348</v>
      </c>
    </row>
    <row r="844" spans="1:38">
      <c r="A844" s="271">
        <v>802520</v>
      </c>
      <c r="B844" s="271" t="s">
        <v>2162</v>
      </c>
      <c r="C844" s="271" t="s">
        <v>349</v>
      </c>
      <c r="D844" s="271" t="s">
        <v>349</v>
      </c>
      <c r="E844" s="271" t="s">
        <v>349</v>
      </c>
      <c r="F844" s="271" t="s">
        <v>350</v>
      </c>
      <c r="G844" s="271" t="s">
        <v>349</v>
      </c>
      <c r="H844" s="271" t="s">
        <v>348</v>
      </c>
      <c r="I844" s="271" t="s">
        <v>349</v>
      </c>
      <c r="J844" s="271" t="s">
        <v>349</v>
      </c>
      <c r="K844" s="271" t="s">
        <v>350</v>
      </c>
      <c r="L844" s="271" t="s">
        <v>348</v>
      </c>
      <c r="M844" s="271" t="s">
        <v>349</v>
      </c>
      <c r="N844" s="271" t="s">
        <v>350</v>
      </c>
      <c r="O844" s="271" t="s">
        <v>350</v>
      </c>
      <c r="P844" s="271" t="s">
        <v>349</v>
      </c>
      <c r="Q844" s="271" t="s">
        <v>349</v>
      </c>
      <c r="R844" s="271" t="s">
        <v>349</v>
      </c>
      <c r="S844" s="271" t="s">
        <v>349</v>
      </c>
      <c r="T844" s="271" t="s">
        <v>349</v>
      </c>
      <c r="U844" s="271" t="s">
        <v>350</v>
      </c>
      <c r="V844" s="271" t="s">
        <v>350</v>
      </c>
      <c r="W844" s="271" t="s">
        <v>350</v>
      </c>
      <c r="X844" s="271" t="s">
        <v>350</v>
      </c>
      <c r="Y844" s="271" t="s">
        <v>350</v>
      </c>
      <c r="Z844" s="271" t="s">
        <v>350</v>
      </c>
      <c r="AA844" s="271" t="s">
        <v>349</v>
      </c>
      <c r="AB844" s="271" t="s">
        <v>350</v>
      </c>
      <c r="AC844" s="271" t="s">
        <v>350</v>
      </c>
      <c r="AD844" s="271" t="s">
        <v>350</v>
      </c>
      <c r="AE844" s="271" t="s">
        <v>350</v>
      </c>
      <c r="AF844" s="271" t="s">
        <v>350</v>
      </c>
      <c r="AG844" s="271" t="s">
        <v>350</v>
      </c>
      <c r="AH844" s="271" t="s">
        <v>349</v>
      </c>
      <c r="AI844" s="271" t="s">
        <v>350</v>
      </c>
      <c r="AJ844" s="271" t="s">
        <v>349</v>
      </c>
      <c r="AK844" s="271" t="s">
        <v>349</v>
      </c>
      <c r="AL844" s="271" t="s">
        <v>349</v>
      </c>
    </row>
    <row r="845" spans="1:38">
      <c r="A845" s="271">
        <v>802530</v>
      </c>
      <c r="B845" s="271" t="s">
        <v>2162</v>
      </c>
      <c r="C845" s="271" t="s">
        <v>349</v>
      </c>
      <c r="D845" s="271" t="s">
        <v>349</v>
      </c>
      <c r="E845" s="271" t="s">
        <v>349</v>
      </c>
      <c r="F845" s="271" t="s">
        <v>349</v>
      </c>
      <c r="G845" s="271" t="s">
        <v>349</v>
      </c>
      <c r="H845" s="271" t="s">
        <v>349</v>
      </c>
      <c r="I845" s="271" t="s">
        <v>349</v>
      </c>
      <c r="J845" s="271" t="s">
        <v>350</v>
      </c>
      <c r="K845" s="271" t="s">
        <v>348</v>
      </c>
      <c r="L845" s="271" t="s">
        <v>348</v>
      </c>
      <c r="M845" s="271" t="s">
        <v>349</v>
      </c>
      <c r="N845" s="271" t="s">
        <v>349</v>
      </c>
      <c r="O845" s="271" t="s">
        <v>349</v>
      </c>
      <c r="P845" s="271" t="s">
        <v>349</v>
      </c>
      <c r="Q845" s="271" t="s">
        <v>348</v>
      </c>
      <c r="R845" s="271" t="s">
        <v>349</v>
      </c>
      <c r="S845" s="271" t="s">
        <v>349</v>
      </c>
      <c r="T845" s="271" t="s">
        <v>348</v>
      </c>
      <c r="U845" s="271" t="s">
        <v>350</v>
      </c>
      <c r="V845" s="271" t="s">
        <v>350</v>
      </c>
      <c r="W845" s="271" t="s">
        <v>350</v>
      </c>
      <c r="X845" s="271" t="s">
        <v>348</v>
      </c>
      <c r="Y845" s="271" t="s">
        <v>348</v>
      </c>
      <c r="Z845" s="271" t="s">
        <v>348</v>
      </c>
      <c r="AA845" s="271" t="s">
        <v>349</v>
      </c>
      <c r="AB845" s="271" t="s">
        <v>350</v>
      </c>
      <c r="AC845" s="271" t="s">
        <v>349</v>
      </c>
      <c r="AD845" s="271" t="s">
        <v>349</v>
      </c>
      <c r="AE845" s="271" t="s">
        <v>349</v>
      </c>
      <c r="AF845" s="271" t="s">
        <v>350</v>
      </c>
      <c r="AG845" s="271" t="s">
        <v>349</v>
      </c>
      <c r="AH845" s="271" t="s">
        <v>349</v>
      </c>
      <c r="AI845" s="271" t="s">
        <v>349</v>
      </c>
      <c r="AJ845" s="271" t="s">
        <v>349</v>
      </c>
      <c r="AK845" s="271" t="s">
        <v>349</v>
      </c>
      <c r="AL845" s="271" t="s">
        <v>349</v>
      </c>
    </row>
    <row r="846" spans="1:38">
      <c r="A846" s="271">
        <v>802607</v>
      </c>
      <c r="B846" s="271" t="s">
        <v>2162</v>
      </c>
      <c r="C846" s="271" t="s">
        <v>348</v>
      </c>
      <c r="D846" s="271" t="s">
        <v>348</v>
      </c>
      <c r="E846" s="271" t="s">
        <v>348</v>
      </c>
      <c r="F846" s="271" t="s">
        <v>348</v>
      </c>
      <c r="G846" s="271" t="s">
        <v>350</v>
      </c>
      <c r="H846" s="271" t="s">
        <v>350</v>
      </c>
      <c r="I846" s="271" t="s">
        <v>348</v>
      </c>
      <c r="J846" s="271" t="s">
        <v>349</v>
      </c>
      <c r="K846" s="271" t="s">
        <v>348</v>
      </c>
      <c r="L846" s="271" t="s">
        <v>348</v>
      </c>
      <c r="M846" s="271" t="s">
        <v>350</v>
      </c>
      <c r="N846" s="271" t="s">
        <v>350</v>
      </c>
      <c r="O846" s="271" t="s">
        <v>350</v>
      </c>
      <c r="P846" s="271" t="s">
        <v>348</v>
      </c>
      <c r="Q846" s="271" t="s">
        <v>348</v>
      </c>
      <c r="R846" s="271" t="s">
        <v>348</v>
      </c>
      <c r="S846" s="271" t="s">
        <v>348</v>
      </c>
      <c r="T846" s="271" t="s">
        <v>348</v>
      </c>
      <c r="U846" s="271" t="s">
        <v>350</v>
      </c>
      <c r="V846" s="271" t="s">
        <v>348</v>
      </c>
      <c r="W846" s="271" t="s">
        <v>348</v>
      </c>
      <c r="X846" s="271" t="s">
        <v>350</v>
      </c>
      <c r="Y846" s="271" t="s">
        <v>350</v>
      </c>
      <c r="Z846" s="271" t="s">
        <v>350</v>
      </c>
      <c r="AA846" s="271" t="s">
        <v>350</v>
      </c>
      <c r="AB846" s="271" t="s">
        <v>349</v>
      </c>
      <c r="AC846" s="271" t="s">
        <v>349</v>
      </c>
      <c r="AD846" s="271" t="s">
        <v>350</v>
      </c>
      <c r="AE846" s="271" t="s">
        <v>349</v>
      </c>
      <c r="AF846" s="271" t="s">
        <v>350</v>
      </c>
      <c r="AG846" s="271" t="s">
        <v>349</v>
      </c>
      <c r="AH846" s="271" t="s">
        <v>349</v>
      </c>
      <c r="AI846" s="271" t="s">
        <v>349</v>
      </c>
      <c r="AJ846" s="271" t="s">
        <v>349</v>
      </c>
      <c r="AK846" s="271" t="s">
        <v>349</v>
      </c>
      <c r="AL846" s="271" t="s">
        <v>349</v>
      </c>
    </row>
    <row r="847" spans="1:38">
      <c r="A847" s="271">
        <v>802819</v>
      </c>
      <c r="B847" s="271" t="s">
        <v>2162</v>
      </c>
      <c r="C847" s="271" t="s">
        <v>348</v>
      </c>
      <c r="D847" s="271" t="s">
        <v>348</v>
      </c>
      <c r="E847" s="271" t="s">
        <v>348</v>
      </c>
      <c r="F847" s="271" t="s">
        <v>350</v>
      </c>
      <c r="G847" s="271" t="s">
        <v>350</v>
      </c>
      <c r="H847" s="271" t="s">
        <v>350</v>
      </c>
      <c r="I847" s="271" t="s">
        <v>348</v>
      </c>
      <c r="J847" s="271" t="s">
        <v>348</v>
      </c>
      <c r="K847" s="271" t="s">
        <v>348</v>
      </c>
      <c r="L847" s="271" t="s">
        <v>348</v>
      </c>
      <c r="M847" s="271" t="s">
        <v>348</v>
      </c>
      <c r="N847" s="271" t="s">
        <v>350</v>
      </c>
      <c r="O847" s="271" t="s">
        <v>349</v>
      </c>
      <c r="P847" s="271" t="s">
        <v>348</v>
      </c>
      <c r="Q847" s="271" t="s">
        <v>350</v>
      </c>
      <c r="R847" s="271" t="s">
        <v>350</v>
      </c>
      <c r="S847" s="271" t="s">
        <v>348</v>
      </c>
      <c r="T847" s="271" t="s">
        <v>348</v>
      </c>
      <c r="U847" s="271" t="s">
        <v>350</v>
      </c>
      <c r="V847" s="271" t="s">
        <v>348</v>
      </c>
      <c r="W847" s="271" t="s">
        <v>350</v>
      </c>
      <c r="X847" s="271" t="s">
        <v>350</v>
      </c>
      <c r="Y847" s="271" t="s">
        <v>350</v>
      </c>
      <c r="Z847" s="271" t="s">
        <v>350</v>
      </c>
      <c r="AA847" s="271" t="s">
        <v>349</v>
      </c>
      <c r="AB847" s="271" t="s">
        <v>349</v>
      </c>
      <c r="AC847" s="271" t="s">
        <v>349</v>
      </c>
      <c r="AD847" s="271" t="s">
        <v>349</v>
      </c>
      <c r="AE847" s="271" t="s">
        <v>349</v>
      </c>
      <c r="AF847" s="271" t="s">
        <v>349</v>
      </c>
      <c r="AG847" s="271" t="s">
        <v>349</v>
      </c>
      <c r="AH847" s="271" t="s">
        <v>349</v>
      </c>
      <c r="AI847" s="271" t="s">
        <v>349</v>
      </c>
      <c r="AJ847" s="271" t="s">
        <v>349</v>
      </c>
      <c r="AK847" s="271" t="s">
        <v>349</v>
      </c>
      <c r="AL847" s="271" t="s">
        <v>349</v>
      </c>
    </row>
    <row r="848" spans="1:38">
      <c r="A848" s="271">
        <v>803179</v>
      </c>
      <c r="B848" s="271" t="s">
        <v>2162</v>
      </c>
      <c r="C848" s="271" t="s">
        <v>348</v>
      </c>
      <c r="D848" s="271" t="s">
        <v>348</v>
      </c>
      <c r="E848" s="271" t="s">
        <v>350</v>
      </c>
      <c r="F848" s="271" t="s">
        <v>350</v>
      </c>
      <c r="G848" s="271" t="s">
        <v>350</v>
      </c>
      <c r="H848" s="271" t="s">
        <v>350</v>
      </c>
      <c r="I848" s="271" t="s">
        <v>348</v>
      </c>
      <c r="J848" s="271" t="s">
        <v>350</v>
      </c>
      <c r="K848" s="271" t="s">
        <v>348</v>
      </c>
      <c r="L848" s="271" t="s">
        <v>348</v>
      </c>
      <c r="M848" s="271" t="s">
        <v>348</v>
      </c>
      <c r="N848" s="271" t="s">
        <v>350</v>
      </c>
      <c r="O848" s="271" t="s">
        <v>349</v>
      </c>
      <c r="P848" s="271" t="s">
        <v>348</v>
      </c>
      <c r="Q848" s="271" t="s">
        <v>350</v>
      </c>
      <c r="R848" s="271" t="s">
        <v>350</v>
      </c>
      <c r="S848" s="271" t="s">
        <v>350</v>
      </c>
      <c r="T848" s="271" t="s">
        <v>350</v>
      </c>
      <c r="U848" s="271" t="s">
        <v>350</v>
      </c>
      <c r="V848" s="271" t="s">
        <v>348</v>
      </c>
      <c r="W848" s="271" t="s">
        <v>350</v>
      </c>
      <c r="X848" s="271" t="s">
        <v>350</v>
      </c>
      <c r="Y848" s="271" t="s">
        <v>350</v>
      </c>
      <c r="Z848" s="271" t="s">
        <v>350</v>
      </c>
      <c r="AA848" s="271" t="s">
        <v>350</v>
      </c>
      <c r="AB848" s="271" t="s">
        <v>350</v>
      </c>
      <c r="AC848" s="271" t="s">
        <v>350</v>
      </c>
      <c r="AD848" s="271" t="s">
        <v>350</v>
      </c>
      <c r="AE848" s="271" t="s">
        <v>350</v>
      </c>
      <c r="AF848" s="271" t="s">
        <v>350</v>
      </c>
      <c r="AG848" s="271" t="s">
        <v>349</v>
      </c>
      <c r="AH848" s="271" t="s">
        <v>349</v>
      </c>
      <c r="AI848" s="271" t="s">
        <v>349</v>
      </c>
      <c r="AJ848" s="271" t="s">
        <v>349</v>
      </c>
      <c r="AK848" s="271" t="s">
        <v>349</v>
      </c>
      <c r="AL848" s="271" t="s">
        <v>349</v>
      </c>
    </row>
    <row r="849" spans="1:38">
      <c r="A849" s="271">
        <v>803417</v>
      </c>
      <c r="B849" s="271" t="s">
        <v>2162</v>
      </c>
      <c r="C849" s="271" t="s">
        <v>350</v>
      </c>
      <c r="D849" s="271" t="s">
        <v>348</v>
      </c>
      <c r="E849" s="271" t="s">
        <v>350</v>
      </c>
      <c r="F849" s="271" t="s">
        <v>350</v>
      </c>
      <c r="G849" s="271" t="s">
        <v>350</v>
      </c>
      <c r="H849" s="271" t="s">
        <v>350</v>
      </c>
      <c r="I849" s="271" t="s">
        <v>348</v>
      </c>
      <c r="J849" s="271" t="s">
        <v>348</v>
      </c>
      <c r="K849" s="271" t="s">
        <v>348</v>
      </c>
      <c r="L849" s="271" t="s">
        <v>350</v>
      </c>
      <c r="M849" s="271" t="s">
        <v>350</v>
      </c>
      <c r="N849" s="271" t="s">
        <v>350</v>
      </c>
      <c r="O849" s="271" t="s">
        <v>350</v>
      </c>
      <c r="P849" s="271" t="s">
        <v>350</v>
      </c>
      <c r="Q849" s="271" t="s">
        <v>350</v>
      </c>
      <c r="R849" s="271" t="s">
        <v>350</v>
      </c>
      <c r="S849" s="271" t="s">
        <v>350</v>
      </c>
      <c r="T849" s="271" t="s">
        <v>350</v>
      </c>
      <c r="U849" s="271" t="s">
        <v>350</v>
      </c>
      <c r="V849" s="271" t="s">
        <v>348</v>
      </c>
      <c r="W849" s="271" t="s">
        <v>350</v>
      </c>
      <c r="X849" s="271" t="s">
        <v>350</v>
      </c>
      <c r="Y849" s="271" t="s">
        <v>348</v>
      </c>
      <c r="Z849" s="271" t="s">
        <v>350</v>
      </c>
      <c r="AA849" s="271" t="s">
        <v>349</v>
      </c>
      <c r="AB849" s="271" t="s">
        <v>350</v>
      </c>
      <c r="AC849" s="271" t="s">
        <v>349</v>
      </c>
      <c r="AD849" s="271" t="s">
        <v>349</v>
      </c>
      <c r="AE849" s="271" t="s">
        <v>350</v>
      </c>
      <c r="AF849" s="271" t="s">
        <v>349</v>
      </c>
      <c r="AG849" s="271" t="s">
        <v>349</v>
      </c>
      <c r="AH849" s="271" t="s">
        <v>349</v>
      </c>
      <c r="AI849" s="271" t="s">
        <v>349</v>
      </c>
      <c r="AJ849" s="271" t="s">
        <v>349</v>
      </c>
      <c r="AK849" s="271" t="s">
        <v>349</v>
      </c>
      <c r="AL849" s="271" t="s">
        <v>349</v>
      </c>
    </row>
    <row r="850" spans="1:38">
      <c r="A850" s="271">
        <v>803785</v>
      </c>
      <c r="B850" s="271" t="s">
        <v>2162</v>
      </c>
      <c r="C850" s="271" t="s">
        <v>350</v>
      </c>
      <c r="D850" s="271" t="s">
        <v>350</v>
      </c>
      <c r="E850" s="271" t="s">
        <v>350</v>
      </c>
      <c r="F850" s="271" t="s">
        <v>350</v>
      </c>
      <c r="G850" s="271" t="s">
        <v>349</v>
      </c>
      <c r="H850" s="271" t="s">
        <v>350</v>
      </c>
      <c r="I850" s="271" t="s">
        <v>350</v>
      </c>
      <c r="J850" s="271" t="s">
        <v>350</v>
      </c>
      <c r="K850" s="271" t="s">
        <v>350</v>
      </c>
      <c r="L850" s="271" t="s">
        <v>350</v>
      </c>
      <c r="M850" s="271" t="s">
        <v>350</v>
      </c>
      <c r="N850" s="271" t="s">
        <v>349</v>
      </c>
      <c r="O850" s="271" t="s">
        <v>350</v>
      </c>
      <c r="P850" s="271" t="s">
        <v>350</v>
      </c>
      <c r="Q850" s="271" t="s">
        <v>350</v>
      </c>
      <c r="R850" s="271" t="s">
        <v>349</v>
      </c>
      <c r="S850" s="271" t="s">
        <v>350</v>
      </c>
      <c r="T850" s="271" t="s">
        <v>348</v>
      </c>
      <c r="U850" s="271" t="s">
        <v>348</v>
      </c>
      <c r="V850" s="271" t="s">
        <v>350</v>
      </c>
      <c r="W850" s="271" t="s">
        <v>350</v>
      </c>
      <c r="X850" s="271" t="s">
        <v>348</v>
      </c>
      <c r="Y850" s="271" t="s">
        <v>349</v>
      </c>
      <c r="Z850" s="271" t="s">
        <v>350</v>
      </c>
      <c r="AA850" s="271" t="s">
        <v>349</v>
      </c>
      <c r="AB850" s="271" t="s">
        <v>349</v>
      </c>
      <c r="AC850" s="271" t="s">
        <v>349</v>
      </c>
      <c r="AD850" s="271" t="s">
        <v>349</v>
      </c>
      <c r="AE850" s="271" t="s">
        <v>349</v>
      </c>
      <c r="AF850" s="271" t="s">
        <v>349</v>
      </c>
      <c r="AG850" s="271" t="s">
        <v>349</v>
      </c>
      <c r="AH850" s="271" t="s">
        <v>349</v>
      </c>
      <c r="AI850" s="271" t="s">
        <v>349</v>
      </c>
      <c r="AJ850" s="271" t="s">
        <v>349</v>
      </c>
      <c r="AK850" s="271" t="s">
        <v>349</v>
      </c>
      <c r="AL850" s="271" t="s">
        <v>349</v>
      </c>
    </row>
    <row r="851" spans="1:38">
      <c r="A851" s="271">
        <v>803941</v>
      </c>
      <c r="B851" s="271" t="s">
        <v>2162</v>
      </c>
      <c r="C851" s="271" t="s">
        <v>350</v>
      </c>
      <c r="D851" s="271" t="s">
        <v>349</v>
      </c>
      <c r="E851" s="271" t="s">
        <v>349</v>
      </c>
      <c r="F851" s="271" t="s">
        <v>349</v>
      </c>
      <c r="G851" s="271" t="s">
        <v>349</v>
      </c>
      <c r="H851" s="271" t="s">
        <v>349</v>
      </c>
      <c r="I851" s="271" t="s">
        <v>349</v>
      </c>
      <c r="J851" s="271" t="s">
        <v>349</v>
      </c>
      <c r="K851" s="271" t="s">
        <v>349</v>
      </c>
      <c r="L851" s="271" t="s">
        <v>349</v>
      </c>
      <c r="M851" s="271" t="s">
        <v>349</v>
      </c>
      <c r="N851" s="271" t="s">
        <v>349</v>
      </c>
      <c r="O851" s="271" t="s">
        <v>349</v>
      </c>
      <c r="P851" s="271" t="s">
        <v>349</v>
      </c>
      <c r="Q851" s="271" t="s">
        <v>349</v>
      </c>
      <c r="R851" s="271" t="s">
        <v>349</v>
      </c>
      <c r="S851" s="271" t="s">
        <v>349</v>
      </c>
      <c r="T851" s="271" t="s">
        <v>349</v>
      </c>
      <c r="U851" s="271" t="s">
        <v>349</v>
      </c>
      <c r="V851" s="271" t="s">
        <v>349</v>
      </c>
      <c r="W851" s="271" t="s">
        <v>349</v>
      </c>
      <c r="X851" s="271" t="s">
        <v>349</v>
      </c>
      <c r="Y851" s="271" t="s">
        <v>349</v>
      </c>
      <c r="Z851" s="271" t="s">
        <v>349</v>
      </c>
      <c r="AA851" s="271" t="s">
        <v>349</v>
      </c>
      <c r="AB851" s="271" t="s">
        <v>349</v>
      </c>
      <c r="AC851" s="271" t="s">
        <v>349</v>
      </c>
      <c r="AD851" s="271" t="s">
        <v>349</v>
      </c>
      <c r="AE851" s="271" t="s">
        <v>349</v>
      </c>
      <c r="AF851" s="271" t="s">
        <v>349</v>
      </c>
      <c r="AG851" s="271" t="s">
        <v>349</v>
      </c>
      <c r="AH851" s="271" t="s">
        <v>349</v>
      </c>
      <c r="AI851" s="271" t="s">
        <v>349</v>
      </c>
      <c r="AJ851" s="271" t="s">
        <v>349</v>
      </c>
      <c r="AK851" s="271" t="s">
        <v>349</v>
      </c>
      <c r="AL851" s="271" t="s">
        <v>349</v>
      </c>
    </row>
    <row r="852" spans="1:38">
      <c r="A852" s="271">
        <v>804454</v>
      </c>
      <c r="B852" s="271" t="s">
        <v>2162</v>
      </c>
      <c r="C852" s="271" t="s">
        <v>350</v>
      </c>
      <c r="D852" s="271" t="s">
        <v>349</v>
      </c>
      <c r="E852" s="271" t="s">
        <v>350</v>
      </c>
      <c r="F852" s="271" t="s">
        <v>350</v>
      </c>
      <c r="G852" s="271" t="s">
        <v>350</v>
      </c>
      <c r="H852" s="271" t="s">
        <v>348</v>
      </c>
      <c r="I852" s="271" t="s">
        <v>350</v>
      </c>
      <c r="J852" s="271" t="s">
        <v>350</v>
      </c>
      <c r="K852" s="271" t="s">
        <v>350</v>
      </c>
      <c r="L852" s="271" t="s">
        <v>349</v>
      </c>
      <c r="M852" s="271" t="s">
        <v>350</v>
      </c>
      <c r="N852" s="271" t="s">
        <v>349</v>
      </c>
      <c r="O852" s="271" t="s">
        <v>350</v>
      </c>
      <c r="P852" s="271" t="s">
        <v>350</v>
      </c>
      <c r="Q852" s="271" t="s">
        <v>350</v>
      </c>
      <c r="R852" s="271" t="s">
        <v>349</v>
      </c>
      <c r="S852" s="271" t="s">
        <v>348</v>
      </c>
      <c r="T852" s="271" t="s">
        <v>349</v>
      </c>
      <c r="U852" s="271" t="s">
        <v>348</v>
      </c>
      <c r="V852" s="271" t="s">
        <v>350</v>
      </c>
      <c r="W852" s="271" t="s">
        <v>350</v>
      </c>
      <c r="X852" s="271" t="s">
        <v>348</v>
      </c>
      <c r="Y852" s="271" t="s">
        <v>349</v>
      </c>
      <c r="Z852" s="271" t="s">
        <v>350</v>
      </c>
      <c r="AA852" s="271" t="s">
        <v>349</v>
      </c>
      <c r="AB852" s="271" t="s">
        <v>349</v>
      </c>
      <c r="AC852" s="271" t="s">
        <v>349</v>
      </c>
      <c r="AD852" s="271" t="s">
        <v>349</v>
      </c>
      <c r="AE852" s="271" t="s">
        <v>349</v>
      </c>
      <c r="AF852" s="271" t="s">
        <v>349</v>
      </c>
      <c r="AG852" s="271" t="s">
        <v>349</v>
      </c>
      <c r="AH852" s="271" t="s">
        <v>349</v>
      </c>
      <c r="AI852" s="271" t="s">
        <v>349</v>
      </c>
      <c r="AJ852" s="271" t="s">
        <v>349</v>
      </c>
      <c r="AK852" s="271" t="s">
        <v>349</v>
      </c>
      <c r="AL852" s="271" t="s">
        <v>349</v>
      </c>
    </row>
    <row r="853" spans="1:38">
      <c r="A853" s="271">
        <v>806451</v>
      </c>
      <c r="B853" s="271" t="s">
        <v>2162</v>
      </c>
      <c r="C853" s="271" t="s">
        <v>349</v>
      </c>
      <c r="D853" s="271" t="s">
        <v>350</v>
      </c>
      <c r="E853" s="271" t="s">
        <v>350</v>
      </c>
      <c r="F853" s="271" t="s">
        <v>349</v>
      </c>
      <c r="G853" s="271" t="s">
        <v>349</v>
      </c>
      <c r="H853" s="271" t="s">
        <v>349</v>
      </c>
      <c r="I853" s="271" t="s">
        <v>348</v>
      </c>
      <c r="J853" s="271" t="s">
        <v>349</v>
      </c>
      <c r="K853" s="271" t="s">
        <v>349</v>
      </c>
      <c r="L853" s="271" t="s">
        <v>348</v>
      </c>
      <c r="M853" s="271" t="s">
        <v>349</v>
      </c>
      <c r="N853" s="271" t="s">
        <v>349</v>
      </c>
      <c r="O853" s="271" t="s">
        <v>350</v>
      </c>
      <c r="P853" s="271" t="s">
        <v>348</v>
      </c>
      <c r="Q853" s="271" t="s">
        <v>350</v>
      </c>
      <c r="R853" s="271" t="s">
        <v>349</v>
      </c>
      <c r="S853" s="271" t="s">
        <v>348</v>
      </c>
      <c r="T853" s="271" t="s">
        <v>350</v>
      </c>
      <c r="U853" s="271" t="s">
        <v>350</v>
      </c>
      <c r="V853" s="271" t="s">
        <v>348</v>
      </c>
      <c r="W853" s="271" t="s">
        <v>349</v>
      </c>
      <c r="X853" s="271" t="s">
        <v>350</v>
      </c>
      <c r="Y853" s="271" t="s">
        <v>350</v>
      </c>
      <c r="Z853" s="271" t="s">
        <v>350</v>
      </c>
      <c r="AA853" s="271" t="s">
        <v>349</v>
      </c>
      <c r="AB853" s="271" t="s">
        <v>349</v>
      </c>
      <c r="AC853" s="271" t="s">
        <v>349</v>
      </c>
      <c r="AD853" s="271" t="s">
        <v>349</v>
      </c>
      <c r="AE853" s="271" t="s">
        <v>349</v>
      </c>
      <c r="AF853" s="271" t="s">
        <v>349</v>
      </c>
      <c r="AG853" s="271" t="s">
        <v>349</v>
      </c>
      <c r="AH853" s="271" t="s">
        <v>349</v>
      </c>
      <c r="AI853" s="271" t="s">
        <v>349</v>
      </c>
      <c r="AJ853" s="271" t="s">
        <v>349</v>
      </c>
      <c r="AK853" s="271" t="s">
        <v>349</v>
      </c>
      <c r="AL853" s="271" t="s">
        <v>349</v>
      </c>
    </row>
    <row r="854" spans="1:38">
      <c r="A854" s="271">
        <v>806531</v>
      </c>
      <c r="B854" s="271" t="s">
        <v>2162</v>
      </c>
      <c r="C854" s="271" t="s">
        <v>349</v>
      </c>
      <c r="D854" s="271" t="s">
        <v>350</v>
      </c>
      <c r="E854" s="271" t="s">
        <v>350</v>
      </c>
      <c r="F854" s="271" t="s">
        <v>349</v>
      </c>
      <c r="G854" s="271" t="s">
        <v>349</v>
      </c>
      <c r="H854" s="271" t="s">
        <v>349</v>
      </c>
      <c r="I854" s="271" t="s">
        <v>349</v>
      </c>
      <c r="J854" s="271" t="s">
        <v>349</v>
      </c>
      <c r="K854" s="271" t="s">
        <v>350</v>
      </c>
      <c r="L854" s="271" t="s">
        <v>350</v>
      </c>
      <c r="M854" s="271" t="s">
        <v>349</v>
      </c>
      <c r="N854" s="271" t="s">
        <v>349</v>
      </c>
      <c r="O854" s="271" t="s">
        <v>350</v>
      </c>
      <c r="P854" s="271" t="s">
        <v>350</v>
      </c>
      <c r="Q854" s="271" t="s">
        <v>350</v>
      </c>
      <c r="R854" s="271" t="s">
        <v>350</v>
      </c>
      <c r="S854" s="271" t="s">
        <v>350</v>
      </c>
      <c r="T854" s="271" t="s">
        <v>350</v>
      </c>
      <c r="U854" s="271" t="s">
        <v>349</v>
      </c>
      <c r="V854" s="271" t="s">
        <v>349</v>
      </c>
      <c r="W854" s="271" t="s">
        <v>349</v>
      </c>
      <c r="X854" s="271" t="s">
        <v>350</v>
      </c>
      <c r="Y854" s="271" t="s">
        <v>348</v>
      </c>
      <c r="Z854" s="271" t="s">
        <v>348</v>
      </c>
      <c r="AA854" s="271" t="s">
        <v>349</v>
      </c>
      <c r="AB854" s="271" t="s">
        <v>349</v>
      </c>
      <c r="AC854" s="271" t="s">
        <v>349</v>
      </c>
      <c r="AD854" s="271" t="s">
        <v>349</v>
      </c>
      <c r="AE854" s="271" t="s">
        <v>349</v>
      </c>
      <c r="AF854" s="271" t="s">
        <v>349</v>
      </c>
      <c r="AG854" s="271" t="s">
        <v>350</v>
      </c>
      <c r="AH854" s="271" t="s">
        <v>349</v>
      </c>
      <c r="AI854" s="271" t="s">
        <v>349</v>
      </c>
      <c r="AJ854" s="271" t="s">
        <v>350</v>
      </c>
      <c r="AK854" s="271" t="s">
        <v>350</v>
      </c>
      <c r="AL854" s="271" t="s">
        <v>350</v>
      </c>
    </row>
  </sheetData>
  <sheetProtection password="BE64" sheet="1" objects="1" scenarios="1" selectLockedCells="1" selectUnlockedCells="1"/>
  <pageMargins left="0.7" right="0.7" top="0.75" bottom="0.75" header="0.3" footer="0.3"/>
</worksheet>
</file>

<file path=xl/worksheets/sheet7.xml><?xml version="1.0" encoding="utf-8"?>
<worksheet xmlns="http://schemas.openxmlformats.org/spreadsheetml/2006/main" xmlns:r="http://schemas.openxmlformats.org/officeDocument/2006/relationships">
  <sheetPr codeName="ورقة5"/>
  <dimension ref="A1:W7012"/>
  <sheetViews>
    <sheetView rightToLeft="1" workbookViewId="0">
      <selection sqref="A1:V853"/>
    </sheetView>
  </sheetViews>
  <sheetFormatPr defaultRowHeight="14.25"/>
  <cols>
    <col min="1" max="1" width="12.5" style="625" customWidth="1"/>
    <col min="2" max="2" width="17.5" style="625" customWidth="1"/>
    <col min="3" max="17" width="9" style="625"/>
    <col min="18" max="18" width="9.875" style="627" bestFit="1" customWidth="1"/>
    <col min="19" max="19" width="9" style="625"/>
    <col min="20" max="20" width="9.875" style="627" bestFit="1" customWidth="1"/>
    <col min="21" max="16384" width="9" style="625"/>
  </cols>
  <sheetData>
    <row r="1" spans="1:23" s="617" customFormat="1" ht="18">
      <c r="A1" s="271" t="s">
        <v>66</v>
      </c>
      <c r="B1" s="271" t="s">
        <v>1360</v>
      </c>
      <c r="C1" s="271" t="s">
        <v>67</v>
      </c>
      <c r="D1" s="271" t="s">
        <v>68</v>
      </c>
      <c r="E1" s="271" t="s">
        <v>13</v>
      </c>
      <c r="F1" s="271" t="s">
        <v>69</v>
      </c>
      <c r="G1" s="271" t="s">
        <v>8</v>
      </c>
      <c r="H1" s="271" t="s">
        <v>12</v>
      </c>
      <c r="I1" s="271" t="s">
        <v>11</v>
      </c>
      <c r="J1" s="271" t="s">
        <v>14</v>
      </c>
      <c r="K1" s="271" t="s">
        <v>72</v>
      </c>
      <c r="L1" s="271" t="s">
        <v>73</v>
      </c>
      <c r="M1" s="271" t="s">
        <v>1603</v>
      </c>
      <c r="N1" s="271" t="s">
        <v>76</v>
      </c>
      <c r="O1" s="271" t="s">
        <v>1604</v>
      </c>
      <c r="P1" s="271" t="s">
        <v>17</v>
      </c>
      <c r="Q1" s="271" t="s">
        <v>1605</v>
      </c>
      <c r="R1" s="271" t="s">
        <v>1606</v>
      </c>
      <c r="S1" s="271" t="s">
        <v>77</v>
      </c>
      <c r="T1" s="271" t="s">
        <v>1607</v>
      </c>
      <c r="U1" s="271" t="s">
        <v>61</v>
      </c>
      <c r="V1" s="271"/>
      <c r="W1"/>
    </row>
    <row r="2" spans="1:23" s="620" customFormat="1">
      <c r="A2" s="271">
        <v>805973</v>
      </c>
      <c r="B2" s="271" t="s">
        <v>251</v>
      </c>
      <c r="C2" s="271" t="s">
        <v>80</v>
      </c>
      <c r="D2" s="271" t="s">
        <v>489</v>
      </c>
      <c r="E2" s="271" t="s">
        <v>345</v>
      </c>
      <c r="F2" s="271">
        <v>34298</v>
      </c>
      <c r="G2" s="271" t="s">
        <v>1834</v>
      </c>
      <c r="H2" s="271" t="s">
        <v>1345</v>
      </c>
      <c r="I2" s="271" t="s">
        <v>2007</v>
      </c>
      <c r="J2" s="271"/>
      <c r="K2" s="271"/>
      <c r="L2" s="271"/>
      <c r="M2" s="271" t="s">
        <v>1334</v>
      </c>
      <c r="N2" s="271"/>
      <c r="O2" s="271"/>
      <c r="P2" s="271"/>
      <c r="Q2" s="271">
        <v>1765</v>
      </c>
      <c r="R2" s="271">
        <v>43699</v>
      </c>
      <c r="S2" s="271"/>
      <c r="T2" s="271"/>
      <c r="U2" s="271"/>
      <c r="V2" s="271"/>
      <c r="W2"/>
    </row>
    <row r="3" spans="1:23" s="620" customFormat="1">
      <c r="A3" s="271">
        <v>805039</v>
      </c>
      <c r="B3" s="271" t="s">
        <v>1420</v>
      </c>
      <c r="C3" s="271" t="s">
        <v>169</v>
      </c>
      <c r="D3" s="271" t="s">
        <v>643</v>
      </c>
      <c r="E3" s="271" t="s">
        <v>346</v>
      </c>
      <c r="F3" s="271">
        <v>32536</v>
      </c>
      <c r="G3" s="271" t="s">
        <v>1872</v>
      </c>
      <c r="H3" s="271" t="s">
        <v>1345</v>
      </c>
      <c r="I3" s="271" t="s">
        <v>2007</v>
      </c>
      <c r="J3" s="271"/>
      <c r="K3" s="271"/>
      <c r="L3" s="271"/>
      <c r="M3" s="271" t="s">
        <v>1354</v>
      </c>
      <c r="N3" s="271"/>
      <c r="O3" s="271"/>
      <c r="P3" s="271"/>
      <c r="Q3" s="271">
        <v>1810</v>
      </c>
      <c r="R3" s="271">
        <v>43704</v>
      </c>
      <c r="S3" s="271"/>
      <c r="T3" s="271"/>
      <c r="U3" s="271"/>
      <c r="V3" s="271"/>
      <c r="W3"/>
    </row>
    <row r="4" spans="1:23" s="620" customFormat="1">
      <c r="A4" s="271">
        <v>803511</v>
      </c>
      <c r="B4" s="271" t="s">
        <v>1141</v>
      </c>
      <c r="C4" s="271" t="s">
        <v>85</v>
      </c>
      <c r="D4" s="271" t="s">
        <v>419</v>
      </c>
      <c r="E4" s="271" t="s">
        <v>345</v>
      </c>
      <c r="F4" s="271">
        <v>34957</v>
      </c>
      <c r="G4" s="271" t="s">
        <v>1332</v>
      </c>
      <c r="H4" s="271" t="s">
        <v>1345</v>
      </c>
      <c r="I4" s="271" t="s">
        <v>2007</v>
      </c>
      <c r="J4" s="271"/>
      <c r="K4" s="271"/>
      <c r="L4" s="271"/>
      <c r="M4" s="271" t="s">
        <v>1332</v>
      </c>
      <c r="N4" s="271"/>
      <c r="O4" s="271"/>
      <c r="P4" s="271"/>
      <c r="Q4" s="271">
        <v>1849</v>
      </c>
      <c r="R4" s="271">
        <v>43710</v>
      </c>
      <c r="S4" s="271"/>
      <c r="T4" s="271"/>
      <c r="U4" s="271"/>
      <c r="V4" s="271"/>
      <c r="W4"/>
    </row>
    <row r="5" spans="1:23" s="620" customFormat="1">
      <c r="A5" s="271">
        <v>800410</v>
      </c>
      <c r="B5" s="271" t="s">
        <v>1121</v>
      </c>
      <c r="C5" s="271" t="s">
        <v>110</v>
      </c>
      <c r="D5" s="271" t="s">
        <v>476</v>
      </c>
      <c r="E5" s="271" t="s">
        <v>345</v>
      </c>
      <c r="F5" s="271">
        <v>30317</v>
      </c>
      <c r="G5" s="271" t="s">
        <v>1332</v>
      </c>
      <c r="H5" s="271" t="s">
        <v>1345</v>
      </c>
      <c r="I5" s="271" t="s">
        <v>2007</v>
      </c>
      <c r="J5" s="271"/>
      <c r="K5" s="271"/>
      <c r="L5" s="271"/>
      <c r="M5" s="271" t="s">
        <v>1354</v>
      </c>
      <c r="N5" s="271"/>
      <c r="O5" s="271"/>
      <c r="P5" s="271"/>
      <c r="Q5" s="271">
        <v>1857</v>
      </c>
      <c r="R5" s="271">
        <v>43710</v>
      </c>
      <c r="S5" s="271"/>
      <c r="T5" s="271"/>
      <c r="U5" s="271"/>
      <c r="V5" s="271"/>
      <c r="W5"/>
    </row>
    <row r="6" spans="1:23" s="620" customFormat="1">
      <c r="A6" s="271">
        <v>800486</v>
      </c>
      <c r="B6" s="271" t="s">
        <v>1122</v>
      </c>
      <c r="C6" s="271" t="s">
        <v>187</v>
      </c>
      <c r="D6" s="271" t="s">
        <v>419</v>
      </c>
      <c r="E6" s="271" t="s">
        <v>345</v>
      </c>
      <c r="F6" s="271">
        <v>33475</v>
      </c>
      <c r="G6" s="271" t="s">
        <v>1817</v>
      </c>
      <c r="H6" s="271" t="s">
        <v>1345</v>
      </c>
      <c r="I6" s="271" t="s">
        <v>2007</v>
      </c>
      <c r="J6" s="271"/>
      <c r="K6" s="271"/>
      <c r="L6" s="271"/>
      <c r="M6" s="271" t="s">
        <v>1353</v>
      </c>
      <c r="N6" s="271"/>
      <c r="O6" s="271"/>
      <c r="P6" s="271"/>
      <c r="Q6" s="271">
        <v>1888</v>
      </c>
      <c r="R6" s="271">
        <v>43711</v>
      </c>
      <c r="S6" s="271"/>
      <c r="T6" s="271"/>
      <c r="U6" s="271"/>
      <c r="V6" s="271"/>
      <c r="W6"/>
    </row>
    <row r="7" spans="1:23" s="620" customFormat="1">
      <c r="A7" s="271">
        <v>805221</v>
      </c>
      <c r="B7" s="271" t="s">
        <v>1161</v>
      </c>
      <c r="C7" s="271" t="s">
        <v>180</v>
      </c>
      <c r="D7" s="271" t="s">
        <v>474</v>
      </c>
      <c r="E7" s="271" t="s">
        <v>345</v>
      </c>
      <c r="F7" s="271">
        <v>31238</v>
      </c>
      <c r="G7" s="271" t="s">
        <v>1876</v>
      </c>
      <c r="H7" s="271" t="s">
        <v>1345</v>
      </c>
      <c r="I7" s="271" t="s">
        <v>2007</v>
      </c>
      <c r="J7" s="271" t="s">
        <v>1961</v>
      </c>
      <c r="K7" s="271">
        <v>2013</v>
      </c>
      <c r="L7" s="271" t="s">
        <v>1332</v>
      </c>
      <c r="M7" s="271" t="s">
        <v>1334</v>
      </c>
      <c r="N7" s="271"/>
      <c r="O7" s="271"/>
      <c r="P7" s="271"/>
      <c r="Q7" s="271">
        <v>1935</v>
      </c>
      <c r="R7" s="271">
        <v>43713</v>
      </c>
      <c r="S7" s="271"/>
      <c r="T7" s="271"/>
      <c r="U7" s="271"/>
      <c r="V7" s="271"/>
      <c r="W7"/>
    </row>
    <row r="8" spans="1:23" s="620" customFormat="1">
      <c r="A8" s="271">
        <v>806411</v>
      </c>
      <c r="B8" s="271" t="s">
        <v>1466</v>
      </c>
      <c r="C8" s="271" t="s">
        <v>1624</v>
      </c>
      <c r="D8" s="271" t="s">
        <v>1630</v>
      </c>
      <c r="E8" s="271" t="s">
        <v>345</v>
      </c>
      <c r="F8" s="271">
        <v>35796</v>
      </c>
      <c r="G8" s="271" t="s">
        <v>1795</v>
      </c>
      <c r="H8" s="271" t="s">
        <v>1345</v>
      </c>
      <c r="I8" s="271" t="s">
        <v>2007</v>
      </c>
      <c r="J8" s="271" t="s">
        <v>1961</v>
      </c>
      <c r="K8" s="271" t="s">
        <v>1963</v>
      </c>
      <c r="L8" s="271" t="s">
        <v>1332</v>
      </c>
      <c r="M8" s="271" t="s">
        <v>1332</v>
      </c>
      <c r="N8" s="271"/>
      <c r="O8" s="271"/>
      <c r="P8" s="271"/>
      <c r="Q8" s="271"/>
      <c r="R8" s="271"/>
      <c r="S8" s="271"/>
      <c r="T8" s="271"/>
      <c r="U8" s="271"/>
      <c r="V8" s="271"/>
      <c r="W8"/>
    </row>
    <row r="9" spans="1:23" s="620" customFormat="1">
      <c r="A9" s="271">
        <v>805611</v>
      </c>
      <c r="B9" s="271" t="s">
        <v>848</v>
      </c>
      <c r="C9" s="271" t="s">
        <v>784</v>
      </c>
      <c r="D9" s="271" t="s">
        <v>420</v>
      </c>
      <c r="E9" s="271" t="s">
        <v>345</v>
      </c>
      <c r="F9" s="271">
        <v>35740</v>
      </c>
      <c r="G9" s="271" t="s">
        <v>1332</v>
      </c>
      <c r="H9" s="271" t="s">
        <v>1345</v>
      </c>
      <c r="I9" s="271" t="s">
        <v>2007</v>
      </c>
      <c r="J9" s="271" t="s">
        <v>1961</v>
      </c>
      <c r="K9" s="271" t="s">
        <v>1963</v>
      </c>
      <c r="L9" s="271" t="s">
        <v>1332</v>
      </c>
      <c r="M9" s="271" t="s">
        <v>1332</v>
      </c>
      <c r="N9" s="271"/>
      <c r="O9" s="271"/>
      <c r="P9" s="271"/>
      <c r="Q9" s="271"/>
      <c r="R9" s="271"/>
      <c r="S9" s="271"/>
      <c r="T9" s="271"/>
      <c r="U9" s="271"/>
      <c r="V9" s="271"/>
      <c r="W9"/>
    </row>
    <row r="10" spans="1:23" s="620" customFormat="1">
      <c r="A10" s="271">
        <v>806640</v>
      </c>
      <c r="B10" s="271" t="s">
        <v>1479</v>
      </c>
      <c r="C10" s="271" t="s">
        <v>128</v>
      </c>
      <c r="D10" s="271" t="s">
        <v>486</v>
      </c>
      <c r="E10" s="271" t="s">
        <v>345</v>
      </c>
      <c r="F10" s="271">
        <v>35065</v>
      </c>
      <c r="G10" s="271" t="s">
        <v>1334</v>
      </c>
      <c r="H10" s="271" t="s">
        <v>1345</v>
      </c>
      <c r="I10" s="271" t="s">
        <v>2007</v>
      </c>
      <c r="J10" s="271" t="s">
        <v>1333</v>
      </c>
      <c r="K10" s="271" t="s">
        <v>1966</v>
      </c>
      <c r="L10" s="271" t="s">
        <v>1332</v>
      </c>
      <c r="M10" s="271" t="s">
        <v>1334</v>
      </c>
      <c r="N10" s="271"/>
      <c r="O10" s="271"/>
      <c r="P10" s="271"/>
      <c r="Q10" s="271"/>
      <c r="R10" s="271"/>
      <c r="S10" s="271"/>
      <c r="T10" s="271"/>
      <c r="U10" s="271"/>
      <c r="V10" s="271"/>
      <c r="W10"/>
    </row>
    <row r="11" spans="1:23" s="620" customFormat="1">
      <c r="A11" s="271">
        <v>808089</v>
      </c>
      <c r="B11" s="271" t="s">
        <v>978</v>
      </c>
      <c r="C11" s="271" t="s">
        <v>183</v>
      </c>
      <c r="D11" s="271" t="s">
        <v>1720</v>
      </c>
      <c r="E11" s="271" t="s">
        <v>346</v>
      </c>
      <c r="F11" s="271">
        <v>35110</v>
      </c>
      <c r="G11" s="271" t="s">
        <v>1332</v>
      </c>
      <c r="H11" s="271" t="s">
        <v>1345</v>
      </c>
      <c r="I11" s="271" t="s">
        <v>2007</v>
      </c>
      <c r="J11" s="271" t="s">
        <v>1333</v>
      </c>
      <c r="K11" s="271" t="s">
        <v>1966</v>
      </c>
      <c r="L11" s="271" t="s">
        <v>1332</v>
      </c>
      <c r="M11" s="271" t="s">
        <v>1349</v>
      </c>
      <c r="N11" s="271"/>
      <c r="O11" s="271"/>
      <c r="P11" s="271"/>
      <c r="Q11" s="271"/>
      <c r="R11" s="271"/>
      <c r="S11" s="271"/>
      <c r="T11" s="271"/>
      <c r="U11" s="271"/>
      <c r="V11" s="271"/>
      <c r="W11"/>
    </row>
    <row r="12" spans="1:23" s="620" customFormat="1">
      <c r="A12" s="271">
        <v>807054</v>
      </c>
      <c r="B12" s="271" t="s">
        <v>926</v>
      </c>
      <c r="C12" s="271" t="s">
        <v>1699</v>
      </c>
      <c r="D12" s="271" t="s">
        <v>1637</v>
      </c>
      <c r="E12" s="271" t="s">
        <v>346</v>
      </c>
      <c r="F12" s="271">
        <v>36192</v>
      </c>
      <c r="G12" s="271" t="s">
        <v>1795</v>
      </c>
      <c r="H12" s="271" t="s">
        <v>1345</v>
      </c>
      <c r="I12" s="271" t="s">
        <v>2007</v>
      </c>
      <c r="J12" s="271" t="s">
        <v>1335</v>
      </c>
      <c r="K12" s="271" t="s">
        <v>1966</v>
      </c>
      <c r="L12" s="271" t="s">
        <v>1332</v>
      </c>
      <c r="M12" s="271" t="s">
        <v>1332</v>
      </c>
      <c r="N12" s="271"/>
      <c r="O12" s="271"/>
      <c r="P12" s="271"/>
      <c r="Q12" s="271"/>
      <c r="R12" s="271"/>
      <c r="S12" s="271"/>
      <c r="T12" s="271"/>
      <c r="U12" s="271"/>
      <c r="V12" s="271"/>
      <c r="W12"/>
    </row>
    <row r="13" spans="1:23" s="620" customFormat="1">
      <c r="A13" s="271">
        <v>805411</v>
      </c>
      <c r="B13" s="271" t="s">
        <v>1436</v>
      </c>
      <c r="C13" s="271" t="s">
        <v>1125</v>
      </c>
      <c r="D13" s="271" t="s">
        <v>1653</v>
      </c>
      <c r="E13" s="271" t="s">
        <v>346</v>
      </c>
      <c r="F13" s="271">
        <v>34820</v>
      </c>
      <c r="G13" s="271" t="s">
        <v>1332</v>
      </c>
      <c r="H13" s="271" t="s">
        <v>1345</v>
      </c>
      <c r="I13" s="271" t="s">
        <v>2007</v>
      </c>
      <c r="J13" s="271" t="s">
        <v>1335</v>
      </c>
      <c r="K13" s="271" t="s">
        <v>1966</v>
      </c>
      <c r="L13" s="271" t="s">
        <v>1332</v>
      </c>
      <c r="M13" s="271" t="s">
        <v>1332</v>
      </c>
      <c r="N13" s="271"/>
      <c r="O13" s="271"/>
      <c r="P13" s="271"/>
      <c r="Q13" s="271"/>
      <c r="R13" s="271"/>
      <c r="S13" s="271"/>
      <c r="T13" s="271"/>
      <c r="U13" s="271"/>
      <c r="V13" s="271"/>
      <c r="W13"/>
    </row>
    <row r="14" spans="1:23" s="620" customFormat="1">
      <c r="A14" s="271">
        <v>808931</v>
      </c>
      <c r="B14" s="271" t="s">
        <v>1552</v>
      </c>
      <c r="C14" s="271" t="s">
        <v>184</v>
      </c>
      <c r="D14" s="271" t="s">
        <v>1709</v>
      </c>
      <c r="E14" s="271" t="s">
        <v>346</v>
      </c>
      <c r="F14" s="271"/>
      <c r="G14" s="271" t="s">
        <v>1332</v>
      </c>
      <c r="H14" s="271" t="s">
        <v>1345</v>
      </c>
      <c r="I14" s="271" t="s">
        <v>2007</v>
      </c>
      <c r="J14" s="271" t="s">
        <v>1335</v>
      </c>
      <c r="K14" s="271" t="s">
        <v>1966</v>
      </c>
      <c r="L14" s="271" t="s">
        <v>1332</v>
      </c>
      <c r="M14" s="271" t="s">
        <v>1332</v>
      </c>
      <c r="N14" s="271"/>
      <c r="O14" s="271"/>
      <c r="P14" s="271"/>
      <c r="Q14" s="271"/>
      <c r="R14" s="271"/>
      <c r="S14" s="271"/>
      <c r="T14" s="271"/>
      <c r="U14" s="271"/>
      <c r="V14" s="271"/>
      <c r="W14"/>
    </row>
    <row r="15" spans="1:23" s="620" customFormat="1">
      <c r="A15" s="271">
        <v>808002</v>
      </c>
      <c r="B15" s="271" t="s">
        <v>1526</v>
      </c>
      <c r="C15" s="271" t="s">
        <v>209</v>
      </c>
      <c r="D15" s="271" t="s">
        <v>504</v>
      </c>
      <c r="E15" s="271" t="s">
        <v>345</v>
      </c>
      <c r="F15" s="271">
        <v>35904</v>
      </c>
      <c r="G15" s="271" t="s">
        <v>1332</v>
      </c>
      <c r="H15" s="271" t="s">
        <v>1345</v>
      </c>
      <c r="I15" s="271" t="s">
        <v>2007</v>
      </c>
      <c r="J15" s="271" t="s">
        <v>1335</v>
      </c>
      <c r="K15" s="271" t="s">
        <v>1966</v>
      </c>
      <c r="L15" s="271" t="s">
        <v>1332</v>
      </c>
      <c r="M15" s="271" t="s">
        <v>1332</v>
      </c>
      <c r="N15" s="271"/>
      <c r="O15" s="271"/>
      <c r="P15" s="271"/>
      <c r="Q15" s="271"/>
      <c r="R15" s="271"/>
      <c r="S15" s="271"/>
      <c r="T15" s="271"/>
      <c r="U15" s="271"/>
      <c r="V15" s="271"/>
      <c r="W15"/>
    </row>
    <row r="16" spans="1:23" s="620" customFormat="1">
      <c r="A16" s="271">
        <v>807689</v>
      </c>
      <c r="B16" s="271" t="s">
        <v>1297</v>
      </c>
      <c r="C16" s="271" t="s">
        <v>84</v>
      </c>
      <c r="D16" s="271" t="s">
        <v>721</v>
      </c>
      <c r="E16" s="271" t="s">
        <v>345</v>
      </c>
      <c r="F16" s="271">
        <v>36167</v>
      </c>
      <c r="G16" s="271" t="s">
        <v>1332</v>
      </c>
      <c r="H16" s="271" t="s">
        <v>1345</v>
      </c>
      <c r="I16" s="271" t="s">
        <v>2007</v>
      </c>
      <c r="J16" s="271" t="s">
        <v>1961</v>
      </c>
      <c r="K16" s="271" t="s">
        <v>1966</v>
      </c>
      <c r="L16" s="271" t="s">
        <v>1332</v>
      </c>
      <c r="M16" s="271" t="s">
        <v>1354</v>
      </c>
      <c r="N16" s="271"/>
      <c r="O16" s="271"/>
      <c r="P16" s="271"/>
      <c r="Q16" s="271"/>
      <c r="R16" s="271"/>
      <c r="S16" s="271"/>
      <c r="T16" s="271"/>
      <c r="U16" s="271"/>
      <c r="V16" s="271"/>
      <c r="W16"/>
    </row>
    <row r="17" spans="1:23" s="620" customFormat="1">
      <c r="A17" s="271">
        <v>807196</v>
      </c>
      <c r="B17" s="271" t="s">
        <v>937</v>
      </c>
      <c r="C17" s="271" t="s">
        <v>82</v>
      </c>
      <c r="D17" s="271" t="s">
        <v>446</v>
      </c>
      <c r="E17" s="271" t="s">
        <v>346</v>
      </c>
      <c r="F17" s="271">
        <v>36161</v>
      </c>
      <c r="G17" s="271" t="s">
        <v>1332</v>
      </c>
      <c r="H17" s="271" t="s">
        <v>1345</v>
      </c>
      <c r="I17" s="271" t="s">
        <v>2007</v>
      </c>
      <c r="J17" s="271" t="s">
        <v>1333</v>
      </c>
      <c r="K17" s="271" t="s">
        <v>1966</v>
      </c>
      <c r="L17" s="271" t="s">
        <v>1332</v>
      </c>
      <c r="M17" s="271" t="s">
        <v>1332</v>
      </c>
      <c r="N17" s="271"/>
      <c r="O17" s="271"/>
      <c r="P17" s="271"/>
      <c r="Q17" s="271"/>
      <c r="R17" s="271"/>
      <c r="S17" s="271"/>
      <c r="T17" s="271"/>
      <c r="U17" s="271"/>
      <c r="V17" s="271"/>
      <c r="W17"/>
    </row>
    <row r="18" spans="1:23" s="620" customFormat="1">
      <c r="A18" s="271">
        <v>807561</v>
      </c>
      <c r="B18" s="271" t="s">
        <v>1516</v>
      </c>
      <c r="C18" s="271" t="s">
        <v>95</v>
      </c>
      <c r="D18" s="271" t="s">
        <v>494</v>
      </c>
      <c r="E18" s="271" t="s">
        <v>346</v>
      </c>
      <c r="F18" s="271">
        <v>35869</v>
      </c>
      <c r="G18" s="271" t="s">
        <v>1332</v>
      </c>
      <c r="H18" s="271" t="s">
        <v>1345</v>
      </c>
      <c r="I18" s="271" t="s">
        <v>2007</v>
      </c>
      <c r="J18" s="271" t="s">
        <v>1333</v>
      </c>
      <c r="K18" s="271" t="s">
        <v>1966</v>
      </c>
      <c r="L18" s="271" t="s">
        <v>1332</v>
      </c>
      <c r="M18" s="271" t="s">
        <v>1332</v>
      </c>
      <c r="N18" s="271"/>
      <c r="O18" s="271"/>
      <c r="P18" s="271"/>
      <c r="Q18" s="271"/>
      <c r="R18" s="271"/>
      <c r="S18" s="271"/>
      <c r="T18" s="271"/>
      <c r="U18" s="271"/>
      <c r="V18" s="271"/>
      <c r="W18"/>
    </row>
    <row r="19" spans="1:23" s="620" customFormat="1">
      <c r="A19" s="271">
        <v>807138</v>
      </c>
      <c r="B19" s="271" t="s">
        <v>1289</v>
      </c>
      <c r="C19" s="271" t="s">
        <v>158</v>
      </c>
      <c r="D19" s="271" t="s">
        <v>469</v>
      </c>
      <c r="E19" s="271" t="s">
        <v>346</v>
      </c>
      <c r="F19" s="271">
        <v>36161</v>
      </c>
      <c r="G19" s="271" t="s">
        <v>1332</v>
      </c>
      <c r="H19" s="271" t="s">
        <v>1345</v>
      </c>
      <c r="I19" s="271" t="s">
        <v>2007</v>
      </c>
      <c r="J19" s="271" t="s">
        <v>1333</v>
      </c>
      <c r="K19" s="271" t="s">
        <v>1966</v>
      </c>
      <c r="L19" s="271" t="s">
        <v>1332</v>
      </c>
      <c r="M19" s="271" t="s">
        <v>1332</v>
      </c>
      <c r="N19" s="271"/>
      <c r="O19" s="271"/>
      <c r="P19" s="271"/>
      <c r="Q19" s="271"/>
      <c r="R19" s="271"/>
      <c r="S19" s="271"/>
      <c r="T19" s="271"/>
      <c r="U19" s="271"/>
      <c r="V19" s="271"/>
      <c r="W19"/>
    </row>
    <row r="20" spans="1:23" s="620" customFormat="1">
      <c r="A20" s="271">
        <v>807850</v>
      </c>
      <c r="B20" s="271" t="s">
        <v>1520</v>
      </c>
      <c r="C20" s="271" t="s">
        <v>82</v>
      </c>
      <c r="D20" s="271" t="s">
        <v>464</v>
      </c>
      <c r="E20" s="271" t="s">
        <v>345</v>
      </c>
      <c r="F20" s="271">
        <v>35431</v>
      </c>
      <c r="G20" s="271" t="s">
        <v>1923</v>
      </c>
      <c r="H20" s="271" t="s">
        <v>1345</v>
      </c>
      <c r="I20" s="271" t="s">
        <v>2007</v>
      </c>
      <c r="J20" s="271" t="s">
        <v>1333</v>
      </c>
      <c r="K20" s="271" t="s">
        <v>1966</v>
      </c>
      <c r="L20" s="271" t="s">
        <v>1332</v>
      </c>
      <c r="M20" s="271" t="s">
        <v>1334</v>
      </c>
      <c r="N20" s="271"/>
      <c r="O20" s="271"/>
      <c r="P20" s="271"/>
      <c r="Q20" s="271"/>
      <c r="R20" s="271"/>
      <c r="S20" s="271"/>
      <c r="T20" s="271"/>
      <c r="U20" s="271"/>
      <c r="V20" s="271"/>
      <c r="W20"/>
    </row>
    <row r="21" spans="1:23" s="620" customFormat="1">
      <c r="A21" s="271">
        <v>807604</v>
      </c>
      <c r="B21" s="271" t="s">
        <v>1294</v>
      </c>
      <c r="C21" s="271" t="s">
        <v>263</v>
      </c>
      <c r="D21" s="271" t="s">
        <v>432</v>
      </c>
      <c r="E21" s="271" t="s">
        <v>346</v>
      </c>
      <c r="F21" s="271">
        <v>36188</v>
      </c>
      <c r="G21" s="271" t="s">
        <v>1354</v>
      </c>
      <c r="H21" s="271" t="s">
        <v>1345</v>
      </c>
      <c r="I21" s="271" t="s">
        <v>2007</v>
      </c>
      <c r="J21" s="271" t="s">
        <v>1333</v>
      </c>
      <c r="K21" s="271" t="s">
        <v>1966</v>
      </c>
      <c r="L21" s="271" t="s">
        <v>1332</v>
      </c>
      <c r="M21" s="271" t="s">
        <v>1354</v>
      </c>
      <c r="N21" s="271"/>
      <c r="O21" s="271"/>
      <c r="P21" s="271"/>
      <c r="Q21" s="271"/>
      <c r="R21" s="271"/>
      <c r="S21" s="271"/>
      <c r="T21" s="271"/>
      <c r="U21" s="271"/>
      <c r="V21" s="271"/>
      <c r="W21"/>
    </row>
    <row r="22" spans="1:23" s="620" customFormat="1">
      <c r="A22" s="271">
        <v>806937</v>
      </c>
      <c r="B22" s="271" t="s">
        <v>914</v>
      </c>
      <c r="C22" s="271" t="s">
        <v>132</v>
      </c>
      <c r="D22" s="271" t="s">
        <v>915</v>
      </c>
      <c r="E22" s="271" t="s">
        <v>346</v>
      </c>
      <c r="F22" s="271">
        <v>36161</v>
      </c>
      <c r="G22" s="271" t="s">
        <v>1332</v>
      </c>
      <c r="H22" s="271" t="s">
        <v>1345</v>
      </c>
      <c r="I22" s="271" t="s">
        <v>2007</v>
      </c>
      <c r="J22" s="271" t="s">
        <v>1776</v>
      </c>
      <c r="K22" s="271" t="s">
        <v>1966</v>
      </c>
      <c r="L22" s="271" t="s">
        <v>1332</v>
      </c>
      <c r="M22" s="271" t="s">
        <v>1332</v>
      </c>
      <c r="N22" s="271"/>
      <c r="O22" s="271"/>
      <c r="P22" s="271"/>
      <c r="Q22" s="271"/>
      <c r="R22" s="271"/>
      <c r="S22" s="271"/>
      <c r="T22" s="271"/>
      <c r="U22" s="271"/>
      <c r="V22" s="271"/>
      <c r="W22"/>
    </row>
    <row r="23" spans="1:23" s="620" customFormat="1">
      <c r="A23" s="271">
        <v>808157</v>
      </c>
      <c r="B23" s="271" t="s">
        <v>986</v>
      </c>
      <c r="C23" s="271" t="s">
        <v>86</v>
      </c>
      <c r="D23" s="271" t="s">
        <v>437</v>
      </c>
      <c r="E23" s="271" t="s">
        <v>346</v>
      </c>
      <c r="F23" s="271">
        <v>36373</v>
      </c>
      <c r="G23" s="271" t="s">
        <v>1332</v>
      </c>
      <c r="H23" s="271" t="s">
        <v>1345</v>
      </c>
      <c r="I23" s="271" t="s">
        <v>2007</v>
      </c>
      <c r="J23" s="271" t="s">
        <v>1776</v>
      </c>
      <c r="K23" s="271" t="s">
        <v>1966</v>
      </c>
      <c r="L23" s="271" t="s">
        <v>1332</v>
      </c>
      <c r="M23" s="271" t="s">
        <v>1332</v>
      </c>
      <c r="N23" s="271"/>
      <c r="O23" s="271"/>
      <c r="P23" s="271"/>
      <c r="Q23" s="271"/>
      <c r="R23" s="271"/>
      <c r="S23" s="271"/>
      <c r="T23" s="271"/>
      <c r="U23" s="271"/>
      <c r="V23" s="271"/>
      <c r="W23"/>
    </row>
    <row r="24" spans="1:23" s="620" customFormat="1">
      <c r="A24" s="271">
        <v>807081</v>
      </c>
      <c r="B24" s="271" t="s">
        <v>927</v>
      </c>
      <c r="C24" s="271" t="s">
        <v>162</v>
      </c>
      <c r="D24" s="271" t="s">
        <v>522</v>
      </c>
      <c r="E24" s="271" t="s">
        <v>346</v>
      </c>
      <c r="F24" s="271">
        <v>35065</v>
      </c>
      <c r="G24" s="271" t="s">
        <v>1332</v>
      </c>
      <c r="H24" s="271" t="s">
        <v>1345</v>
      </c>
      <c r="I24" s="271" t="s">
        <v>2007</v>
      </c>
      <c r="J24" s="271" t="s">
        <v>1333</v>
      </c>
      <c r="K24" s="271" t="s">
        <v>1966</v>
      </c>
      <c r="L24" s="271" t="s">
        <v>1334</v>
      </c>
      <c r="M24" s="271" t="s">
        <v>1334</v>
      </c>
      <c r="N24" s="271"/>
      <c r="O24" s="271"/>
      <c r="P24" s="271"/>
      <c r="Q24" s="271"/>
      <c r="R24" s="271"/>
      <c r="S24" s="271"/>
      <c r="T24" s="271"/>
      <c r="U24" s="271"/>
      <c r="V24" s="271"/>
      <c r="W24"/>
    </row>
    <row r="25" spans="1:23" s="620" customFormat="1">
      <c r="A25" s="271">
        <v>806773</v>
      </c>
      <c r="B25" s="271" t="s">
        <v>1489</v>
      </c>
      <c r="C25" s="271" t="s">
        <v>607</v>
      </c>
      <c r="D25" s="271" t="s">
        <v>631</v>
      </c>
      <c r="E25" s="271" t="s">
        <v>345</v>
      </c>
      <c r="F25" s="271">
        <v>35815</v>
      </c>
      <c r="G25" s="271" t="s">
        <v>1332</v>
      </c>
      <c r="H25" s="271" t="s">
        <v>1345</v>
      </c>
      <c r="I25" s="271" t="s">
        <v>2007</v>
      </c>
      <c r="J25" s="271" t="s">
        <v>1333</v>
      </c>
      <c r="K25" s="271" t="s">
        <v>1966</v>
      </c>
      <c r="L25" s="271" t="s">
        <v>1334</v>
      </c>
      <c r="M25" s="271" t="s">
        <v>1334</v>
      </c>
      <c r="N25" s="271"/>
      <c r="O25" s="271"/>
      <c r="P25" s="271"/>
      <c r="Q25" s="271"/>
      <c r="R25" s="271"/>
      <c r="S25" s="271"/>
      <c r="T25" s="271"/>
      <c r="U25" s="271"/>
      <c r="V25" s="271"/>
      <c r="W25"/>
    </row>
    <row r="26" spans="1:23" s="620" customFormat="1">
      <c r="A26" s="271">
        <v>807140</v>
      </c>
      <c r="B26" s="271" t="s">
        <v>930</v>
      </c>
      <c r="C26" s="271" t="s">
        <v>271</v>
      </c>
      <c r="D26" s="271" t="s">
        <v>558</v>
      </c>
      <c r="E26" s="271" t="s">
        <v>346</v>
      </c>
      <c r="F26" s="271">
        <v>36185</v>
      </c>
      <c r="G26" s="271" t="s">
        <v>1343</v>
      </c>
      <c r="H26" s="271" t="s">
        <v>1345</v>
      </c>
      <c r="I26" s="271" t="s">
        <v>2007</v>
      </c>
      <c r="J26" s="271" t="s">
        <v>1333</v>
      </c>
      <c r="K26" s="271" t="s">
        <v>1966</v>
      </c>
      <c r="L26" s="271" t="s">
        <v>1334</v>
      </c>
      <c r="M26" s="271" t="s">
        <v>1348</v>
      </c>
      <c r="N26" s="271"/>
      <c r="O26" s="271"/>
      <c r="P26" s="271"/>
      <c r="Q26" s="271"/>
      <c r="R26" s="271"/>
      <c r="S26" s="271"/>
      <c r="T26" s="271"/>
      <c r="U26" s="271"/>
      <c r="V26" s="271"/>
      <c r="W26"/>
    </row>
    <row r="27" spans="1:23" s="620" customFormat="1">
      <c r="A27" s="271">
        <v>807617</v>
      </c>
      <c r="B27" s="271" t="s">
        <v>1295</v>
      </c>
      <c r="C27" s="271" t="s">
        <v>269</v>
      </c>
      <c r="D27" s="271" t="s">
        <v>481</v>
      </c>
      <c r="E27" s="271" t="s">
        <v>345</v>
      </c>
      <c r="F27" s="271">
        <v>35414</v>
      </c>
      <c r="G27" s="271" t="s">
        <v>1332</v>
      </c>
      <c r="H27" s="271" t="s">
        <v>1957</v>
      </c>
      <c r="I27" s="271" t="s">
        <v>2007</v>
      </c>
      <c r="J27" s="271" t="s">
        <v>1961</v>
      </c>
      <c r="K27" s="271" t="s">
        <v>1966</v>
      </c>
      <c r="L27" s="271" t="s">
        <v>1334</v>
      </c>
      <c r="M27" s="271"/>
      <c r="N27" s="271"/>
      <c r="O27" s="271"/>
      <c r="P27" s="271"/>
      <c r="Q27" s="271"/>
      <c r="R27" s="271"/>
      <c r="S27" s="271"/>
      <c r="T27" s="271"/>
      <c r="U27" s="271"/>
      <c r="V27" s="271"/>
      <c r="W27"/>
    </row>
    <row r="28" spans="1:23" s="620" customFormat="1">
      <c r="A28" s="271">
        <v>808199</v>
      </c>
      <c r="B28" s="271" t="s">
        <v>1306</v>
      </c>
      <c r="C28" s="271" t="s">
        <v>159</v>
      </c>
      <c r="D28" s="271" t="s">
        <v>493</v>
      </c>
      <c r="E28" s="271" t="s">
        <v>346</v>
      </c>
      <c r="F28" s="271">
        <v>35603</v>
      </c>
      <c r="G28" s="271" t="s">
        <v>1332</v>
      </c>
      <c r="H28" s="271" t="s">
        <v>1345</v>
      </c>
      <c r="I28" s="271" t="s">
        <v>2007</v>
      </c>
      <c r="J28" s="271" t="s">
        <v>1333</v>
      </c>
      <c r="K28" s="271" t="s">
        <v>1966</v>
      </c>
      <c r="L28" s="271" t="s">
        <v>1332</v>
      </c>
      <c r="M28" s="271" t="s">
        <v>1332</v>
      </c>
      <c r="N28" s="271"/>
      <c r="O28" s="271"/>
      <c r="P28" s="271"/>
      <c r="Q28" s="271"/>
      <c r="R28" s="271"/>
      <c r="S28" s="271"/>
      <c r="T28" s="271"/>
      <c r="U28" s="271"/>
      <c r="V28" s="271"/>
      <c r="W28"/>
    </row>
    <row r="29" spans="1:23" s="620" customFormat="1">
      <c r="A29" s="271">
        <v>805840</v>
      </c>
      <c r="B29" s="271" t="s">
        <v>857</v>
      </c>
      <c r="C29" s="271" t="s">
        <v>93</v>
      </c>
      <c r="D29" s="271" t="s">
        <v>548</v>
      </c>
      <c r="E29" s="271" t="s">
        <v>345</v>
      </c>
      <c r="F29" s="271">
        <v>35813</v>
      </c>
      <c r="G29" s="271" t="s">
        <v>1332</v>
      </c>
      <c r="H29" s="271" t="s">
        <v>1959</v>
      </c>
      <c r="I29" s="271" t="s">
        <v>2007</v>
      </c>
      <c r="J29" s="271" t="s">
        <v>1333</v>
      </c>
      <c r="K29" s="271" t="s">
        <v>1971</v>
      </c>
      <c r="L29" s="271" t="s">
        <v>1332</v>
      </c>
      <c r="M29" s="271" t="s">
        <v>1332</v>
      </c>
      <c r="N29" s="271"/>
      <c r="O29" s="271"/>
      <c r="P29" s="271"/>
      <c r="Q29" s="271"/>
      <c r="R29" s="271"/>
      <c r="S29" s="271"/>
      <c r="T29" s="271"/>
      <c r="U29" s="271"/>
      <c r="V29" s="271"/>
      <c r="W29"/>
    </row>
    <row r="30" spans="1:23" s="620" customFormat="1">
      <c r="A30" s="271">
        <v>806607</v>
      </c>
      <c r="B30" s="271" t="s">
        <v>1113</v>
      </c>
      <c r="C30" s="271" t="s">
        <v>320</v>
      </c>
      <c r="D30" s="271" t="s">
        <v>519</v>
      </c>
      <c r="E30" s="271" t="s">
        <v>345</v>
      </c>
      <c r="F30" s="271">
        <v>34700</v>
      </c>
      <c r="G30" s="271" t="s">
        <v>1880</v>
      </c>
      <c r="H30" s="271" t="s">
        <v>1345</v>
      </c>
      <c r="I30" s="271" t="s">
        <v>2007</v>
      </c>
      <c r="J30" s="271" t="s">
        <v>1335</v>
      </c>
      <c r="K30" s="271" t="s">
        <v>1971</v>
      </c>
      <c r="L30" s="271" t="s">
        <v>1349</v>
      </c>
      <c r="M30" s="271" t="s">
        <v>1349</v>
      </c>
      <c r="N30" s="271"/>
      <c r="O30" s="271"/>
      <c r="P30" s="271"/>
      <c r="Q30" s="271"/>
      <c r="R30" s="271"/>
      <c r="S30" s="271"/>
      <c r="T30" s="271"/>
      <c r="U30" s="271"/>
      <c r="V30" s="271"/>
      <c r="W30"/>
    </row>
    <row r="31" spans="1:23" s="620" customFormat="1">
      <c r="A31" s="271">
        <v>808231</v>
      </c>
      <c r="B31" s="271" t="s">
        <v>999</v>
      </c>
      <c r="C31" s="271" t="s">
        <v>271</v>
      </c>
      <c r="D31" s="271" t="s">
        <v>419</v>
      </c>
      <c r="E31" s="271" t="s">
        <v>345</v>
      </c>
      <c r="F31" s="271">
        <v>35346</v>
      </c>
      <c r="G31" s="271" t="s">
        <v>1332</v>
      </c>
      <c r="H31" s="271" t="s">
        <v>1345</v>
      </c>
      <c r="I31" s="271" t="s">
        <v>2007</v>
      </c>
      <c r="J31" s="271" t="s">
        <v>1961</v>
      </c>
      <c r="K31" s="271" t="s">
        <v>1971</v>
      </c>
      <c r="L31" s="271" t="s">
        <v>1353</v>
      </c>
      <c r="M31" s="271" t="s">
        <v>1353</v>
      </c>
      <c r="N31" s="271"/>
      <c r="O31" s="271"/>
      <c r="P31" s="271"/>
      <c r="Q31" s="271"/>
      <c r="R31" s="271"/>
      <c r="S31" s="271"/>
      <c r="T31" s="271"/>
      <c r="U31" s="271"/>
      <c r="V31" s="271"/>
      <c r="W31"/>
    </row>
    <row r="32" spans="1:23" s="620" customFormat="1">
      <c r="A32" s="271">
        <v>810673</v>
      </c>
      <c r="B32" s="271" t="s">
        <v>473</v>
      </c>
      <c r="C32" s="271" t="s">
        <v>158</v>
      </c>
      <c r="D32" s="271" t="s">
        <v>654</v>
      </c>
      <c r="E32" s="271" t="s">
        <v>345</v>
      </c>
      <c r="F32" s="271">
        <v>29135</v>
      </c>
      <c r="G32" s="271" t="s">
        <v>1945</v>
      </c>
      <c r="H32" s="271" t="s">
        <v>1345</v>
      </c>
      <c r="I32" s="271" t="s">
        <v>2007</v>
      </c>
      <c r="J32" s="271" t="s">
        <v>1335</v>
      </c>
      <c r="K32" s="271" t="s">
        <v>1971</v>
      </c>
      <c r="L32" s="271" t="s">
        <v>1344</v>
      </c>
      <c r="M32" s="271" t="s">
        <v>1344</v>
      </c>
      <c r="N32" s="271"/>
      <c r="O32" s="271"/>
      <c r="P32" s="271"/>
      <c r="Q32" s="271"/>
      <c r="R32" s="271"/>
      <c r="S32" s="271"/>
      <c r="T32" s="271"/>
      <c r="U32" s="271"/>
      <c r="V32" s="271"/>
      <c r="W32"/>
    </row>
    <row r="33" spans="1:23" s="620" customFormat="1">
      <c r="A33" s="271">
        <v>810722</v>
      </c>
      <c r="B33" s="271" t="s">
        <v>1312</v>
      </c>
      <c r="C33" s="271" t="s">
        <v>85</v>
      </c>
      <c r="D33" s="271" t="s">
        <v>419</v>
      </c>
      <c r="E33" s="271" t="s">
        <v>345</v>
      </c>
      <c r="F33" s="271">
        <v>35234</v>
      </c>
      <c r="G33" s="271" t="s">
        <v>1826</v>
      </c>
      <c r="H33" s="271" t="s">
        <v>1345</v>
      </c>
      <c r="I33" s="271" t="s">
        <v>2007</v>
      </c>
      <c r="J33" s="271" t="s">
        <v>1335</v>
      </c>
      <c r="K33" s="271" t="s">
        <v>1971</v>
      </c>
      <c r="L33" s="271" t="s">
        <v>1354</v>
      </c>
      <c r="M33" s="271" t="s">
        <v>1354</v>
      </c>
      <c r="N33" s="271"/>
      <c r="O33" s="271"/>
      <c r="P33" s="271"/>
      <c r="Q33" s="271"/>
      <c r="R33" s="271"/>
      <c r="S33" s="271"/>
      <c r="T33" s="271"/>
      <c r="U33" s="271"/>
      <c r="V33" s="271"/>
      <c r="W33"/>
    </row>
    <row r="34" spans="1:23" s="620" customFormat="1">
      <c r="A34" s="271">
        <v>806108</v>
      </c>
      <c r="B34" s="271" t="s">
        <v>1271</v>
      </c>
      <c r="C34" s="271" t="s">
        <v>82</v>
      </c>
      <c r="D34" s="271" t="s">
        <v>670</v>
      </c>
      <c r="E34" s="271" t="s">
        <v>345</v>
      </c>
      <c r="F34" s="271">
        <v>33654</v>
      </c>
      <c r="G34" s="271" t="s">
        <v>1357</v>
      </c>
      <c r="H34" s="271" t="s">
        <v>1345</v>
      </c>
      <c r="I34" s="271" t="s">
        <v>2007</v>
      </c>
      <c r="J34" s="271" t="s">
        <v>1335</v>
      </c>
      <c r="K34" s="271" t="s">
        <v>1971</v>
      </c>
      <c r="L34" s="271" t="s">
        <v>1332</v>
      </c>
      <c r="M34" s="271" t="s">
        <v>1357</v>
      </c>
      <c r="N34" s="271"/>
      <c r="O34" s="271"/>
      <c r="P34" s="271"/>
      <c r="Q34" s="271"/>
      <c r="R34" s="271"/>
      <c r="S34" s="271"/>
      <c r="T34" s="271"/>
      <c r="U34" s="271"/>
      <c r="V34" s="271"/>
      <c r="W34"/>
    </row>
    <row r="35" spans="1:23" s="620" customFormat="1">
      <c r="A35" s="271">
        <v>806282</v>
      </c>
      <c r="B35" s="271" t="s">
        <v>1170</v>
      </c>
      <c r="C35" s="271" t="s">
        <v>83</v>
      </c>
      <c r="D35" s="271" t="s">
        <v>428</v>
      </c>
      <c r="E35" s="271" t="s">
        <v>345</v>
      </c>
      <c r="F35" s="271">
        <v>35431</v>
      </c>
      <c r="G35" s="271" t="s">
        <v>1332</v>
      </c>
      <c r="H35" s="271" t="s">
        <v>1345</v>
      </c>
      <c r="I35" s="271" t="s">
        <v>2007</v>
      </c>
      <c r="J35" s="271" t="s">
        <v>1335</v>
      </c>
      <c r="K35" s="271" t="s">
        <v>1971</v>
      </c>
      <c r="L35" s="271" t="s">
        <v>1332</v>
      </c>
      <c r="M35" s="271" t="s">
        <v>1332</v>
      </c>
      <c r="N35" s="271"/>
      <c r="O35" s="271"/>
      <c r="P35" s="271"/>
      <c r="Q35" s="271"/>
      <c r="R35" s="271"/>
      <c r="S35" s="271"/>
      <c r="T35" s="271"/>
      <c r="U35" s="271"/>
      <c r="V35" s="271"/>
      <c r="W35"/>
    </row>
    <row r="36" spans="1:23" s="620" customFormat="1">
      <c r="A36" s="271">
        <v>805788</v>
      </c>
      <c r="B36" s="271" t="s">
        <v>1262</v>
      </c>
      <c r="C36" s="271" t="s">
        <v>686</v>
      </c>
      <c r="D36" s="271" t="s">
        <v>428</v>
      </c>
      <c r="E36" s="271" t="s">
        <v>346</v>
      </c>
      <c r="F36" s="271">
        <v>35065</v>
      </c>
      <c r="G36" s="271" t="s">
        <v>1332</v>
      </c>
      <c r="H36" s="271" t="s">
        <v>1345</v>
      </c>
      <c r="I36" s="271" t="s">
        <v>2007</v>
      </c>
      <c r="J36" s="271" t="s">
        <v>1335</v>
      </c>
      <c r="K36" s="271" t="s">
        <v>1971</v>
      </c>
      <c r="L36" s="271" t="s">
        <v>1332</v>
      </c>
      <c r="M36" s="271" t="s">
        <v>1332</v>
      </c>
      <c r="N36" s="271"/>
      <c r="O36" s="271"/>
      <c r="P36" s="271"/>
      <c r="Q36" s="271"/>
      <c r="R36" s="271"/>
      <c r="S36" s="271"/>
      <c r="T36" s="271"/>
      <c r="U36" s="271"/>
      <c r="V36" s="271"/>
      <c r="W36"/>
    </row>
    <row r="37" spans="1:23" s="620" customFormat="1">
      <c r="A37" s="271">
        <v>805428</v>
      </c>
      <c r="B37" s="271" t="s">
        <v>1257</v>
      </c>
      <c r="C37" s="271" t="s">
        <v>205</v>
      </c>
      <c r="D37" s="271" t="s">
        <v>670</v>
      </c>
      <c r="E37" s="271" t="s">
        <v>346</v>
      </c>
      <c r="F37" s="271">
        <v>35796</v>
      </c>
      <c r="G37" s="271" t="s">
        <v>1332</v>
      </c>
      <c r="H37" s="271" t="s">
        <v>1345</v>
      </c>
      <c r="I37" s="271" t="s">
        <v>2007</v>
      </c>
      <c r="J37" s="271" t="s">
        <v>1962</v>
      </c>
      <c r="K37" s="271" t="s">
        <v>1971</v>
      </c>
      <c r="L37" s="271" t="s">
        <v>1332</v>
      </c>
      <c r="M37" s="271" t="s">
        <v>1332</v>
      </c>
      <c r="N37" s="271"/>
      <c r="O37" s="271"/>
      <c r="P37" s="271"/>
      <c r="Q37" s="271"/>
      <c r="R37" s="271"/>
      <c r="S37" s="271"/>
      <c r="T37" s="271"/>
      <c r="U37" s="271"/>
      <c r="V37" s="271"/>
      <c r="W37"/>
    </row>
    <row r="38" spans="1:23" s="620" customFormat="1">
      <c r="A38" s="271">
        <v>806194</v>
      </c>
      <c r="B38" s="271" t="s">
        <v>870</v>
      </c>
      <c r="C38" s="271" t="s">
        <v>268</v>
      </c>
      <c r="D38" s="271" t="s">
        <v>1677</v>
      </c>
      <c r="E38" s="271" t="s">
        <v>345</v>
      </c>
      <c r="F38" s="271">
        <v>34700</v>
      </c>
      <c r="G38" s="271" t="s">
        <v>1332</v>
      </c>
      <c r="H38" s="271" t="s">
        <v>1345</v>
      </c>
      <c r="I38" s="271" t="s">
        <v>2007</v>
      </c>
      <c r="J38" s="271" t="s">
        <v>1962</v>
      </c>
      <c r="K38" s="271" t="s">
        <v>1971</v>
      </c>
      <c r="L38" s="271" t="s">
        <v>1332</v>
      </c>
      <c r="M38" s="271" t="s">
        <v>1334</v>
      </c>
      <c r="N38" s="271"/>
      <c r="O38" s="271"/>
      <c r="P38" s="271"/>
      <c r="Q38" s="271"/>
      <c r="R38" s="271"/>
      <c r="S38" s="271"/>
      <c r="T38" s="271"/>
      <c r="U38" s="271"/>
      <c r="V38" s="271"/>
      <c r="W38"/>
    </row>
    <row r="39" spans="1:23" s="620" customFormat="1">
      <c r="A39" s="271">
        <v>805642</v>
      </c>
      <c r="B39" s="271" t="s">
        <v>1438</v>
      </c>
      <c r="C39" s="271" t="s">
        <v>132</v>
      </c>
      <c r="D39" s="271" t="s">
        <v>490</v>
      </c>
      <c r="E39" s="271" t="s">
        <v>345</v>
      </c>
      <c r="F39" s="271">
        <v>35290</v>
      </c>
      <c r="G39" s="271" t="s">
        <v>1332</v>
      </c>
      <c r="H39" s="271" t="s">
        <v>1345</v>
      </c>
      <c r="I39" s="271" t="s">
        <v>2007</v>
      </c>
      <c r="J39" s="271" t="s">
        <v>1961</v>
      </c>
      <c r="K39" s="271" t="s">
        <v>1971</v>
      </c>
      <c r="L39" s="271" t="s">
        <v>1332</v>
      </c>
      <c r="M39" s="271" t="s">
        <v>1332</v>
      </c>
      <c r="N39" s="271"/>
      <c r="O39" s="271"/>
      <c r="P39" s="271"/>
      <c r="Q39" s="271"/>
      <c r="R39" s="271"/>
      <c r="S39" s="271"/>
      <c r="T39" s="271"/>
      <c r="U39" s="271"/>
      <c r="V39" s="271"/>
      <c r="W39"/>
    </row>
    <row r="40" spans="1:23" s="620" customFormat="1">
      <c r="A40" s="271">
        <v>807486</v>
      </c>
      <c r="B40" s="271" t="s">
        <v>1292</v>
      </c>
      <c r="C40" s="271" t="s">
        <v>320</v>
      </c>
      <c r="D40" s="271" t="s">
        <v>466</v>
      </c>
      <c r="E40" s="271" t="s">
        <v>345</v>
      </c>
      <c r="F40" s="271">
        <v>35431</v>
      </c>
      <c r="G40" s="271" t="s">
        <v>1332</v>
      </c>
      <c r="H40" s="271" t="s">
        <v>1345</v>
      </c>
      <c r="I40" s="271" t="s">
        <v>2007</v>
      </c>
      <c r="J40" s="271" t="s">
        <v>1333</v>
      </c>
      <c r="K40" s="271" t="s">
        <v>1971</v>
      </c>
      <c r="L40" s="271" t="s">
        <v>1332</v>
      </c>
      <c r="M40" s="271" t="s">
        <v>1332</v>
      </c>
      <c r="N40" s="271"/>
      <c r="O40" s="271"/>
      <c r="P40" s="271"/>
      <c r="Q40" s="271"/>
      <c r="R40" s="271"/>
      <c r="S40" s="271"/>
      <c r="T40" s="271"/>
      <c r="U40" s="271"/>
      <c r="V40" s="271"/>
      <c r="W40"/>
    </row>
    <row r="41" spans="1:23" s="620" customFormat="1">
      <c r="A41" s="271">
        <v>806901</v>
      </c>
      <c r="B41" s="271" t="s">
        <v>1286</v>
      </c>
      <c r="C41" s="271" t="s">
        <v>246</v>
      </c>
      <c r="D41" s="271" t="s">
        <v>428</v>
      </c>
      <c r="E41" s="271" t="s">
        <v>346</v>
      </c>
      <c r="F41" s="271">
        <v>34700</v>
      </c>
      <c r="G41" s="271" t="s">
        <v>1332</v>
      </c>
      <c r="H41" s="271" t="s">
        <v>1345</v>
      </c>
      <c r="I41" s="271" t="s">
        <v>2007</v>
      </c>
      <c r="J41" s="271" t="s">
        <v>1333</v>
      </c>
      <c r="K41" s="271" t="s">
        <v>1971</v>
      </c>
      <c r="L41" s="271" t="s">
        <v>1332</v>
      </c>
      <c r="M41" s="271" t="s">
        <v>1332</v>
      </c>
      <c r="N41" s="271"/>
      <c r="O41" s="271"/>
      <c r="P41" s="271"/>
      <c r="Q41" s="271"/>
      <c r="R41" s="271"/>
      <c r="S41" s="271"/>
      <c r="T41" s="271"/>
      <c r="U41" s="271"/>
      <c r="V41" s="271"/>
      <c r="W41"/>
    </row>
    <row r="42" spans="1:23" s="620" customFormat="1">
      <c r="A42" s="271">
        <v>805677</v>
      </c>
      <c r="B42" s="271" t="s">
        <v>851</v>
      </c>
      <c r="C42" s="271" t="s">
        <v>260</v>
      </c>
      <c r="D42" s="271" t="s">
        <v>504</v>
      </c>
      <c r="E42" s="271" t="s">
        <v>345</v>
      </c>
      <c r="F42" s="271">
        <v>35433</v>
      </c>
      <c r="G42" s="271" t="s">
        <v>1332</v>
      </c>
      <c r="H42" s="271" t="s">
        <v>1345</v>
      </c>
      <c r="I42" s="271" t="s">
        <v>2007</v>
      </c>
      <c r="J42" s="271" t="s">
        <v>1333</v>
      </c>
      <c r="K42" s="271" t="s">
        <v>1971</v>
      </c>
      <c r="L42" s="271" t="s">
        <v>1332</v>
      </c>
      <c r="M42" s="271" t="s">
        <v>1332</v>
      </c>
      <c r="N42" s="271"/>
      <c r="O42" s="271"/>
      <c r="P42" s="271"/>
      <c r="Q42" s="271"/>
      <c r="R42" s="271"/>
      <c r="S42" s="271"/>
      <c r="T42" s="271"/>
      <c r="U42" s="271"/>
      <c r="V42" s="271"/>
      <c r="W42"/>
    </row>
    <row r="43" spans="1:23" s="620" customFormat="1">
      <c r="A43" s="271">
        <v>810666</v>
      </c>
      <c r="B43" s="271" t="s">
        <v>1585</v>
      </c>
      <c r="C43" s="271" t="s">
        <v>116</v>
      </c>
      <c r="D43" s="271" t="s">
        <v>1768</v>
      </c>
      <c r="E43" s="271" t="s">
        <v>345</v>
      </c>
      <c r="F43" s="271">
        <v>35583</v>
      </c>
      <c r="G43" s="271" t="s">
        <v>1352</v>
      </c>
      <c r="H43" s="271" t="s">
        <v>1345</v>
      </c>
      <c r="I43" s="271" t="s">
        <v>2007</v>
      </c>
      <c r="J43" s="271" t="s">
        <v>1335</v>
      </c>
      <c r="K43" s="271" t="s">
        <v>1971</v>
      </c>
      <c r="L43" s="271" t="s">
        <v>1334</v>
      </c>
      <c r="M43" s="271" t="s">
        <v>1352</v>
      </c>
      <c r="N43" s="271"/>
      <c r="O43" s="271"/>
      <c r="P43" s="271"/>
      <c r="Q43" s="271"/>
      <c r="R43" s="271"/>
      <c r="S43" s="271"/>
      <c r="T43" s="271"/>
      <c r="U43" s="271"/>
      <c r="V43" s="271"/>
      <c r="W43"/>
    </row>
    <row r="44" spans="1:23" s="620" customFormat="1">
      <c r="A44" s="271">
        <v>805011</v>
      </c>
      <c r="B44" s="271" t="s">
        <v>1418</v>
      </c>
      <c r="C44" s="271" t="s">
        <v>79</v>
      </c>
      <c r="D44" s="271" t="s">
        <v>493</v>
      </c>
      <c r="E44" s="271" t="s">
        <v>346</v>
      </c>
      <c r="F44" s="271">
        <v>35796</v>
      </c>
      <c r="G44" s="271" t="s">
        <v>1812</v>
      </c>
      <c r="H44" s="271" t="s">
        <v>1345</v>
      </c>
      <c r="I44" s="271" t="s">
        <v>2007</v>
      </c>
      <c r="J44" s="271" t="s">
        <v>1333</v>
      </c>
      <c r="K44" s="271" t="s">
        <v>1971</v>
      </c>
      <c r="L44" s="271" t="s">
        <v>1334</v>
      </c>
      <c r="M44" s="271" t="s">
        <v>1334</v>
      </c>
      <c r="N44" s="271"/>
      <c r="O44" s="271"/>
      <c r="P44" s="271"/>
      <c r="Q44" s="271"/>
      <c r="R44" s="271"/>
      <c r="S44" s="271"/>
      <c r="T44" s="271"/>
      <c r="U44" s="271"/>
      <c r="V44" s="271"/>
      <c r="W44"/>
    </row>
    <row r="45" spans="1:23" s="620" customFormat="1">
      <c r="A45" s="271">
        <v>804276</v>
      </c>
      <c r="B45" s="271" t="s">
        <v>797</v>
      </c>
      <c r="C45" s="271" t="s">
        <v>84</v>
      </c>
      <c r="D45" s="271" t="s">
        <v>483</v>
      </c>
      <c r="E45" s="271" t="s">
        <v>345</v>
      </c>
      <c r="F45" s="271">
        <v>35095</v>
      </c>
      <c r="G45" s="271" t="s">
        <v>1332</v>
      </c>
      <c r="H45" s="271" t="s">
        <v>1957</v>
      </c>
      <c r="I45" s="271" t="s">
        <v>2007</v>
      </c>
      <c r="J45" s="271" t="s">
        <v>1333</v>
      </c>
      <c r="K45" s="271" t="s">
        <v>1971</v>
      </c>
      <c r="L45" s="271" t="s">
        <v>1332</v>
      </c>
      <c r="M45" s="271"/>
      <c r="N45" s="271"/>
      <c r="O45" s="271"/>
      <c r="P45" s="271"/>
      <c r="Q45" s="271"/>
      <c r="R45" s="271"/>
      <c r="S45" s="271"/>
      <c r="T45" s="271"/>
      <c r="U45" s="271"/>
      <c r="V45" s="271"/>
      <c r="W45"/>
    </row>
    <row r="46" spans="1:23" s="620" customFormat="1">
      <c r="A46" s="271">
        <v>805623</v>
      </c>
      <c r="B46" s="271" t="s">
        <v>1260</v>
      </c>
      <c r="C46" s="271" t="s">
        <v>175</v>
      </c>
      <c r="D46" s="271" t="s">
        <v>471</v>
      </c>
      <c r="E46" s="271" t="s">
        <v>345</v>
      </c>
      <c r="F46" s="271">
        <v>35094</v>
      </c>
      <c r="G46" s="271" t="s">
        <v>1891</v>
      </c>
      <c r="H46" s="271" t="s">
        <v>1345</v>
      </c>
      <c r="I46" s="271" t="s">
        <v>2007</v>
      </c>
      <c r="J46" s="271" t="s">
        <v>1335</v>
      </c>
      <c r="K46" s="271" t="s">
        <v>1974</v>
      </c>
      <c r="L46" s="271" t="s">
        <v>1354</v>
      </c>
      <c r="M46" s="271" t="s">
        <v>1354</v>
      </c>
      <c r="N46" s="271"/>
      <c r="O46" s="271"/>
      <c r="P46" s="271"/>
      <c r="Q46" s="271"/>
      <c r="R46" s="271"/>
      <c r="S46" s="271"/>
      <c r="T46" s="271"/>
      <c r="U46" s="271"/>
      <c r="V46" s="271"/>
      <c r="W46"/>
    </row>
    <row r="47" spans="1:23" s="620" customFormat="1">
      <c r="A47" s="271">
        <v>806342</v>
      </c>
      <c r="B47" s="271" t="s">
        <v>1463</v>
      </c>
      <c r="C47" s="271" t="s">
        <v>84</v>
      </c>
      <c r="D47" s="271" t="s">
        <v>430</v>
      </c>
      <c r="E47" s="271" t="s">
        <v>346</v>
      </c>
      <c r="F47" s="271">
        <v>34700</v>
      </c>
      <c r="G47" s="271" t="s">
        <v>1332</v>
      </c>
      <c r="H47" s="271" t="s">
        <v>1345</v>
      </c>
      <c r="I47" s="271" t="s">
        <v>2007</v>
      </c>
      <c r="J47" s="271" t="s">
        <v>1968</v>
      </c>
      <c r="K47" s="271" t="s">
        <v>1974</v>
      </c>
      <c r="L47" s="271" t="s">
        <v>1332</v>
      </c>
      <c r="M47" s="271" t="s">
        <v>1332</v>
      </c>
      <c r="N47" s="271"/>
      <c r="O47" s="271"/>
      <c r="P47" s="271"/>
      <c r="Q47" s="271"/>
      <c r="R47" s="271"/>
      <c r="S47" s="271"/>
      <c r="T47" s="271"/>
      <c r="U47" s="271"/>
      <c r="V47" s="271"/>
      <c r="W47"/>
    </row>
    <row r="48" spans="1:23" s="620" customFormat="1">
      <c r="A48" s="271">
        <v>806167</v>
      </c>
      <c r="B48" s="271" t="s">
        <v>868</v>
      </c>
      <c r="C48" s="271" t="s">
        <v>293</v>
      </c>
      <c r="D48" s="271" t="s">
        <v>430</v>
      </c>
      <c r="E48" s="271" t="s">
        <v>346</v>
      </c>
      <c r="F48" s="271">
        <v>34804</v>
      </c>
      <c r="G48" s="271" t="s">
        <v>1332</v>
      </c>
      <c r="H48" s="271" t="s">
        <v>1345</v>
      </c>
      <c r="I48" s="271" t="s">
        <v>2007</v>
      </c>
      <c r="J48" s="271" t="s">
        <v>1335</v>
      </c>
      <c r="K48" s="271" t="s">
        <v>1974</v>
      </c>
      <c r="L48" s="271" t="s">
        <v>1332</v>
      </c>
      <c r="M48" s="271" t="s">
        <v>1332</v>
      </c>
      <c r="N48" s="271"/>
      <c r="O48" s="271"/>
      <c r="P48" s="271"/>
      <c r="Q48" s="271"/>
      <c r="R48" s="271"/>
      <c r="S48" s="271"/>
      <c r="T48" s="271"/>
      <c r="U48" s="271"/>
      <c r="V48" s="271"/>
      <c r="W48"/>
    </row>
    <row r="49" spans="1:23" s="620" customFormat="1">
      <c r="A49" s="271">
        <v>807878</v>
      </c>
      <c r="B49" s="271" t="s">
        <v>1521</v>
      </c>
      <c r="C49" s="271" t="s">
        <v>610</v>
      </c>
      <c r="D49" s="271" t="s">
        <v>1697</v>
      </c>
      <c r="E49" s="271" t="s">
        <v>345</v>
      </c>
      <c r="F49" s="271">
        <v>35431</v>
      </c>
      <c r="G49" s="271" t="s">
        <v>1795</v>
      </c>
      <c r="H49" s="271" t="s">
        <v>1345</v>
      </c>
      <c r="I49" s="271" t="s">
        <v>2007</v>
      </c>
      <c r="J49" s="271" t="s">
        <v>1335</v>
      </c>
      <c r="K49" s="271" t="s">
        <v>1974</v>
      </c>
      <c r="L49" s="271" t="s">
        <v>1332</v>
      </c>
      <c r="M49" s="271" t="s">
        <v>1332</v>
      </c>
      <c r="N49" s="271"/>
      <c r="O49" s="271"/>
      <c r="P49" s="271"/>
      <c r="Q49" s="271"/>
      <c r="R49" s="271"/>
      <c r="S49" s="271"/>
      <c r="T49" s="271"/>
      <c r="U49" s="271"/>
      <c r="V49" s="271"/>
      <c r="W49"/>
    </row>
    <row r="50" spans="1:23" s="620" customFormat="1">
      <c r="A50" s="271">
        <v>806307</v>
      </c>
      <c r="B50" s="271" t="s">
        <v>1277</v>
      </c>
      <c r="C50" s="271" t="s">
        <v>248</v>
      </c>
      <c r="D50" s="271" t="s">
        <v>430</v>
      </c>
      <c r="E50" s="271" t="s">
        <v>345</v>
      </c>
      <c r="F50" s="271">
        <v>35343</v>
      </c>
      <c r="G50" s="271" t="s">
        <v>1332</v>
      </c>
      <c r="H50" s="271" t="s">
        <v>1345</v>
      </c>
      <c r="I50" s="271" t="s">
        <v>2007</v>
      </c>
      <c r="J50" s="271" t="s">
        <v>1335</v>
      </c>
      <c r="K50" s="271" t="s">
        <v>1974</v>
      </c>
      <c r="L50" s="271" t="s">
        <v>1332</v>
      </c>
      <c r="M50" s="271" t="s">
        <v>1332</v>
      </c>
      <c r="N50" s="271"/>
      <c r="O50" s="271"/>
      <c r="P50" s="271"/>
      <c r="Q50" s="271"/>
      <c r="R50" s="271"/>
      <c r="S50" s="271"/>
      <c r="T50" s="271"/>
      <c r="U50" s="271"/>
      <c r="V50" s="271"/>
      <c r="W50"/>
    </row>
    <row r="51" spans="1:23" s="620" customFormat="1">
      <c r="A51" s="271">
        <v>806634</v>
      </c>
      <c r="B51" s="271" t="s">
        <v>894</v>
      </c>
      <c r="C51" s="271" t="s">
        <v>131</v>
      </c>
      <c r="D51" s="271" t="s">
        <v>427</v>
      </c>
      <c r="E51" s="271" t="s">
        <v>345</v>
      </c>
      <c r="F51" s="271">
        <v>34729</v>
      </c>
      <c r="G51" s="271" t="s">
        <v>1332</v>
      </c>
      <c r="H51" s="271" t="s">
        <v>1345</v>
      </c>
      <c r="I51" s="271" t="s">
        <v>2007</v>
      </c>
      <c r="J51" s="271" t="s">
        <v>1335</v>
      </c>
      <c r="K51" s="271" t="s">
        <v>1974</v>
      </c>
      <c r="L51" s="271" t="s">
        <v>1332</v>
      </c>
      <c r="M51" s="271" t="s">
        <v>1332</v>
      </c>
      <c r="N51" s="271"/>
      <c r="O51" s="271"/>
      <c r="P51" s="271"/>
      <c r="Q51" s="271"/>
      <c r="R51" s="271"/>
      <c r="S51" s="271"/>
      <c r="T51" s="271"/>
      <c r="U51" s="271"/>
      <c r="V51" s="271"/>
      <c r="W51"/>
    </row>
    <row r="52" spans="1:23" s="620" customFormat="1">
      <c r="A52" s="271">
        <v>806278</v>
      </c>
      <c r="B52" s="271" t="s">
        <v>877</v>
      </c>
      <c r="C52" s="271" t="s">
        <v>186</v>
      </c>
      <c r="D52" s="271" t="s">
        <v>463</v>
      </c>
      <c r="E52" s="271" t="s">
        <v>345</v>
      </c>
      <c r="F52" s="271">
        <v>34946</v>
      </c>
      <c r="G52" s="271" t="s">
        <v>1332</v>
      </c>
      <c r="H52" s="271" t="s">
        <v>1345</v>
      </c>
      <c r="I52" s="271" t="s">
        <v>2007</v>
      </c>
      <c r="J52" s="271" t="s">
        <v>1335</v>
      </c>
      <c r="K52" s="271" t="s">
        <v>1974</v>
      </c>
      <c r="L52" s="271" t="s">
        <v>1332</v>
      </c>
      <c r="M52" s="271" t="s">
        <v>1332</v>
      </c>
      <c r="N52" s="271"/>
      <c r="O52" s="271"/>
      <c r="P52" s="271"/>
      <c r="Q52" s="271"/>
      <c r="R52" s="271"/>
      <c r="S52" s="271"/>
      <c r="T52" s="271"/>
      <c r="U52" s="271"/>
      <c r="V52" s="271"/>
      <c r="W52"/>
    </row>
    <row r="53" spans="1:23" s="620" customFormat="1">
      <c r="A53" s="271">
        <v>804112</v>
      </c>
      <c r="B53" s="271" t="s">
        <v>1398</v>
      </c>
      <c r="C53" s="271" t="s">
        <v>88</v>
      </c>
      <c r="D53" s="271" t="s">
        <v>591</v>
      </c>
      <c r="E53" s="271" t="s">
        <v>345</v>
      </c>
      <c r="F53" s="271">
        <v>34335</v>
      </c>
      <c r="G53" s="271" t="s">
        <v>1332</v>
      </c>
      <c r="H53" s="271" t="s">
        <v>1345</v>
      </c>
      <c r="I53" s="271" t="s">
        <v>2007</v>
      </c>
      <c r="J53" s="271" t="s">
        <v>1335</v>
      </c>
      <c r="K53" s="271" t="s">
        <v>1974</v>
      </c>
      <c r="L53" s="271" t="s">
        <v>1332</v>
      </c>
      <c r="M53" s="271" t="s">
        <v>1332</v>
      </c>
      <c r="N53" s="271"/>
      <c r="O53" s="271"/>
      <c r="P53" s="271"/>
      <c r="Q53" s="271"/>
      <c r="R53" s="271"/>
      <c r="S53" s="271"/>
      <c r="T53" s="271"/>
      <c r="U53" s="271"/>
      <c r="V53" s="271"/>
      <c r="W53"/>
    </row>
    <row r="54" spans="1:23" s="620" customFormat="1">
      <c r="A54" s="271">
        <v>806272</v>
      </c>
      <c r="B54" s="271" t="s">
        <v>1109</v>
      </c>
      <c r="C54" s="271" t="s">
        <v>226</v>
      </c>
      <c r="D54" s="271" t="s">
        <v>757</v>
      </c>
      <c r="E54" s="271" t="s">
        <v>346</v>
      </c>
      <c r="F54" s="271">
        <v>35431</v>
      </c>
      <c r="G54" s="271" t="s">
        <v>1864</v>
      </c>
      <c r="H54" s="271" t="s">
        <v>1345</v>
      </c>
      <c r="I54" s="271" t="s">
        <v>2007</v>
      </c>
      <c r="J54" s="271" t="s">
        <v>1335</v>
      </c>
      <c r="K54" s="271" t="s">
        <v>1974</v>
      </c>
      <c r="L54" s="271" t="s">
        <v>1332</v>
      </c>
      <c r="M54" s="271" t="s">
        <v>1332</v>
      </c>
      <c r="N54" s="271"/>
      <c r="O54" s="271"/>
      <c r="P54" s="271"/>
      <c r="Q54" s="271"/>
      <c r="R54" s="271"/>
      <c r="S54" s="271"/>
      <c r="T54" s="271"/>
      <c r="U54" s="271"/>
      <c r="V54" s="271"/>
      <c r="W54"/>
    </row>
    <row r="55" spans="1:23" s="620" customFormat="1">
      <c r="A55" s="271">
        <v>806348</v>
      </c>
      <c r="B55" s="271" t="s">
        <v>1278</v>
      </c>
      <c r="C55" s="271" t="s">
        <v>84</v>
      </c>
      <c r="D55" s="271" t="s">
        <v>432</v>
      </c>
      <c r="E55" s="271" t="s">
        <v>346</v>
      </c>
      <c r="F55" s="271">
        <v>34520</v>
      </c>
      <c r="G55" s="271" t="s">
        <v>1806</v>
      </c>
      <c r="H55" s="271" t="s">
        <v>1345</v>
      </c>
      <c r="I55" s="271" t="s">
        <v>2007</v>
      </c>
      <c r="J55" s="271" t="s">
        <v>1335</v>
      </c>
      <c r="K55" s="271" t="s">
        <v>1974</v>
      </c>
      <c r="L55" s="271" t="s">
        <v>1332</v>
      </c>
      <c r="M55" s="271" t="s">
        <v>1332</v>
      </c>
      <c r="N55" s="271"/>
      <c r="O55" s="271"/>
      <c r="P55" s="271"/>
      <c r="Q55" s="271"/>
      <c r="R55" s="271"/>
      <c r="S55" s="271"/>
      <c r="T55" s="271"/>
      <c r="U55" s="271"/>
      <c r="V55" s="271"/>
      <c r="W55"/>
    </row>
    <row r="56" spans="1:23" s="620" customFormat="1">
      <c r="A56" s="271">
        <v>805394</v>
      </c>
      <c r="B56" s="271" t="s">
        <v>833</v>
      </c>
      <c r="C56" s="271" t="s">
        <v>186</v>
      </c>
      <c r="D56" s="271" t="s">
        <v>420</v>
      </c>
      <c r="E56" s="271" t="s">
        <v>346</v>
      </c>
      <c r="F56" s="271">
        <v>34726</v>
      </c>
      <c r="G56" s="271" t="s">
        <v>1332</v>
      </c>
      <c r="H56" s="271" t="s">
        <v>1345</v>
      </c>
      <c r="I56" s="271" t="s">
        <v>2007</v>
      </c>
      <c r="J56" s="271" t="s">
        <v>1335</v>
      </c>
      <c r="K56" s="271" t="s">
        <v>1974</v>
      </c>
      <c r="L56" s="271" t="s">
        <v>1332</v>
      </c>
      <c r="M56" s="271" t="s">
        <v>1332</v>
      </c>
      <c r="N56" s="271"/>
      <c r="O56" s="271"/>
      <c r="P56" s="271"/>
      <c r="Q56" s="271"/>
      <c r="R56" s="271"/>
      <c r="S56" s="271"/>
      <c r="T56" s="271"/>
      <c r="U56" s="271"/>
      <c r="V56" s="271"/>
      <c r="W56"/>
    </row>
    <row r="57" spans="1:23" s="620" customFormat="1">
      <c r="A57" s="271">
        <v>805789</v>
      </c>
      <c r="B57" s="271" t="s">
        <v>1444</v>
      </c>
      <c r="C57" s="271" t="s">
        <v>118</v>
      </c>
      <c r="D57" s="271" t="s">
        <v>279</v>
      </c>
      <c r="E57" s="271" t="s">
        <v>346</v>
      </c>
      <c r="F57" s="271">
        <v>35247</v>
      </c>
      <c r="G57" s="271" t="s">
        <v>1795</v>
      </c>
      <c r="H57" s="271" t="s">
        <v>1345</v>
      </c>
      <c r="I57" s="271" t="s">
        <v>2007</v>
      </c>
      <c r="J57" s="271" t="s">
        <v>1335</v>
      </c>
      <c r="K57" s="271" t="s">
        <v>1974</v>
      </c>
      <c r="L57" s="271" t="s">
        <v>1332</v>
      </c>
      <c r="M57" s="271" t="s">
        <v>1332</v>
      </c>
      <c r="N57" s="271"/>
      <c r="O57" s="271"/>
      <c r="P57" s="271"/>
      <c r="Q57" s="271"/>
      <c r="R57" s="271"/>
      <c r="S57" s="271"/>
      <c r="T57" s="271"/>
      <c r="U57" s="271"/>
      <c r="V57" s="271"/>
      <c r="W57"/>
    </row>
    <row r="58" spans="1:23" s="620" customFormat="1">
      <c r="A58" s="271">
        <v>810684</v>
      </c>
      <c r="B58" s="271" t="s">
        <v>1050</v>
      </c>
      <c r="C58" s="271" t="s">
        <v>108</v>
      </c>
      <c r="D58" s="271" t="s">
        <v>444</v>
      </c>
      <c r="E58" s="271" t="s">
        <v>346</v>
      </c>
      <c r="F58" s="271">
        <v>35339</v>
      </c>
      <c r="G58" s="271" t="s">
        <v>1332</v>
      </c>
      <c r="H58" s="271" t="s">
        <v>1345</v>
      </c>
      <c r="I58" s="271" t="s">
        <v>2007</v>
      </c>
      <c r="J58" s="271" t="s">
        <v>1335</v>
      </c>
      <c r="K58" s="271" t="s">
        <v>1974</v>
      </c>
      <c r="L58" s="271" t="s">
        <v>1332</v>
      </c>
      <c r="M58" s="271" t="s">
        <v>1332</v>
      </c>
      <c r="N58" s="271"/>
      <c r="O58" s="271"/>
      <c r="P58" s="271"/>
      <c r="Q58" s="271"/>
      <c r="R58" s="271"/>
      <c r="S58" s="271"/>
      <c r="T58" s="271"/>
      <c r="U58" s="271"/>
      <c r="V58" s="271"/>
      <c r="W58"/>
    </row>
    <row r="59" spans="1:23" s="620" customFormat="1">
      <c r="A59" s="271">
        <v>805004</v>
      </c>
      <c r="B59" s="271" t="s">
        <v>1251</v>
      </c>
      <c r="C59" s="271" t="s">
        <v>161</v>
      </c>
      <c r="D59" s="271" t="s">
        <v>581</v>
      </c>
      <c r="E59" s="271" t="s">
        <v>346</v>
      </c>
      <c r="F59" s="271">
        <v>35254</v>
      </c>
      <c r="G59" s="271" t="s">
        <v>1332</v>
      </c>
      <c r="H59" s="271" t="s">
        <v>1345</v>
      </c>
      <c r="I59" s="271" t="s">
        <v>2007</v>
      </c>
      <c r="J59" s="271" t="s">
        <v>1335</v>
      </c>
      <c r="K59" s="271" t="s">
        <v>1974</v>
      </c>
      <c r="L59" s="271" t="s">
        <v>1332</v>
      </c>
      <c r="M59" s="271" t="s">
        <v>1332</v>
      </c>
      <c r="N59" s="271"/>
      <c r="O59" s="271"/>
      <c r="P59" s="271"/>
      <c r="Q59" s="271"/>
      <c r="R59" s="271"/>
      <c r="S59" s="271"/>
      <c r="T59" s="271"/>
      <c r="U59" s="271"/>
      <c r="V59" s="271"/>
      <c r="W59"/>
    </row>
    <row r="60" spans="1:23" s="620" customFormat="1">
      <c r="A60" s="271">
        <v>807960</v>
      </c>
      <c r="B60" s="271" t="s">
        <v>970</v>
      </c>
      <c r="C60" s="271" t="s">
        <v>209</v>
      </c>
      <c r="D60" s="271" t="s">
        <v>591</v>
      </c>
      <c r="E60" s="271" t="s">
        <v>345</v>
      </c>
      <c r="F60" s="271">
        <v>34910</v>
      </c>
      <c r="G60" s="271" t="s">
        <v>1332</v>
      </c>
      <c r="H60" s="271" t="s">
        <v>1345</v>
      </c>
      <c r="I60" s="271" t="s">
        <v>2007</v>
      </c>
      <c r="J60" s="271" t="s">
        <v>1335</v>
      </c>
      <c r="K60" s="271" t="s">
        <v>1974</v>
      </c>
      <c r="L60" s="271" t="s">
        <v>1332</v>
      </c>
      <c r="M60" s="271" t="s">
        <v>1332</v>
      </c>
      <c r="N60" s="271"/>
      <c r="O60" s="271"/>
      <c r="P60" s="271"/>
      <c r="Q60" s="271"/>
      <c r="R60" s="271"/>
      <c r="S60" s="271"/>
      <c r="T60" s="271"/>
      <c r="U60" s="271"/>
      <c r="V60" s="271"/>
      <c r="W60"/>
    </row>
    <row r="61" spans="1:23" s="620" customFormat="1">
      <c r="A61" s="271">
        <v>806097</v>
      </c>
      <c r="B61" s="271" t="s">
        <v>1269</v>
      </c>
      <c r="C61" s="271" t="s">
        <v>150</v>
      </c>
      <c r="D61" s="271" t="s">
        <v>425</v>
      </c>
      <c r="E61" s="271" t="s">
        <v>345</v>
      </c>
      <c r="F61" s="271">
        <v>35094</v>
      </c>
      <c r="G61" s="271" t="s">
        <v>1807</v>
      </c>
      <c r="H61" s="271" t="s">
        <v>1345</v>
      </c>
      <c r="I61" s="271" t="s">
        <v>2007</v>
      </c>
      <c r="J61" s="271" t="s">
        <v>1335</v>
      </c>
      <c r="K61" s="271" t="s">
        <v>1974</v>
      </c>
      <c r="L61" s="271" t="s">
        <v>1332</v>
      </c>
      <c r="M61" s="271" t="s">
        <v>1334</v>
      </c>
      <c r="N61" s="271"/>
      <c r="O61" s="271"/>
      <c r="P61" s="271"/>
      <c r="Q61" s="271"/>
      <c r="R61" s="271"/>
      <c r="S61" s="271"/>
      <c r="T61" s="271"/>
      <c r="U61" s="271"/>
      <c r="V61" s="271"/>
      <c r="W61"/>
    </row>
    <row r="62" spans="1:23" s="620" customFormat="1">
      <c r="A62" s="271">
        <v>806886</v>
      </c>
      <c r="B62" s="271" t="s">
        <v>912</v>
      </c>
      <c r="C62" s="271" t="s">
        <v>82</v>
      </c>
      <c r="D62" s="271" t="s">
        <v>466</v>
      </c>
      <c r="E62" s="271" t="s">
        <v>346</v>
      </c>
      <c r="F62" s="271">
        <v>35462</v>
      </c>
      <c r="G62" s="271" t="s">
        <v>1806</v>
      </c>
      <c r="H62" s="271" t="s">
        <v>1345</v>
      </c>
      <c r="I62" s="271" t="s">
        <v>2007</v>
      </c>
      <c r="J62" s="271" t="s">
        <v>1962</v>
      </c>
      <c r="K62" s="271" t="s">
        <v>1974</v>
      </c>
      <c r="L62" s="271" t="s">
        <v>1332</v>
      </c>
      <c r="M62" s="271" t="s">
        <v>1334</v>
      </c>
      <c r="N62" s="271"/>
      <c r="O62" s="271"/>
      <c r="P62" s="271"/>
      <c r="Q62" s="271"/>
      <c r="R62" s="271"/>
      <c r="S62" s="271"/>
      <c r="T62" s="271"/>
      <c r="U62" s="271"/>
      <c r="V62" s="271"/>
      <c r="W62"/>
    </row>
    <row r="63" spans="1:23" s="620" customFormat="1">
      <c r="A63" s="271">
        <v>804970</v>
      </c>
      <c r="B63" s="271" t="s">
        <v>1414</v>
      </c>
      <c r="C63" s="271" t="s">
        <v>740</v>
      </c>
      <c r="D63" s="271" t="s">
        <v>1644</v>
      </c>
      <c r="E63" s="271" t="s">
        <v>345</v>
      </c>
      <c r="F63" s="271">
        <v>35071</v>
      </c>
      <c r="G63" s="271" t="s">
        <v>1332</v>
      </c>
      <c r="H63" s="271" t="s">
        <v>1345</v>
      </c>
      <c r="I63" s="271" t="s">
        <v>2007</v>
      </c>
      <c r="J63" s="271" t="s">
        <v>1961</v>
      </c>
      <c r="K63" s="271" t="s">
        <v>1974</v>
      </c>
      <c r="L63" s="271" t="s">
        <v>1332</v>
      </c>
      <c r="M63" s="271" t="s">
        <v>1332</v>
      </c>
      <c r="N63" s="271"/>
      <c r="O63" s="271"/>
      <c r="P63" s="271"/>
      <c r="Q63" s="271"/>
      <c r="R63" s="271"/>
      <c r="S63" s="271"/>
      <c r="T63" s="271"/>
      <c r="U63" s="271"/>
      <c r="V63" s="271"/>
      <c r="W63"/>
    </row>
    <row r="64" spans="1:23" s="620" customFormat="1">
      <c r="A64" s="271">
        <v>806643</v>
      </c>
      <c r="B64" s="271" t="s">
        <v>309</v>
      </c>
      <c r="C64" s="271" t="s">
        <v>108</v>
      </c>
      <c r="D64" s="271" t="s">
        <v>459</v>
      </c>
      <c r="E64" s="271" t="s">
        <v>345</v>
      </c>
      <c r="F64" s="271">
        <v>34335</v>
      </c>
      <c r="G64" s="271" t="s">
        <v>1332</v>
      </c>
      <c r="H64" s="271" t="s">
        <v>1345</v>
      </c>
      <c r="I64" s="271" t="s">
        <v>2007</v>
      </c>
      <c r="J64" s="271" t="s">
        <v>1961</v>
      </c>
      <c r="K64" s="271" t="s">
        <v>1974</v>
      </c>
      <c r="L64" s="271" t="s">
        <v>1332</v>
      </c>
      <c r="M64" s="271" t="s">
        <v>1332</v>
      </c>
      <c r="N64" s="271"/>
      <c r="O64" s="271"/>
      <c r="P64" s="271"/>
      <c r="Q64" s="271"/>
      <c r="R64" s="271"/>
      <c r="S64" s="271"/>
      <c r="T64" s="271"/>
      <c r="U64" s="271"/>
      <c r="V64" s="271"/>
      <c r="W64"/>
    </row>
    <row r="65" spans="1:23" s="620" customFormat="1">
      <c r="A65" s="271">
        <v>807717</v>
      </c>
      <c r="B65" s="271" t="s">
        <v>959</v>
      </c>
      <c r="C65" s="271" t="s">
        <v>87</v>
      </c>
      <c r="D65" s="271" t="s">
        <v>454</v>
      </c>
      <c r="E65" s="271" t="s">
        <v>345</v>
      </c>
      <c r="F65" s="271">
        <v>35612</v>
      </c>
      <c r="G65" s="271" t="s">
        <v>1332</v>
      </c>
      <c r="H65" s="271" t="s">
        <v>1345</v>
      </c>
      <c r="I65" s="271" t="s">
        <v>2007</v>
      </c>
      <c r="J65" s="271" t="s">
        <v>1333</v>
      </c>
      <c r="K65" s="271" t="s">
        <v>1974</v>
      </c>
      <c r="L65" s="271" t="s">
        <v>1332</v>
      </c>
      <c r="M65" s="271" t="s">
        <v>1332</v>
      </c>
      <c r="N65" s="271"/>
      <c r="O65" s="271"/>
      <c r="P65" s="271"/>
      <c r="Q65" s="271"/>
      <c r="R65" s="271"/>
      <c r="S65" s="271"/>
      <c r="T65" s="271"/>
      <c r="U65" s="271"/>
      <c r="V65" s="271"/>
      <c r="W65"/>
    </row>
    <row r="66" spans="1:23" s="620" customFormat="1">
      <c r="A66" s="271">
        <v>808238</v>
      </c>
      <c r="B66" s="271" t="s">
        <v>1307</v>
      </c>
      <c r="C66" s="271" t="s">
        <v>106</v>
      </c>
      <c r="D66" s="271" t="s">
        <v>420</v>
      </c>
      <c r="E66" s="271" t="s">
        <v>345</v>
      </c>
      <c r="F66" s="271">
        <v>35453</v>
      </c>
      <c r="G66" s="271" t="s">
        <v>1332</v>
      </c>
      <c r="H66" s="271" t="s">
        <v>1345</v>
      </c>
      <c r="I66" s="271" t="s">
        <v>2007</v>
      </c>
      <c r="J66" s="271" t="s">
        <v>1333</v>
      </c>
      <c r="K66" s="271" t="s">
        <v>1974</v>
      </c>
      <c r="L66" s="271" t="s">
        <v>1332</v>
      </c>
      <c r="M66" s="271" t="s">
        <v>1332</v>
      </c>
      <c r="N66" s="271"/>
      <c r="O66" s="271"/>
      <c r="P66" s="271"/>
      <c r="Q66" s="271"/>
      <c r="R66" s="271"/>
      <c r="S66" s="271"/>
      <c r="T66" s="271"/>
      <c r="U66" s="271"/>
      <c r="V66" s="271"/>
      <c r="W66"/>
    </row>
    <row r="67" spans="1:23" s="620" customFormat="1">
      <c r="A67" s="271">
        <v>807174</v>
      </c>
      <c r="B67" s="271" t="s">
        <v>933</v>
      </c>
      <c r="C67" s="271" t="s">
        <v>261</v>
      </c>
      <c r="D67" s="271" t="s">
        <v>468</v>
      </c>
      <c r="E67" s="271" t="s">
        <v>346</v>
      </c>
      <c r="F67" s="271">
        <v>35292</v>
      </c>
      <c r="G67" s="271" t="s">
        <v>1332</v>
      </c>
      <c r="H67" s="271" t="s">
        <v>1345</v>
      </c>
      <c r="I67" s="271" t="s">
        <v>2007</v>
      </c>
      <c r="J67" s="271" t="s">
        <v>1333</v>
      </c>
      <c r="K67" s="271" t="s">
        <v>1974</v>
      </c>
      <c r="L67" s="271" t="s">
        <v>1332</v>
      </c>
      <c r="M67" s="271" t="s">
        <v>1332</v>
      </c>
      <c r="N67" s="271"/>
      <c r="O67" s="271"/>
      <c r="P67" s="271"/>
      <c r="Q67" s="271"/>
      <c r="R67" s="271"/>
      <c r="S67" s="271"/>
      <c r="T67" s="271"/>
      <c r="U67" s="271"/>
      <c r="V67" s="271"/>
      <c r="W67"/>
    </row>
    <row r="68" spans="1:23" s="620" customFormat="1">
      <c r="A68" s="271">
        <v>806112</v>
      </c>
      <c r="B68" s="271" t="s">
        <v>1101</v>
      </c>
      <c r="C68" s="271" t="s">
        <v>184</v>
      </c>
      <c r="D68" s="271" t="s">
        <v>493</v>
      </c>
      <c r="E68" s="271" t="s">
        <v>345</v>
      </c>
      <c r="F68" s="271">
        <v>35065</v>
      </c>
      <c r="G68" s="271" t="s">
        <v>1332</v>
      </c>
      <c r="H68" s="271" t="s">
        <v>1345</v>
      </c>
      <c r="I68" s="271" t="s">
        <v>2007</v>
      </c>
      <c r="J68" s="271" t="s">
        <v>1333</v>
      </c>
      <c r="K68" s="271" t="s">
        <v>1974</v>
      </c>
      <c r="L68" s="271" t="s">
        <v>1332</v>
      </c>
      <c r="M68" s="271" t="s">
        <v>1332</v>
      </c>
      <c r="N68" s="271"/>
      <c r="O68" s="271"/>
      <c r="P68" s="271"/>
      <c r="Q68" s="271"/>
      <c r="R68" s="271"/>
      <c r="S68" s="271"/>
      <c r="T68" s="271"/>
      <c r="U68" s="271"/>
      <c r="V68" s="271"/>
      <c r="W68"/>
    </row>
    <row r="69" spans="1:23" s="620" customFormat="1">
      <c r="A69" s="271">
        <v>806006</v>
      </c>
      <c r="B69" s="271" t="s">
        <v>1268</v>
      </c>
      <c r="C69" s="271" t="s">
        <v>234</v>
      </c>
      <c r="D69" s="271" t="s">
        <v>437</v>
      </c>
      <c r="E69" s="271" t="s">
        <v>345</v>
      </c>
      <c r="F69" s="271">
        <v>35460</v>
      </c>
      <c r="G69" s="271" t="s">
        <v>1332</v>
      </c>
      <c r="H69" s="271" t="s">
        <v>1345</v>
      </c>
      <c r="I69" s="271" t="s">
        <v>2007</v>
      </c>
      <c r="J69" s="271" t="s">
        <v>1333</v>
      </c>
      <c r="K69" s="271" t="s">
        <v>1974</v>
      </c>
      <c r="L69" s="271" t="s">
        <v>1332</v>
      </c>
      <c r="M69" s="271" t="s">
        <v>1332</v>
      </c>
      <c r="N69" s="271"/>
      <c r="O69" s="271"/>
      <c r="P69" s="271"/>
      <c r="Q69" s="271"/>
      <c r="R69" s="271"/>
      <c r="S69" s="271"/>
      <c r="T69" s="271"/>
      <c r="U69" s="271"/>
      <c r="V69" s="271"/>
      <c r="W69"/>
    </row>
    <row r="70" spans="1:23" s="620" customFormat="1">
      <c r="A70" s="271">
        <v>807189</v>
      </c>
      <c r="B70" s="271" t="s">
        <v>1501</v>
      </c>
      <c r="C70" s="271" t="s">
        <v>534</v>
      </c>
      <c r="D70" s="271" t="s">
        <v>569</v>
      </c>
      <c r="E70" s="271" t="s">
        <v>345</v>
      </c>
      <c r="F70" s="271">
        <v>35431</v>
      </c>
      <c r="G70" s="271" t="s">
        <v>1332</v>
      </c>
      <c r="H70" s="271" t="s">
        <v>1345</v>
      </c>
      <c r="I70" s="271" t="s">
        <v>2007</v>
      </c>
      <c r="J70" s="271" t="s">
        <v>1333</v>
      </c>
      <c r="K70" s="271" t="s">
        <v>1974</v>
      </c>
      <c r="L70" s="271" t="s">
        <v>1332</v>
      </c>
      <c r="M70" s="271" t="s">
        <v>1332</v>
      </c>
      <c r="N70" s="271"/>
      <c r="O70" s="271"/>
      <c r="P70" s="271"/>
      <c r="Q70" s="271"/>
      <c r="R70" s="271"/>
      <c r="S70" s="271"/>
      <c r="T70" s="271"/>
      <c r="U70" s="271"/>
      <c r="V70" s="271"/>
      <c r="W70"/>
    </row>
    <row r="71" spans="1:23" s="620" customFormat="1">
      <c r="A71" s="271">
        <v>807112</v>
      </c>
      <c r="B71" s="271" t="s">
        <v>1497</v>
      </c>
      <c r="C71" s="271" t="s">
        <v>323</v>
      </c>
      <c r="D71" s="271" t="s">
        <v>277</v>
      </c>
      <c r="E71" s="271" t="s">
        <v>346</v>
      </c>
      <c r="F71" s="271">
        <v>35582</v>
      </c>
      <c r="G71" s="271" t="s">
        <v>1332</v>
      </c>
      <c r="H71" s="271" t="s">
        <v>1345</v>
      </c>
      <c r="I71" s="271" t="s">
        <v>2007</v>
      </c>
      <c r="J71" s="271" t="s">
        <v>1333</v>
      </c>
      <c r="K71" s="271" t="s">
        <v>1974</v>
      </c>
      <c r="L71" s="271" t="s">
        <v>1332</v>
      </c>
      <c r="M71" s="271" t="s">
        <v>1332</v>
      </c>
      <c r="N71" s="271"/>
      <c r="O71" s="271"/>
      <c r="P71" s="271"/>
      <c r="Q71" s="271"/>
      <c r="R71" s="271"/>
      <c r="S71" s="271"/>
      <c r="T71" s="271"/>
      <c r="U71" s="271"/>
      <c r="V71" s="271"/>
      <c r="W71"/>
    </row>
    <row r="72" spans="1:23" s="620" customFormat="1">
      <c r="A72" s="271">
        <v>807824</v>
      </c>
      <c r="B72" s="271" t="s">
        <v>965</v>
      </c>
      <c r="C72" s="271" t="s">
        <v>186</v>
      </c>
      <c r="D72" s="271" t="s">
        <v>595</v>
      </c>
      <c r="E72" s="271" t="s">
        <v>345</v>
      </c>
      <c r="F72" s="271">
        <v>35264</v>
      </c>
      <c r="G72" s="271" t="s">
        <v>1332</v>
      </c>
      <c r="H72" s="271" t="s">
        <v>1345</v>
      </c>
      <c r="I72" s="271" t="s">
        <v>2007</v>
      </c>
      <c r="J72" s="271" t="s">
        <v>1333</v>
      </c>
      <c r="K72" s="271" t="s">
        <v>1974</v>
      </c>
      <c r="L72" s="271" t="s">
        <v>1332</v>
      </c>
      <c r="M72" s="271" t="s">
        <v>1332</v>
      </c>
      <c r="N72" s="271"/>
      <c r="O72" s="271"/>
      <c r="P72" s="271"/>
      <c r="Q72" s="271"/>
      <c r="R72" s="271"/>
      <c r="S72" s="271"/>
      <c r="T72" s="271"/>
      <c r="U72" s="271"/>
      <c r="V72" s="271"/>
      <c r="W72"/>
    </row>
    <row r="73" spans="1:23" s="620" customFormat="1">
      <c r="A73" s="271">
        <v>807440</v>
      </c>
      <c r="B73" s="271" t="s">
        <v>1291</v>
      </c>
      <c r="C73" s="271" t="s">
        <v>82</v>
      </c>
      <c r="D73" s="271" t="s">
        <v>437</v>
      </c>
      <c r="E73" s="271" t="s">
        <v>345</v>
      </c>
      <c r="F73" s="271">
        <v>34969</v>
      </c>
      <c r="G73" s="271" t="s">
        <v>1332</v>
      </c>
      <c r="H73" s="271" t="s">
        <v>1345</v>
      </c>
      <c r="I73" s="271" t="s">
        <v>2007</v>
      </c>
      <c r="J73" s="271" t="s">
        <v>1333</v>
      </c>
      <c r="K73" s="271" t="s">
        <v>1974</v>
      </c>
      <c r="L73" s="271" t="s">
        <v>1332</v>
      </c>
      <c r="M73" s="271" t="s">
        <v>1334</v>
      </c>
      <c r="N73" s="271"/>
      <c r="O73" s="271"/>
      <c r="P73" s="271"/>
      <c r="Q73" s="271"/>
      <c r="R73" s="271"/>
      <c r="S73" s="271"/>
      <c r="T73" s="271"/>
      <c r="U73" s="271"/>
      <c r="V73" s="271"/>
      <c r="W73"/>
    </row>
    <row r="74" spans="1:23" s="620" customFormat="1">
      <c r="A74" s="271">
        <v>807495</v>
      </c>
      <c r="B74" s="271" t="s">
        <v>953</v>
      </c>
      <c r="C74" s="271" t="s">
        <v>82</v>
      </c>
      <c r="D74" s="271" t="s">
        <v>432</v>
      </c>
      <c r="E74" s="271" t="s">
        <v>345</v>
      </c>
      <c r="F74" s="271">
        <v>34700</v>
      </c>
      <c r="G74" s="271" t="s">
        <v>1918</v>
      </c>
      <c r="H74" s="271" t="s">
        <v>1345</v>
      </c>
      <c r="I74" s="271" t="s">
        <v>2007</v>
      </c>
      <c r="J74" s="271" t="s">
        <v>1333</v>
      </c>
      <c r="K74" s="271" t="s">
        <v>1974</v>
      </c>
      <c r="L74" s="271" t="s">
        <v>1332</v>
      </c>
      <c r="M74" s="271" t="s">
        <v>1334</v>
      </c>
      <c r="N74" s="271"/>
      <c r="O74" s="271"/>
      <c r="P74" s="271"/>
      <c r="Q74" s="271"/>
      <c r="R74" s="271"/>
      <c r="S74" s="271"/>
      <c r="T74" s="271"/>
      <c r="U74" s="271"/>
      <c r="V74" s="271"/>
      <c r="W74"/>
    </row>
    <row r="75" spans="1:23" s="620" customFormat="1">
      <c r="A75" s="271">
        <v>806119</v>
      </c>
      <c r="B75" s="271" t="s">
        <v>1453</v>
      </c>
      <c r="C75" s="271" t="s">
        <v>1642</v>
      </c>
      <c r="D75" s="271" t="s">
        <v>615</v>
      </c>
      <c r="E75" s="271" t="s">
        <v>345</v>
      </c>
      <c r="F75" s="271">
        <v>35461</v>
      </c>
      <c r="G75" s="271" t="s">
        <v>1795</v>
      </c>
      <c r="H75" s="271" t="s">
        <v>1345</v>
      </c>
      <c r="I75" s="271" t="s">
        <v>2007</v>
      </c>
      <c r="J75" s="271" t="s">
        <v>1335</v>
      </c>
      <c r="K75" s="271" t="s">
        <v>1974</v>
      </c>
      <c r="L75" s="271" t="s">
        <v>1795</v>
      </c>
      <c r="M75" s="271" t="s">
        <v>1332</v>
      </c>
      <c r="N75" s="271"/>
      <c r="O75" s="271"/>
      <c r="P75" s="271"/>
      <c r="Q75" s="271"/>
      <c r="R75" s="271"/>
      <c r="S75" s="271"/>
      <c r="T75" s="271"/>
      <c r="U75" s="271"/>
      <c r="V75" s="271"/>
      <c r="W75"/>
    </row>
    <row r="76" spans="1:23" s="620" customFormat="1">
      <c r="A76" s="271">
        <v>805169</v>
      </c>
      <c r="B76" s="271" t="s">
        <v>820</v>
      </c>
      <c r="C76" s="271" t="s">
        <v>253</v>
      </c>
      <c r="D76" s="271" t="s">
        <v>743</v>
      </c>
      <c r="E76" s="271" t="s">
        <v>346</v>
      </c>
      <c r="F76" s="271">
        <v>35431</v>
      </c>
      <c r="G76" s="271" t="s">
        <v>1332</v>
      </c>
      <c r="H76" s="271" t="s">
        <v>1345</v>
      </c>
      <c r="I76" s="271" t="s">
        <v>2007</v>
      </c>
      <c r="J76" s="271" t="s">
        <v>1335</v>
      </c>
      <c r="K76" s="271" t="s">
        <v>1974</v>
      </c>
      <c r="L76" s="271" t="s">
        <v>1795</v>
      </c>
      <c r="M76" s="271" t="s">
        <v>1332</v>
      </c>
      <c r="N76" s="271"/>
      <c r="O76" s="271"/>
      <c r="P76" s="271"/>
      <c r="Q76" s="271"/>
      <c r="R76" s="271"/>
      <c r="S76" s="271"/>
      <c r="T76" s="271"/>
      <c r="U76" s="271"/>
      <c r="V76" s="271"/>
      <c r="W76"/>
    </row>
    <row r="77" spans="1:23" s="620" customFormat="1">
      <c r="A77" s="271">
        <v>807094</v>
      </c>
      <c r="B77" s="271" t="s">
        <v>1494</v>
      </c>
      <c r="C77" s="271" t="s">
        <v>283</v>
      </c>
      <c r="D77" s="271" t="s">
        <v>498</v>
      </c>
      <c r="E77" s="271" t="s">
        <v>345</v>
      </c>
      <c r="F77" s="271">
        <v>35431</v>
      </c>
      <c r="G77" s="271" t="s">
        <v>1356</v>
      </c>
      <c r="H77" s="271" t="s">
        <v>1345</v>
      </c>
      <c r="I77" s="271" t="s">
        <v>2007</v>
      </c>
      <c r="J77" s="271" t="s">
        <v>1967</v>
      </c>
      <c r="K77" s="271" t="s">
        <v>1974</v>
      </c>
      <c r="L77" s="271" t="s">
        <v>1356</v>
      </c>
      <c r="M77" s="271" t="s">
        <v>1356</v>
      </c>
      <c r="N77" s="271"/>
      <c r="O77" s="271"/>
      <c r="P77" s="271"/>
      <c r="Q77" s="271"/>
      <c r="R77" s="271"/>
      <c r="S77" s="271"/>
      <c r="T77" s="271"/>
      <c r="U77" s="271"/>
      <c r="V77" s="271"/>
      <c r="W77"/>
    </row>
    <row r="78" spans="1:23" s="620" customFormat="1">
      <c r="A78" s="271">
        <v>805264</v>
      </c>
      <c r="B78" s="271" t="s">
        <v>1426</v>
      </c>
      <c r="C78" s="271" t="s">
        <v>1319</v>
      </c>
      <c r="D78" s="271" t="s">
        <v>1631</v>
      </c>
      <c r="E78" s="271" t="s">
        <v>345</v>
      </c>
      <c r="F78" s="271">
        <v>35431</v>
      </c>
      <c r="G78" s="271" t="s">
        <v>1881</v>
      </c>
      <c r="H78" s="271" t="s">
        <v>1345</v>
      </c>
      <c r="I78" s="271" t="s">
        <v>2007</v>
      </c>
      <c r="J78" s="271" t="s">
        <v>1333</v>
      </c>
      <c r="K78" s="271" t="s">
        <v>1974</v>
      </c>
      <c r="L78" s="271" t="s">
        <v>1838</v>
      </c>
      <c r="M78" s="271" t="s">
        <v>1356</v>
      </c>
      <c r="N78" s="271"/>
      <c r="O78" s="271"/>
      <c r="P78" s="271"/>
      <c r="Q78" s="271"/>
      <c r="R78" s="271"/>
      <c r="S78" s="271"/>
      <c r="T78" s="271"/>
      <c r="U78" s="271"/>
      <c r="V78" s="271"/>
      <c r="W78"/>
    </row>
    <row r="79" spans="1:23" s="620" customFormat="1">
      <c r="A79" s="271">
        <v>805565</v>
      </c>
      <c r="B79" s="271" t="s">
        <v>847</v>
      </c>
      <c r="C79" s="271" t="s">
        <v>295</v>
      </c>
      <c r="D79" s="271" t="s">
        <v>463</v>
      </c>
      <c r="E79" s="271" t="s">
        <v>346</v>
      </c>
      <c r="F79" s="271">
        <v>34004</v>
      </c>
      <c r="G79" s="271" t="s">
        <v>1332</v>
      </c>
      <c r="H79" s="271" t="s">
        <v>1345</v>
      </c>
      <c r="I79" s="271" t="s">
        <v>2007</v>
      </c>
      <c r="J79" s="271" t="s">
        <v>1335</v>
      </c>
      <c r="K79" s="271" t="s">
        <v>1974</v>
      </c>
      <c r="L79" s="271" t="s">
        <v>1334</v>
      </c>
      <c r="M79" s="271" t="s">
        <v>1332</v>
      </c>
      <c r="N79" s="271"/>
      <c r="O79" s="271"/>
      <c r="P79" s="271"/>
      <c r="Q79" s="271"/>
      <c r="R79" s="271"/>
      <c r="S79" s="271"/>
      <c r="T79" s="271"/>
      <c r="U79" s="271"/>
      <c r="V79" s="271"/>
      <c r="W79"/>
    </row>
    <row r="80" spans="1:23" s="620" customFormat="1">
      <c r="A80" s="271">
        <v>808062</v>
      </c>
      <c r="B80" s="271" t="s">
        <v>976</v>
      </c>
      <c r="C80" s="271" t="s">
        <v>84</v>
      </c>
      <c r="D80" s="271" t="s">
        <v>464</v>
      </c>
      <c r="E80" s="271" t="s">
        <v>345</v>
      </c>
      <c r="F80" s="271">
        <v>34942</v>
      </c>
      <c r="G80" s="271" t="s">
        <v>1334</v>
      </c>
      <c r="H80" s="271" t="s">
        <v>1345</v>
      </c>
      <c r="I80" s="271" t="s">
        <v>2007</v>
      </c>
      <c r="J80" s="271" t="s">
        <v>1335</v>
      </c>
      <c r="K80" s="271" t="s">
        <v>1974</v>
      </c>
      <c r="L80" s="271" t="s">
        <v>1334</v>
      </c>
      <c r="M80" s="271" t="s">
        <v>1334</v>
      </c>
      <c r="N80" s="271"/>
      <c r="O80" s="271"/>
      <c r="P80" s="271"/>
      <c r="Q80" s="271"/>
      <c r="R80" s="271"/>
      <c r="S80" s="271"/>
      <c r="T80" s="271"/>
      <c r="U80" s="271"/>
      <c r="V80" s="271"/>
      <c r="W80"/>
    </row>
    <row r="81" spans="1:23" s="620" customFormat="1">
      <c r="A81" s="271">
        <v>810743</v>
      </c>
      <c r="B81" s="271" t="s">
        <v>1070</v>
      </c>
      <c r="C81" s="271" t="s">
        <v>276</v>
      </c>
      <c r="D81" s="271" t="s">
        <v>424</v>
      </c>
      <c r="E81" s="271" t="s">
        <v>345</v>
      </c>
      <c r="F81" s="271">
        <v>34951</v>
      </c>
      <c r="G81" s="271" t="s">
        <v>1332</v>
      </c>
      <c r="H81" s="271" t="s">
        <v>1345</v>
      </c>
      <c r="I81" s="271" t="s">
        <v>2007</v>
      </c>
      <c r="J81" s="271" t="s">
        <v>1335</v>
      </c>
      <c r="K81" s="271" t="s">
        <v>1974</v>
      </c>
      <c r="L81" s="271" t="s">
        <v>1334</v>
      </c>
      <c r="M81" s="271" t="s">
        <v>1334</v>
      </c>
      <c r="N81" s="271"/>
      <c r="O81" s="271"/>
      <c r="P81" s="271"/>
      <c r="Q81" s="271"/>
      <c r="R81" s="271"/>
      <c r="S81" s="271"/>
      <c r="T81" s="271"/>
      <c r="U81" s="271"/>
      <c r="V81" s="271"/>
      <c r="W81"/>
    </row>
    <row r="82" spans="1:23" s="620" customFormat="1">
      <c r="A82" s="271">
        <v>804713</v>
      </c>
      <c r="B82" s="271" t="s">
        <v>1085</v>
      </c>
      <c r="C82" s="271" t="s">
        <v>84</v>
      </c>
      <c r="D82" s="271" t="s">
        <v>419</v>
      </c>
      <c r="E82" s="271" t="s">
        <v>346</v>
      </c>
      <c r="F82" s="271">
        <v>33970</v>
      </c>
      <c r="G82" s="271" t="s">
        <v>1863</v>
      </c>
      <c r="H82" s="271" t="s">
        <v>1345</v>
      </c>
      <c r="I82" s="271" t="s">
        <v>2007</v>
      </c>
      <c r="J82" s="271" t="s">
        <v>1335</v>
      </c>
      <c r="K82" s="271" t="s">
        <v>1974</v>
      </c>
      <c r="L82" s="271" t="s">
        <v>1334</v>
      </c>
      <c r="M82" s="271" t="s">
        <v>1353</v>
      </c>
      <c r="N82" s="271"/>
      <c r="O82" s="271"/>
      <c r="P82" s="271"/>
      <c r="Q82" s="271"/>
      <c r="R82" s="271"/>
      <c r="S82" s="271"/>
      <c r="T82" s="271"/>
      <c r="U82" s="271"/>
      <c r="V82" s="271"/>
      <c r="W82"/>
    </row>
    <row r="83" spans="1:23" s="620" customFormat="1">
      <c r="A83" s="271">
        <v>807816</v>
      </c>
      <c r="B83" s="271" t="s">
        <v>531</v>
      </c>
      <c r="C83" s="271" t="s">
        <v>189</v>
      </c>
      <c r="D83" s="271" t="s">
        <v>428</v>
      </c>
      <c r="E83" s="271" t="s">
        <v>345</v>
      </c>
      <c r="F83" s="271">
        <v>35145</v>
      </c>
      <c r="G83" s="271" t="s">
        <v>1879</v>
      </c>
      <c r="H83" s="271" t="s">
        <v>1345</v>
      </c>
      <c r="I83" s="271" t="s">
        <v>2007</v>
      </c>
      <c r="J83" s="271" t="s">
        <v>1961</v>
      </c>
      <c r="K83" s="271" t="s">
        <v>1974</v>
      </c>
      <c r="L83" s="271" t="s">
        <v>1334</v>
      </c>
      <c r="M83" s="271" t="s">
        <v>1334</v>
      </c>
      <c r="N83" s="271"/>
      <c r="O83" s="271"/>
      <c r="P83" s="271"/>
      <c r="Q83" s="271"/>
      <c r="R83" s="271"/>
      <c r="S83" s="271"/>
      <c r="T83" s="271"/>
      <c r="U83" s="271"/>
      <c r="V83" s="271"/>
      <c r="W83"/>
    </row>
    <row r="84" spans="1:23" s="620" customFormat="1">
      <c r="A84" s="271">
        <v>804224</v>
      </c>
      <c r="B84" s="271" t="s">
        <v>1146</v>
      </c>
      <c r="C84" s="271" t="s">
        <v>84</v>
      </c>
      <c r="D84" s="271" t="s">
        <v>416</v>
      </c>
      <c r="E84" s="271" t="s">
        <v>345</v>
      </c>
      <c r="F84" s="271">
        <v>34020</v>
      </c>
      <c r="G84" s="271" t="s">
        <v>1334</v>
      </c>
      <c r="H84" s="271" t="s">
        <v>1345</v>
      </c>
      <c r="I84" s="271" t="s">
        <v>2007</v>
      </c>
      <c r="J84" s="271" t="s">
        <v>1333</v>
      </c>
      <c r="K84" s="271" t="s">
        <v>1974</v>
      </c>
      <c r="L84" s="271" t="s">
        <v>1334</v>
      </c>
      <c r="M84" s="271" t="s">
        <v>1334</v>
      </c>
      <c r="N84" s="271"/>
      <c r="O84" s="271"/>
      <c r="P84" s="271"/>
      <c r="Q84" s="271"/>
      <c r="R84" s="271"/>
      <c r="S84" s="271"/>
      <c r="T84" s="271"/>
      <c r="U84" s="271"/>
      <c r="V84" s="271"/>
      <c r="W84"/>
    </row>
    <row r="85" spans="1:23" s="620" customFormat="1">
      <c r="A85" s="271">
        <v>805027</v>
      </c>
      <c r="B85" s="271" t="s">
        <v>1094</v>
      </c>
      <c r="C85" s="271" t="s">
        <v>157</v>
      </c>
      <c r="D85" s="271" t="s">
        <v>629</v>
      </c>
      <c r="E85" s="271" t="s">
        <v>346</v>
      </c>
      <c r="F85" s="271">
        <v>35177</v>
      </c>
      <c r="G85" s="271" t="s">
        <v>1334</v>
      </c>
      <c r="H85" s="271" t="s">
        <v>1345</v>
      </c>
      <c r="I85" s="271" t="s">
        <v>2007</v>
      </c>
      <c r="J85" s="271" t="s">
        <v>1333</v>
      </c>
      <c r="K85" s="271" t="s">
        <v>1974</v>
      </c>
      <c r="L85" s="271" t="s">
        <v>1334</v>
      </c>
      <c r="M85" s="271" t="s">
        <v>1334</v>
      </c>
      <c r="N85" s="271"/>
      <c r="O85" s="271"/>
      <c r="P85" s="271"/>
      <c r="Q85" s="271"/>
      <c r="R85" s="271"/>
      <c r="S85" s="271"/>
      <c r="T85" s="271"/>
      <c r="U85" s="271"/>
      <c r="V85" s="271"/>
      <c r="W85"/>
    </row>
    <row r="86" spans="1:23" s="620" customFormat="1">
      <c r="A86" s="271">
        <v>810729</v>
      </c>
      <c r="B86" s="271" t="s">
        <v>1063</v>
      </c>
      <c r="C86" s="271" t="s">
        <v>161</v>
      </c>
      <c r="D86" s="271" t="s">
        <v>536</v>
      </c>
      <c r="E86" s="271" t="s">
        <v>346</v>
      </c>
      <c r="F86" s="271">
        <v>35704</v>
      </c>
      <c r="G86" s="271" t="s">
        <v>1332</v>
      </c>
      <c r="H86" s="271" t="s">
        <v>1345</v>
      </c>
      <c r="I86" s="271" t="s">
        <v>2007</v>
      </c>
      <c r="J86" s="271" t="s">
        <v>1333</v>
      </c>
      <c r="K86" s="271" t="s">
        <v>1974</v>
      </c>
      <c r="L86" s="271"/>
      <c r="M86" s="271" t="s">
        <v>1332</v>
      </c>
      <c r="N86" s="271"/>
      <c r="O86" s="271"/>
      <c r="P86" s="271"/>
      <c r="Q86" s="271"/>
      <c r="R86" s="271"/>
      <c r="S86" s="271"/>
      <c r="T86" s="271"/>
      <c r="U86" s="271"/>
      <c r="V86" s="271"/>
      <c r="W86"/>
    </row>
    <row r="87" spans="1:23" s="620" customFormat="1">
      <c r="A87" s="271">
        <v>806244</v>
      </c>
      <c r="B87" s="271" t="s">
        <v>1457</v>
      </c>
      <c r="C87" s="271" t="s">
        <v>104</v>
      </c>
      <c r="D87" s="271" t="s">
        <v>598</v>
      </c>
      <c r="E87" s="271" t="s">
        <v>345</v>
      </c>
      <c r="F87" s="271">
        <v>34809</v>
      </c>
      <c r="G87" s="271" t="s">
        <v>1332</v>
      </c>
      <c r="H87" s="271" t="s">
        <v>1957</v>
      </c>
      <c r="I87" s="271" t="s">
        <v>2007</v>
      </c>
      <c r="J87" s="271" t="s">
        <v>1333</v>
      </c>
      <c r="K87" s="271" t="s">
        <v>1974</v>
      </c>
      <c r="L87" s="271" t="s">
        <v>1332</v>
      </c>
      <c r="M87" s="271"/>
      <c r="N87" s="271"/>
      <c r="O87" s="271"/>
      <c r="P87" s="271"/>
      <c r="Q87" s="271"/>
      <c r="R87" s="271"/>
      <c r="S87" s="271"/>
      <c r="T87" s="271"/>
      <c r="U87" s="271"/>
      <c r="V87" s="271"/>
      <c r="W87"/>
    </row>
    <row r="88" spans="1:23" s="620" customFormat="1">
      <c r="A88" s="271">
        <v>810285</v>
      </c>
      <c r="B88" s="271" t="s">
        <v>1040</v>
      </c>
      <c r="C88" s="271" t="s">
        <v>132</v>
      </c>
      <c r="D88" s="271" t="s">
        <v>305</v>
      </c>
      <c r="E88" s="271" t="s">
        <v>346</v>
      </c>
      <c r="F88" s="271">
        <v>34519</v>
      </c>
      <c r="G88" s="271" t="s">
        <v>1848</v>
      </c>
      <c r="H88" s="271" t="s">
        <v>1957</v>
      </c>
      <c r="I88" s="271" t="s">
        <v>2007</v>
      </c>
      <c r="J88" s="271" t="s">
        <v>1335</v>
      </c>
      <c r="K88" s="271" t="s">
        <v>1974</v>
      </c>
      <c r="L88" s="271" t="s">
        <v>1353</v>
      </c>
      <c r="M88" s="271"/>
      <c r="N88" s="271"/>
      <c r="O88" s="271"/>
      <c r="P88" s="271"/>
      <c r="Q88" s="271"/>
      <c r="R88" s="271"/>
      <c r="S88" s="271"/>
      <c r="T88" s="271"/>
      <c r="U88" s="271"/>
      <c r="V88" s="271"/>
      <c r="W88"/>
    </row>
    <row r="89" spans="1:23" s="620" customFormat="1">
      <c r="A89" s="271">
        <v>806128</v>
      </c>
      <c r="B89" s="271" t="s">
        <v>866</v>
      </c>
      <c r="C89" s="271" t="s">
        <v>283</v>
      </c>
      <c r="D89" s="271" t="s">
        <v>420</v>
      </c>
      <c r="E89" s="271" t="s">
        <v>345</v>
      </c>
      <c r="F89" s="271">
        <v>35294</v>
      </c>
      <c r="G89" s="271" t="s">
        <v>1796</v>
      </c>
      <c r="H89" s="271" t="s">
        <v>1957</v>
      </c>
      <c r="I89" s="271" t="s">
        <v>2007</v>
      </c>
      <c r="J89" s="271" t="s">
        <v>1335</v>
      </c>
      <c r="K89" s="271" t="s">
        <v>1974</v>
      </c>
      <c r="L89" s="271" t="s">
        <v>1332</v>
      </c>
      <c r="M89" s="271"/>
      <c r="N89" s="271"/>
      <c r="O89" s="271"/>
      <c r="P89" s="271"/>
      <c r="Q89" s="271"/>
      <c r="R89" s="271"/>
      <c r="S89" s="271"/>
      <c r="T89" s="271"/>
      <c r="U89" s="271"/>
      <c r="V89" s="271"/>
      <c r="W89"/>
    </row>
    <row r="90" spans="1:23" s="620" customFormat="1">
      <c r="A90" s="271">
        <v>807896</v>
      </c>
      <c r="B90" s="271" t="s">
        <v>1522</v>
      </c>
      <c r="C90" s="271" t="s">
        <v>197</v>
      </c>
      <c r="D90" s="271" t="s">
        <v>1714</v>
      </c>
      <c r="E90" s="271" t="s">
        <v>345</v>
      </c>
      <c r="F90" s="271">
        <v>34823</v>
      </c>
      <c r="G90" s="271" t="s">
        <v>1803</v>
      </c>
      <c r="H90" s="271" t="s">
        <v>1345</v>
      </c>
      <c r="I90" s="271" t="s">
        <v>2007</v>
      </c>
      <c r="J90" s="271" t="s">
        <v>1333</v>
      </c>
      <c r="K90" s="271" t="s">
        <v>1974</v>
      </c>
      <c r="L90" s="271" t="s">
        <v>1332</v>
      </c>
      <c r="M90" s="271" t="s">
        <v>1353</v>
      </c>
      <c r="N90" s="271"/>
      <c r="O90" s="271"/>
      <c r="P90" s="271"/>
      <c r="Q90" s="271"/>
      <c r="R90" s="271"/>
      <c r="S90" s="271"/>
      <c r="T90" s="271"/>
      <c r="U90" s="271"/>
      <c r="V90" s="271"/>
      <c r="W90"/>
    </row>
    <row r="91" spans="1:23" s="620" customFormat="1">
      <c r="A91" s="271">
        <v>806369</v>
      </c>
      <c r="B91" s="271" t="s">
        <v>1279</v>
      </c>
      <c r="C91" s="271" t="s">
        <v>132</v>
      </c>
      <c r="D91" s="271" t="s">
        <v>718</v>
      </c>
      <c r="E91" s="271" t="s">
        <v>346</v>
      </c>
      <c r="F91" s="271">
        <v>30593</v>
      </c>
      <c r="G91" s="271" t="s">
        <v>1332</v>
      </c>
      <c r="H91" s="271" t="s">
        <v>1345</v>
      </c>
      <c r="I91" s="271" t="s">
        <v>2007</v>
      </c>
      <c r="J91" s="271" t="s">
        <v>1333</v>
      </c>
      <c r="K91" s="271" t="s">
        <v>1975</v>
      </c>
      <c r="L91" s="271" t="s">
        <v>1808</v>
      </c>
      <c r="M91" s="271" t="s">
        <v>1354</v>
      </c>
      <c r="N91" s="271"/>
      <c r="O91" s="271"/>
      <c r="P91" s="271"/>
      <c r="Q91" s="271"/>
      <c r="R91" s="271"/>
      <c r="S91" s="271"/>
      <c r="T91" s="271"/>
      <c r="U91" s="271"/>
      <c r="V91" s="271"/>
      <c r="W91"/>
    </row>
    <row r="92" spans="1:23" s="620" customFormat="1">
      <c r="A92" s="271">
        <v>805950</v>
      </c>
      <c r="B92" s="271" t="s">
        <v>754</v>
      </c>
      <c r="C92" s="271" t="s">
        <v>773</v>
      </c>
      <c r="D92" s="271" t="s">
        <v>419</v>
      </c>
      <c r="E92" s="271" t="s">
        <v>345</v>
      </c>
      <c r="F92" s="271">
        <v>34700</v>
      </c>
      <c r="G92" s="271" t="s">
        <v>1332</v>
      </c>
      <c r="H92" s="271" t="s">
        <v>1345</v>
      </c>
      <c r="I92" s="271" t="s">
        <v>2007</v>
      </c>
      <c r="J92" s="271" t="s">
        <v>1335</v>
      </c>
      <c r="K92" s="271" t="s">
        <v>1975</v>
      </c>
      <c r="L92" s="271" t="s">
        <v>1353</v>
      </c>
      <c r="M92" s="271" t="s">
        <v>1353</v>
      </c>
      <c r="N92" s="271"/>
      <c r="O92" s="271"/>
      <c r="P92" s="271"/>
      <c r="Q92" s="271"/>
      <c r="R92" s="271"/>
      <c r="S92" s="271"/>
      <c r="T92" s="271"/>
      <c r="U92" s="271"/>
      <c r="V92" s="271"/>
      <c r="W92"/>
    </row>
    <row r="93" spans="1:23" s="620" customFormat="1">
      <c r="A93" s="271">
        <v>804575</v>
      </c>
      <c r="B93" s="271" t="s">
        <v>802</v>
      </c>
      <c r="C93" s="271" t="s">
        <v>179</v>
      </c>
      <c r="D93" s="271" t="s">
        <v>487</v>
      </c>
      <c r="E93" s="271" t="s">
        <v>345</v>
      </c>
      <c r="F93" s="271">
        <v>34774</v>
      </c>
      <c r="G93" s="271" t="s">
        <v>1795</v>
      </c>
      <c r="H93" s="271" t="s">
        <v>1345</v>
      </c>
      <c r="I93" s="271" t="s">
        <v>2007</v>
      </c>
      <c r="J93" s="271" t="s">
        <v>1333</v>
      </c>
      <c r="K93" s="271" t="s">
        <v>1975</v>
      </c>
      <c r="L93" s="271" t="s">
        <v>1353</v>
      </c>
      <c r="M93" s="271" t="s">
        <v>1332</v>
      </c>
      <c r="N93" s="271"/>
      <c r="O93" s="271"/>
      <c r="P93" s="271"/>
      <c r="Q93" s="271"/>
      <c r="R93" s="271"/>
      <c r="S93" s="271"/>
      <c r="T93" s="271"/>
      <c r="U93" s="271"/>
      <c r="V93" s="271"/>
      <c r="W93"/>
    </row>
    <row r="94" spans="1:23" s="620" customFormat="1">
      <c r="A94" s="271">
        <v>805747</v>
      </c>
      <c r="B94" s="271" t="s">
        <v>854</v>
      </c>
      <c r="C94" s="271" t="s">
        <v>132</v>
      </c>
      <c r="D94" s="271" t="s">
        <v>466</v>
      </c>
      <c r="E94" s="271" t="s">
        <v>345</v>
      </c>
      <c r="F94" s="271">
        <v>35094</v>
      </c>
      <c r="G94" s="271" t="s">
        <v>1332</v>
      </c>
      <c r="H94" s="271" t="s">
        <v>1345</v>
      </c>
      <c r="I94" s="271" t="s">
        <v>2007</v>
      </c>
      <c r="J94" s="271" t="s">
        <v>1968</v>
      </c>
      <c r="K94" s="271" t="s">
        <v>1975</v>
      </c>
      <c r="L94" s="271" t="s">
        <v>1332</v>
      </c>
      <c r="M94" s="271" t="s">
        <v>1332</v>
      </c>
      <c r="N94" s="271"/>
      <c r="O94" s="271"/>
      <c r="P94" s="271"/>
      <c r="Q94" s="271"/>
      <c r="R94" s="271"/>
      <c r="S94" s="271"/>
      <c r="T94" s="271"/>
      <c r="U94" s="271"/>
      <c r="V94" s="271"/>
      <c r="W94"/>
    </row>
    <row r="95" spans="1:23" s="620" customFormat="1">
      <c r="A95" s="271">
        <v>807000</v>
      </c>
      <c r="B95" s="271" t="s">
        <v>919</v>
      </c>
      <c r="C95" s="271" t="s">
        <v>84</v>
      </c>
      <c r="D95" s="271" t="s">
        <v>508</v>
      </c>
      <c r="E95" s="271" t="s">
        <v>345</v>
      </c>
      <c r="F95" s="271">
        <v>34764</v>
      </c>
      <c r="G95" s="271" t="s">
        <v>1908</v>
      </c>
      <c r="H95" s="271" t="s">
        <v>1345</v>
      </c>
      <c r="I95" s="271" t="s">
        <v>2007</v>
      </c>
      <c r="J95" s="271" t="s">
        <v>1968</v>
      </c>
      <c r="K95" s="271" t="s">
        <v>1975</v>
      </c>
      <c r="L95" s="271" t="s">
        <v>1332</v>
      </c>
      <c r="M95" s="271" t="s">
        <v>1342</v>
      </c>
      <c r="N95" s="271"/>
      <c r="O95" s="271"/>
      <c r="P95" s="271"/>
      <c r="Q95" s="271"/>
      <c r="R95" s="271"/>
      <c r="S95" s="271"/>
      <c r="T95" s="271"/>
      <c r="U95" s="271"/>
      <c r="V95" s="271"/>
      <c r="W95"/>
    </row>
    <row r="96" spans="1:23" s="620" customFormat="1">
      <c r="A96" s="271">
        <v>805126</v>
      </c>
      <c r="B96" s="271" t="s">
        <v>1424</v>
      </c>
      <c r="C96" s="271" t="s">
        <v>154</v>
      </c>
      <c r="D96" s="271" t="s">
        <v>667</v>
      </c>
      <c r="E96" s="271" t="s">
        <v>346</v>
      </c>
      <c r="F96" s="271">
        <v>34596</v>
      </c>
      <c r="G96" s="271" t="s">
        <v>1332</v>
      </c>
      <c r="H96" s="271" t="s">
        <v>1345</v>
      </c>
      <c r="I96" s="271" t="s">
        <v>2007</v>
      </c>
      <c r="J96" s="271" t="s">
        <v>1335</v>
      </c>
      <c r="K96" s="271" t="s">
        <v>1975</v>
      </c>
      <c r="L96" s="271" t="s">
        <v>1332</v>
      </c>
      <c r="M96" s="271" t="s">
        <v>1332</v>
      </c>
      <c r="N96" s="271"/>
      <c r="O96" s="271"/>
      <c r="P96" s="271"/>
      <c r="Q96" s="271"/>
      <c r="R96" s="271"/>
      <c r="S96" s="271"/>
      <c r="T96" s="271"/>
      <c r="U96" s="271"/>
      <c r="V96" s="271"/>
      <c r="W96"/>
    </row>
    <row r="97" spans="1:23" s="620" customFormat="1">
      <c r="A97" s="271">
        <v>806100</v>
      </c>
      <c r="B97" s="271" t="s">
        <v>1270</v>
      </c>
      <c r="C97" s="271" t="s">
        <v>209</v>
      </c>
      <c r="D97" s="271" t="s">
        <v>442</v>
      </c>
      <c r="E97" s="271" t="s">
        <v>345</v>
      </c>
      <c r="F97" s="271">
        <v>34700</v>
      </c>
      <c r="G97" s="271" t="s">
        <v>1332</v>
      </c>
      <c r="H97" s="271" t="s">
        <v>1345</v>
      </c>
      <c r="I97" s="271" t="s">
        <v>2007</v>
      </c>
      <c r="J97" s="271" t="s">
        <v>1335</v>
      </c>
      <c r="K97" s="271" t="s">
        <v>1975</v>
      </c>
      <c r="L97" s="271" t="s">
        <v>1332</v>
      </c>
      <c r="M97" s="271" t="s">
        <v>1332</v>
      </c>
      <c r="N97" s="271"/>
      <c r="O97" s="271"/>
      <c r="P97" s="271"/>
      <c r="Q97" s="271"/>
      <c r="R97" s="271"/>
      <c r="S97" s="271"/>
      <c r="T97" s="271"/>
      <c r="U97" s="271"/>
      <c r="V97" s="271"/>
      <c r="W97"/>
    </row>
    <row r="98" spans="1:23" s="620" customFormat="1">
      <c r="A98" s="271">
        <v>805876</v>
      </c>
      <c r="B98" s="271" t="s">
        <v>1266</v>
      </c>
      <c r="C98" s="271" t="s">
        <v>129</v>
      </c>
      <c r="D98" s="271" t="s">
        <v>646</v>
      </c>
      <c r="E98" s="271" t="s">
        <v>346</v>
      </c>
      <c r="F98" s="271">
        <v>34907</v>
      </c>
      <c r="G98" s="271" t="s">
        <v>1332</v>
      </c>
      <c r="H98" s="271" t="s">
        <v>1345</v>
      </c>
      <c r="I98" s="271" t="s">
        <v>2007</v>
      </c>
      <c r="J98" s="271" t="s">
        <v>1335</v>
      </c>
      <c r="K98" s="271" t="s">
        <v>1975</v>
      </c>
      <c r="L98" s="271" t="s">
        <v>1332</v>
      </c>
      <c r="M98" s="271" t="s">
        <v>1332</v>
      </c>
      <c r="N98" s="271"/>
      <c r="O98" s="271"/>
      <c r="P98" s="271"/>
      <c r="Q98" s="271"/>
      <c r="R98" s="271"/>
      <c r="S98" s="271"/>
      <c r="T98" s="271"/>
      <c r="U98" s="271"/>
      <c r="V98" s="271"/>
      <c r="W98"/>
    </row>
    <row r="99" spans="1:23" s="620" customFormat="1">
      <c r="A99" s="271">
        <v>806615</v>
      </c>
      <c r="B99" s="271" t="s">
        <v>1285</v>
      </c>
      <c r="C99" s="271" t="s">
        <v>198</v>
      </c>
      <c r="D99" s="271" t="s">
        <v>460</v>
      </c>
      <c r="E99" s="271" t="s">
        <v>346</v>
      </c>
      <c r="F99" s="271">
        <v>34865</v>
      </c>
      <c r="G99" s="271" t="s">
        <v>1332</v>
      </c>
      <c r="H99" s="271" t="s">
        <v>1345</v>
      </c>
      <c r="I99" s="271" t="s">
        <v>2007</v>
      </c>
      <c r="J99" s="271" t="s">
        <v>1335</v>
      </c>
      <c r="K99" s="271" t="s">
        <v>1975</v>
      </c>
      <c r="L99" s="271" t="s">
        <v>1332</v>
      </c>
      <c r="M99" s="271" t="s">
        <v>1332</v>
      </c>
      <c r="N99" s="271"/>
      <c r="O99" s="271"/>
      <c r="P99" s="271"/>
      <c r="Q99" s="271"/>
      <c r="R99" s="271"/>
      <c r="S99" s="271"/>
      <c r="T99" s="271"/>
      <c r="U99" s="271"/>
      <c r="V99" s="271"/>
      <c r="W99"/>
    </row>
    <row r="100" spans="1:23" s="620" customFormat="1">
      <c r="A100" s="271">
        <v>804964</v>
      </c>
      <c r="B100" s="271" t="s">
        <v>1413</v>
      </c>
      <c r="C100" s="271" t="s">
        <v>284</v>
      </c>
      <c r="D100" s="271" t="s">
        <v>631</v>
      </c>
      <c r="E100" s="271" t="s">
        <v>346</v>
      </c>
      <c r="F100" s="271">
        <v>33974</v>
      </c>
      <c r="G100" s="271" t="s">
        <v>1332</v>
      </c>
      <c r="H100" s="271" t="s">
        <v>1345</v>
      </c>
      <c r="I100" s="271" t="s">
        <v>2007</v>
      </c>
      <c r="J100" s="271" t="s">
        <v>1335</v>
      </c>
      <c r="K100" s="271" t="s">
        <v>1975</v>
      </c>
      <c r="L100" s="271" t="s">
        <v>1332</v>
      </c>
      <c r="M100" s="271" t="s">
        <v>1332</v>
      </c>
      <c r="N100" s="271"/>
      <c r="O100" s="271"/>
      <c r="P100" s="271"/>
      <c r="Q100" s="271"/>
      <c r="R100" s="271"/>
      <c r="S100" s="271"/>
      <c r="T100" s="271"/>
      <c r="U100" s="271"/>
      <c r="V100" s="271"/>
      <c r="W100"/>
    </row>
    <row r="101" spans="1:23" s="620" customFormat="1">
      <c r="A101" s="271">
        <v>804999</v>
      </c>
      <c r="B101" s="271" t="s">
        <v>1093</v>
      </c>
      <c r="C101" s="271" t="s">
        <v>186</v>
      </c>
      <c r="D101" s="271" t="s">
        <v>488</v>
      </c>
      <c r="E101" s="271" t="s">
        <v>346</v>
      </c>
      <c r="F101" s="271">
        <v>32874</v>
      </c>
      <c r="G101" s="271" t="s">
        <v>1334</v>
      </c>
      <c r="H101" s="271" t="s">
        <v>1345</v>
      </c>
      <c r="I101" s="271" t="s">
        <v>2007</v>
      </c>
      <c r="J101" s="271" t="s">
        <v>1335</v>
      </c>
      <c r="K101" s="271" t="s">
        <v>1975</v>
      </c>
      <c r="L101" s="271" t="s">
        <v>1332</v>
      </c>
      <c r="M101" s="271" t="s">
        <v>1332</v>
      </c>
      <c r="N101" s="271"/>
      <c r="O101" s="271"/>
      <c r="P101" s="271"/>
      <c r="Q101" s="271"/>
      <c r="R101" s="271"/>
      <c r="S101" s="271"/>
      <c r="T101" s="271"/>
      <c r="U101" s="271"/>
      <c r="V101" s="271"/>
      <c r="W101"/>
    </row>
    <row r="102" spans="1:23" s="620" customFormat="1">
      <c r="A102" s="271">
        <v>810725</v>
      </c>
      <c r="B102" s="271" t="s">
        <v>1062</v>
      </c>
      <c r="C102" s="271" t="s">
        <v>269</v>
      </c>
      <c r="D102" s="271" t="s">
        <v>662</v>
      </c>
      <c r="E102" s="271" t="s">
        <v>346</v>
      </c>
      <c r="F102" s="271">
        <v>34895</v>
      </c>
      <c r="G102" s="271" t="s">
        <v>1332</v>
      </c>
      <c r="H102" s="271" t="s">
        <v>1345</v>
      </c>
      <c r="I102" s="271" t="s">
        <v>2007</v>
      </c>
      <c r="J102" s="271" t="s">
        <v>1335</v>
      </c>
      <c r="K102" s="271" t="s">
        <v>1975</v>
      </c>
      <c r="L102" s="271" t="s">
        <v>1332</v>
      </c>
      <c r="M102" s="271" t="s">
        <v>1332</v>
      </c>
      <c r="N102" s="271"/>
      <c r="O102" s="271"/>
      <c r="P102" s="271"/>
      <c r="Q102" s="271"/>
      <c r="R102" s="271"/>
      <c r="S102" s="271"/>
      <c r="T102" s="271"/>
      <c r="U102" s="271"/>
      <c r="V102" s="271"/>
      <c r="W102"/>
    </row>
    <row r="103" spans="1:23" s="620" customFormat="1">
      <c r="A103" s="271">
        <v>805163</v>
      </c>
      <c r="B103" s="271" t="s">
        <v>1252</v>
      </c>
      <c r="C103" s="271" t="s">
        <v>84</v>
      </c>
      <c r="D103" s="271" t="s">
        <v>657</v>
      </c>
      <c r="E103" s="271" t="s">
        <v>346</v>
      </c>
      <c r="F103" s="271">
        <v>26172</v>
      </c>
      <c r="G103" s="271" t="s">
        <v>1332</v>
      </c>
      <c r="H103" s="271" t="s">
        <v>1345</v>
      </c>
      <c r="I103" s="271" t="s">
        <v>2007</v>
      </c>
      <c r="J103" s="271" t="s">
        <v>1335</v>
      </c>
      <c r="K103" s="271" t="s">
        <v>1975</v>
      </c>
      <c r="L103" s="271" t="s">
        <v>1332</v>
      </c>
      <c r="M103" s="271" t="s">
        <v>1816</v>
      </c>
      <c r="N103" s="271"/>
      <c r="O103" s="271"/>
      <c r="P103" s="271"/>
      <c r="Q103" s="271"/>
      <c r="R103" s="271"/>
      <c r="S103" s="271"/>
      <c r="T103" s="271"/>
      <c r="U103" s="271"/>
      <c r="V103" s="271"/>
      <c r="W103"/>
    </row>
    <row r="104" spans="1:23" s="620" customFormat="1">
      <c r="A104" s="271">
        <v>806409</v>
      </c>
      <c r="B104" s="271" t="s">
        <v>1280</v>
      </c>
      <c r="C104" s="271" t="s">
        <v>185</v>
      </c>
      <c r="D104" s="271" t="s">
        <v>322</v>
      </c>
      <c r="E104" s="271" t="s">
        <v>346</v>
      </c>
      <c r="F104" s="271">
        <v>32905</v>
      </c>
      <c r="G104" s="271" t="s">
        <v>1332</v>
      </c>
      <c r="H104" s="271" t="s">
        <v>1345</v>
      </c>
      <c r="I104" s="271" t="s">
        <v>2007</v>
      </c>
      <c r="J104" s="271" t="s">
        <v>1335</v>
      </c>
      <c r="K104" s="271" t="s">
        <v>1975</v>
      </c>
      <c r="L104" s="271" t="s">
        <v>1332</v>
      </c>
      <c r="M104" s="271" t="s">
        <v>1816</v>
      </c>
      <c r="N104" s="271"/>
      <c r="O104" s="271"/>
      <c r="P104" s="271"/>
      <c r="Q104" s="271"/>
      <c r="R104" s="271"/>
      <c r="S104" s="271"/>
      <c r="T104" s="271"/>
      <c r="U104" s="271"/>
      <c r="V104" s="271"/>
      <c r="W104"/>
    </row>
    <row r="105" spans="1:23" s="620" customFormat="1">
      <c r="A105" s="271">
        <v>810661</v>
      </c>
      <c r="B105" s="271" t="s">
        <v>1582</v>
      </c>
      <c r="C105" s="271" t="s">
        <v>99</v>
      </c>
      <c r="D105" s="271" t="s">
        <v>1046</v>
      </c>
      <c r="E105" s="271" t="s">
        <v>345</v>
      </c>
      <c r="F105" s="271">
        <v>34700</v>
      </c>
      <c r="G105" s="271" t="s">
        <v>1944</v>
      </c>
      <c r="H105" s="271" t="s">
        <v>1345</v>
      </c>
      <c r="I105" s="271" t="s">
        <v>2007</v>
      </c>
      <c r="J105" s="271" t="s">
        <v>1335</v>
      </c>
      <c r="K105" s="271" t="s">
        <v>1975</v>
      </c>
      <c r="L105" s="271" t="s">
        <v>1332</v>
      </c>
      <c r="M105" s="271" t="s">
        <v>1349</v>
      </c>
      <c r="N105" s="271"/>
      <c r="O105" s="271"/>
      <c r="P105" s="271"/>
      <c r="Q105" s="271"/>
      <c r="R105" s="271"/>
      <c r="S105" s="271"/>
      <c r="T105" s="271"/>
      <c r="U105" s="271"/>
      <c r="V105" s="271"/>
      <c r="W105"/>
    </row>
    <row r="106" spans="1:23" s="620" customFormat="1">
      <c r="A106" s="271">
        <v>805522</v>
      </c>
      <c r="B106" s="271" t="s">
        <v>1166</v>
      </c>
      <c r="C106" s="271" t="s">
        <v>87</v>
      </c>
      <c r="D106" s="271" t="s">
        <v>277</v>
      </c>
      <c r="E106" s="271" t="s">
        <v>345</v>
      </c>
      <c r="F106" s="271">
        <v>35091</v>
      </c>
      <c r="G106" s="271" t="s">
        <v>1332</v>
      </c>
      <c r="H106" s="271" t="s">
        <v>1345</v>
      </c>
      <c r="I106" s="271" t="s">
        <v>2007</v>
      </c>
      <c r="J106" s="271" t="s">
        <v>1962</v>
      </c>
      <c r="K106" s="271" t="s">
        <v>1975</v>
      </c>
      <c r="L106" s="271" t="s">
        <v>1332</v>
      </c>
      <c r="M106" s="271" t="s">
        <v>1343</v>
      </c>
      <c r="N106" s="271"/>
      <c r="O106" s="271"/>
      <c r="P106" s="271"/>
      <c r="Q106" s="271"/>
      <c r="R106" s="271"/>
      <c r="S106" s="271"/>
      <c r="T106" s="271"/>
      <c r="U106" s="271"/>
      <c r="V106" s="271"/>
      <c r="W106"/>
    </row>
    <row r="107" spans="1:23" s="620" customFormat="1">
      <c r="A107" s="271">
        <v>806427</v>
      </c>
      <c r="B107" s="271" t="s">
        <v>1467</v>
      </c>
      <c r="C107" s="271" t="s">
        <v>132</v>
      </c>
      <c r="D107" s="271" t="s">
        <v>417</v>
      </c>
      <c r="E107" s="271" t="s">
        <v>345</v>
      </c>
      <c r="F107" s="271">
        <v>35247</v>
      </c>
      <c r="G107" s="271" t="s">
        <v>1332</v>
      </c>
      <c r="H107" s="271" t="s">
        <v>1345</v>
      </c>
      <c r="I107" s="271" t="s">
        <v>2007</v>
      </c>
      <c r="J107" s="271" t="s">
        <v>1961</v>
      </c>
      <c r="K107" s="271" t="s">
        <v>1975</v>
      </c>
      <c r="L107" s="271" t="s">
        <v>1332</v>
      </c>
      <c r="M107" s="271" t="s">
        <v>1332</v>
      </c>
      <c r="N107" s="271"/>
      <c r="O107" s="271"/>
      <c r="P107" s="271"/>
      <c r="Q107" s="271"/>
      <c r="R107" s="271"/>
      <c r="S107" s="271"/>
      <c r="T107" s="271"/>
      <c r="U107" s="271"/>
      <c r="V107" s="271"/>
      <c r="W107"/>
    </row>
    <row r="108" spans="1:23" s="620" customFormat="1">
      <c r="A108" s="271">
        <v>807236</v>
      </c>
      <c r="B108" s="271" t="s">
        <v>1503</v>
      </c>
      <c r="C108" s="271" t="s">
        <v>131</v>
      </c>
      <c r="D108" s="271" t="s">
        <v>483</v>
      </c>
      <c r="E108" s="271" t="s">
        <v>345</v>
      </c>
      <c r="F108" s="271">
        <v>34729</v>
      </c>
      <c r="G108" s="271" t="s">
        <v>1332</v>
      </c>
      <c r="H108" s="271" t="s">
        <v>1345</v>
      </c>
      <c r="I108" s="271" t="s">
        <v>2007</v>
      </c>
      <c r="J108" s="271" t="s">
        <v>1961</v>
      </c>
      <c r="K108" s="271" t="s">
        <v>1975</v>
      </c>
      <c r="L108" s="271" t="s">
        <v>1332</v>
      </c>
      <c r="M108" s="271" t="s">
        <v>1332</v>
      </c>
      <c r="N108" s="271"/>
      <c r="O108" s="271"/>
      <c r="P108" s="271"/>
      <c r="Q108" s="271"/>
      <c r="R108" s="271"/>
      <c r="S108" s="271"/>
      <c r="T108" s="271"/>
      <c r="U108" s="271"/>
      <c r="V108" s="271"/>
      <c r="W108"/>
    </row>
    <row r="109" spans="1:23" s="620" customFormat="1">
      <c r="A109" s="271">
        <v>805060</v>
      </c>
      <c r="B109" s="271" t="s">
        <v>1422</v>
      </c>
      <c r="C109" s="271" t="s">
        <v>237</v>
      </c>
      <c r="D109" s="271" t="s">
        <v>416</v>
      </c>
      <c r="E109" s="271" t="s">
        <v>345</v>
      </c>
      <c r="F109" s="271">
        <v>34729</v>
      </c>
      <c r="G109" s="271" t="s">
        <v>1332</v>
      </c>
      <c r="H109" s="271" t="s">
        <v>1345</v>
      </c>
      <c r="I109" s="271" t="s">
        <v>2007</v>
      </c>
      <c r="J109" s="271" t="s">
        <v>1961</v>
      </c>
      <c r="K109" s="271" t="s">
        <v>1975</v>
      </c>
      <c r="L109" s="271" t="s">
        <v>1332</v>
      </c>
      <c r="M109" s="271" t="s">
        <v>1332</v>
      </c>
      <c r="N109" s="271"/>
      <c r="O109" s="271"/>
      <c r="P109" s="271"/>
      <c r="Q109" s="271"/>
      <c r="R109" s="271"/>
      <c r="S109" s="271"/>
      <c r="T109" s="271"/>
      <c r="U109" s="271"/>
      <c r="V109" s="271"/>
      <c r="W109"/>
    </row>
    <row r="110" spans="1:23" s="620" customFormat="1">
      <c r="A110" s="271">
        <v>806685</v>
      </c>
      <c r="B110" s="271" t="s">
        <v>897</v>
      </c>
      <c r="C110" s="271" t="s">
        <v>158</v>
      </c>
      <c r="D110" s="271" t="s">
        <v>437</v>
      </c>
      <c r="E110" s="271" t="s">
        <v>345</v>
      </c>
      <c r="F110" s="271">
        <v>34384</v>
      </c>
      <c r="G110" s="271" t="s">
        <v>1332</v>
      </c>
      <c r="H110" s="271" t="s">
        <v>1345</v>
      </c>
      <c r="I110" s="271" t="s">
        <v>2007</v>
      </c>
      <c r="J110" s="271" t="s">
        <v>1961</v>
      </c>
      <c r="K110" s="271" t="s">
        <v>1975</v>
      </c>
      <c r="L110" s="271" t="s">
        <v>1332</v>
      </c>
      <c r="M110" s="271" t="s">
        <v>1332</v>
      </c>
      <c r="N110" s="271"/>
      <c r="O110" s="271"/>
      <c r="P110" s="271"/>
      <c r="Q110" s="271"/>
      <c r="R110" s="271"/>
      <c r="S110" s="271"/>
      <c r="T110" s="271"/>
      <c r="U110" s="271"/>
      <c r="V110" s="271"/>
      <c r="W110"/>
    </row>
    <row r="111" spans="1:23" s="620" customFormat="1">
      <c r="A111" s="271">
        <v>808028</v>
      </c>
      <c r="B111" s="271" t="s">
        <v>973</v>
      </c>
      <c r="C111" s="271" t="s">
        <v>122</v>
      </c>
      <c r="D111" s="271" t="s">
        <v>483</v>
      </c>
      <c r="E111" s="271" t="s">
        <v>345</v>
      </c>
      <c r="F111" s="271">
        <v>34678</v>
      </c>
      <c r="G111" s="271" t="s">
        <v>1332</v>
      </c>
      <c r="H111" s="271" t="s">
        <v>1345</v>
      </c>
      <c r="I111" s="271" t="s">
        <v>2007</v>
      </c>
      <c r="J111" s="271" t="s">
        <v>1961</v>
      </c>
      <c r="K111" s="271" t="s">
        <v>1975</v>
      </c>
      <c r="L111" s="271" t="s">
        <v>1332</v>
      </c>
      <c r="M111" s="271" t="s">
        <v>1332</v>
      </c>
      <c r="N111" s="271"/>
      <c r="O111" s="271"/>
      <c r="P111" s="271"/>
      <c r="Q111" s="271"/>
      <c r="R111" s="271"/>
      <c r="S111" s="271"/>
      <c r="T111" s="271"/>
      <c r="U111" s="271"/>
      <c r="V111" s="271"/>
      <c r="W111"/>
    </row>
    <row r="112" spans="1:23" s="620" customFormat="1">
      <c r="A112" s="271">
        <v>806428</v>
      </c>
      <c r="B112" s="271" t="s">
        <v>1110</v>
      </c>
      <c r="C112" s="271" t="s">
        <v>246</v>
      </c>
      <c r="D112" s="271" t="s">
        <v>451</v>
      </c>
      <c r="E112" s="271" t="s">
        <v>345</v>
      </c>
      <c r="F112" s="271">
        <v>34759</v>
      </c>
      <c r="G112" s="271" t="s">
        <v>1332</v>
      </c>
      <c r="H112" s="271" t="s">
        <v>1345</v>
      </c>
      <c r="I112" s="271" t="s">
        <v>2007</v>
      </c>
      <c r="J112" s="271" t="s">
        <v>1961</v>
      </c>
      <c r="K112" s="271" t="s">
        <v>1975</v>
      </c>
      <c r="L112" s="271" t="s">
        <v>1332</v>
      </c>
      <c r="M112" s="271" t="s">
        <v>1332</v>
      </c>
      <c r="N112" s="271"/>
      <c r="O112" s="271"/>
      <c r="P112" s="271"/>
      <c r="Q112" s="271"/>
      <c r="R112" s="271"/>
      <c r="S112" s="271"/>
      <c r="T112" s="271"/>
      <c r="U112" s="271"/>
      <c r="V112" s="271"/>
      <c r="W112"/>
    </row>
    <row r="113" spans="1:23" s="620" customFormat="1">
      <c r="A113" s="271">
        <v>810706</v>
      </c>
      <c r="B113" s="271" t="s">
        <v>1058</v>
      </c>
      <c r="C113" s="271" t="s">
        <v>144</v>
      </c>
      <c r="D113" s="271" t="s">
        <v>1769</v>
      </c>
      <c r="E113" s="271" t="s">
        <v>346</v>
      </c>
      <c r="F113" s="271">
        <v>32143</v>
      </c>
      <c r="G113" s="271" t="s">
        <v>1332</v>
      </c>
      <c r="H113" s="271" t="s">
        <v>1345</v>
      </c>
      <c r="I113" s="271" t="s">
        <v>2007</v>
      </c>
      <c r="J113" s="271" t="s">
        <v>1961</v>
      </c>
      <c r="K113" s="271" t="s">
        <v>1975</v>
      </c>
      <c r="L113" s="271" t="s">
        <v>1332</v>
      </c>
      <c r="M113" s="271" t="s">
        <v>1332</v>
      </c>
      <c r="N113" s="271"/>
      <c r="O113" s="271"/>
      <c r="P113" s="271"/>
      <c r="Q113" s="271"/>
      <c r="R113" s="271"/>
      <c r="S113" s="271"/>
      <c r="T113" s="271"/>
      <c r="U113" s="271"/>
      <c r="V113" s="271"/>
      <c r="W113"/>
    </row>
    <row r="114" spans="1:23" s="620" customFormat="1">
      <c r="A114" s="271">
        <v>804947</v>
      </c>
      <c r="B114" s="271" t="s">
        <v>813</v>
      </c>
      <c r="C114" s="271" t="s">
        <v>84</v>
      </c>
      <c r="D114" s="271" t="s">
        <v>455</v>
      </c>
      <c r="E114" s="271" t="s">
        <v>345</v>
      </c>
      <c r="F114" s="271">
        <v>34835</v>
      </c>
      <c r="G114" s="271" t="s">
        <v>1332</v>
      </c>
      <c r="H114" s="271" t="s">
        <v>1345</v>
      </c>
      <c r="I114" s="271" t="s">
        <v>2007</v>
      </c>
      <c r="J114" s="271" t="s">
        <v>1961</v>
      </c>
      <c r="K114" s="271" t="s">
        <v>1975</v>
      </c>
      <c r="L114" s="271" t="s">
        <v>1332</v>
      </c>
      <c r="M114" s="271" t="s">
        <v>1332</v>
      </c>
      <c r="N114" s="271"/>
      <c r="O114" s="271"/>
      <c r="P114" s="271"/>
      <c r="Q114" s="271"/>
      <c r="R114" s="271"/>
      <c r="S114" s="271"/>
      <c r="T114" s="271"/>
      <c r="U114" s="271"/>
      <c r="V114" s="271"/>
      <c r="W114"/>
    </row>
    <row r="115" spans="1:23" s="620" customFormat="1">
      <c r="A115" s="271">
        <v>803383</v>
      </c>
      <c r="B115" s="271" t="s">
        <v>1078</v>
      </c>
      <c r="C115" s="271" t="s">
        <v>82</v>
      </c>
      <c r="D115" s="271" t="s">
        <v>550</v>
      </c>
      <c r="E115" s="271" t="s">
        <v>345</v>
      </c>
      <c r="F115" s="271">
        <v>34713</v>
      </c>
      <c r="G115" s="271" t="s">
        <v>1332</v>
      </c>
      <c r="H115" s="271" t="s">
        <v>1345</v>
      </c>
      <c r="I115" s="271" t="s">
        <v>2007</v>
      </c>
      <c r="J115" s="271" t="s">
        <v>1961</v>
      </c>
      <c r="K115" s="271" t="s">
        <v>1975</v>
      </c>
      <c r="L115" s="271" t="s">
        <v>1332</v>
      </c>
      <c r="M115" s="271" t="s">
        <v>1334</v>
      </c>
      <c r="N115" s="271"/>
      <c r="O115" s="271"/>
      <c r="P115" s="271"/>
      <c r="Q115" s="271"/>
      <c r="R115" s="271"/>
      <c r="S115" s="271"/>
      <c r="T115" s="271"/>
      <c r="U115" s="271"/>
      <c r="V115" s="271"/>
      <c r="W115"/>
    </row>
    <row r="116" spans="1:23" s="620" customFormat="1">
      <c r="A116" s="271">
        <v>804451</v>
      </c>
      <c r="B116" s="271" t="s">
        <v>1150</v>
      </c>
      <c r="C116" s="271" t="s">
        <v>281</v>
      </c>
      <c r="D116" s="271" t="s">
        <v>591</v>
      </c>
      <c r="E116" s="271" t="s">
        <v>345</v>
      </c>
      <c r="F116" s="271">
        <v>34915</v>
      </c>
      <c r="G116" s="271" t="s">
        <v>1332</v>
      </c>
      <c r="H116" s="271" t="s">
        <v>1345</v>
      </c>
      <c r="I116" s="271" t="s">
        <v>2007</v>
      </c>
      <c r="J116" s="271" t="s">
        <v>1961</v>
      </c>
      <c r="K116" s="271" t="s">
        <v>1975</v>
      </c>
      <c r="L116" s="271" t="s">
        <v>1332</v>
      </c>
      <c r="M116" s="271" t="s">
        <v>1344</v>
      </c>
      <c r="N116" s="271"/>
      <c r="O116" s="271"/>
      <c r="P116" s="271"/>
      <c r="Q116" s="271"/>
      <c r="R116" s="271"/>
      <c r="S116" s="271"/>
      <c r="T116" s="271"/>
      <c r="U116" s="271"/>
      <c r="V116" s="271"/>
      <c r="W116"/>
    </row>
    <row r="117" spans="1:23" s="620" customFormat="1">
      <c r="A117" s="271">
        <v>803049</v>
      </c>
      <c r="B117" s="271" t="s">
        <v>1239</v>
      </c>
      <c r="C117" s="271" t="s">
        <v>84</v>
      </c>
      <c r="D117" s="271" t="s">
        <v>519</v>
      </c>
      <c r="E117" s="271" t="s">
        <v>345</v>
      </c>
      <c r="F117" s="271">
        <v>34700</v>
      </c>
      <c r="G117" s="271" t="s">
        <v>1332</v>
      </c>
      <c r="H117" s="271" t="s">
        <v>1345</v>
      </c>
      <c r="I117" s="271" t="s">
        <v>2007</v>
      </c>
      <c r="J117" s="271" t="s">
        <v>1961</v>
      </c>
      <c r="K117" s="271" t="s">
        <v>1975</v>
      </c>
      <c r="L117" s="271" t="s">
        <v>1332</v>
      </c>
      <c r="M117" s="271" t="s">
        <v>1816</v>
      </c>
      <c r="N117" s="271"/>
      <c r="O117" s="271"/>
      <c r="P117" s="271"/>
      <c r="Q117" s="271"/>
      <c r="R117" s="271"/>
      <c r="S117" s="271"/>
      <c r="T117" s="271"/>
      <c r="U117" s="271"/>
      <c r="V117" s="271"/>
      <c r="W117"/>
    </row>
    <row r="118" spans="1:23" s="620" customFormat="1">
      <c r="A118" s="271">
        <v>805941</v>
      </c>
      <c r="B118" s="271" t="s">
        <v>1451</v>
      </c>
      <c r="C118" s="271" t="s">
        <v>625</v>
      </c>
      <c r="D118" s="271" t="s">
        <v>481</v>
      </c>
      <c r="E118" s="271" t="s">
        <v>345</v>
      </c>
      <c r="F118" s="271">
        <v>35431</v>
      </c>
      <c r="G118" s="271" t="s">
        <v>1332</v>
      </c>
      <c r="H118" s="271" t="s">
        <v>1345</v>
      </c>
      <c r="I118" s="271" t="s">
        <v>2007</v>
      </c>
      <c r="J118" s="271" t="s">
        <v>1333</v>
      </c>
      <c r="K118" s="271" t="s">
        <v>1975</v>
      </c>
      <c r="L118" s="271" t="s">
        <v>1332</v>
      </c>
      <c r="M118" s="271" t="s">
        <v>1332</v>
      </c>
      <c r="N118" s="271"/>
      <c r="O118" s="271"/>
      <c r="P118" s="271"/>
      <c r="Q118" s="271"/>
      <c r="R118" s="271"/>
      <c r="S118" s="271"/>
      <c r="T118" s="271"/>
      <c r="U118" s="271"/>
      <c r="V118" s="271"/>
      <c r="W118"/>
    </row>
    <row r="119" spans="1:23" s="620" customFormat="1">
      <c r="A119" s="271">
        <v>804909</v>
      </c>
      <c r="B119" s="271" t="s">
        <v>697</v>
      </c>
      <c r="C119" s="271" t="s">
        <v>84</v>
      </c>
      <c r="D119" s="271" t="s">
        <v>692</v>
      </c>
      <c r="E119" s="271" t="s">
        <v>345</v>
      </c>
      <c r="F119" s="271">
        <v>34335</v>
      </c>
      <c r="G119" s="271" t="s">
        <v>1332</v>
      </c>
      <c r="H119" s="271" t="s">
        <v>1345</v>
      </c>
      <c r="I119" s="271" t="s">
        <v>2007</v>
      </c>
      <c r="J119" s="271" t="s">
        <v>1333</v>
      </c>
      <c r="K119" s="271" t="s">
        <v>1975</v>
      </c>
      <c r="L119" s="271" t="s">
        <v>1332</v>
      </c>
      <c r="M119" s="271" t="s">
        <v>1332</v>
      </c>
      <c r="N119" s="271"/>
      <c r="O119" s="271"/>
      <c r="P119" s="271"/>
      <c r="Q119" s="271"/>
      <c r="R119" s="271"/>
      <c r="S119" s="271"/>
      <c r="T119" s="271"/>
      <c r="U119" s="271"/>
      <c r="V119" s="271"/>
      <c r="W119"/>
    </row>
    <row r="120" spans="1:23" s="620" customFormat="1">
      <c r="A120" s="271">
        <v>807713</v>
      </c>
      <c r="B120" s="271" t="s">
        <v>1518</v>
      </c>
      <c r="C120" s="271" t="s">
        <v>572</v>
      </c>
      <c r="D120" s="271" t="s">
        <v>1298</v>
      </c>
      <c r="E120" s="271" t="s">
        <v>345</v>
      </c>
      <c r="F120" s="271">
        <v>34708</v>
      </c>
      <c r="G120" s="271" t="s">
        <v>1332</v>
      </c>
      <c r="H120" s="271" t="s">
        <v>1345</v>
      </c>
      <c r="I120" s="271" t="s">
        <v>2007</v>
      </c>
      <c r="J120" s="271" t="s">
        <v>1333</v>
      </c>
      <c r="K120" s="271" t="s">
        <v>1975</v>
      </c>
      <c r="L120" s="271" t="s">
        <v>1332</v>
      </c>
      <c r="M120" s="271" t="s">
        <v>1332</v>
      </c>
      <c r="N120" s="271"/>
      <c r="O120" s="271"/>
      <c r="P120" s="271"/>
      <c r="Q120" s="271"/>
      <c r="R120" s="271"/>
      <c r="S120" s="271"/>
      <c r="T120" s="271"/>
      <c r="U120" s="271"/>
      <c r="V120" s="271"/>
      <c r="W120"/>
    </row>
    <row r="121" spans="1:23" s="620" customFormat="1">
      <c r="A121" s="271">
        <v>802797</v>
      </c>
      <c r="B121" s="271" t="s">
        <v>780</v>
      </c>
      <c r="C121" s="271" t="s">
        <v>79</v>
      </c>
      <c r="D121" s="271" t="s">
        <v>550</v>
      </c>
      <c r="E121" s="271" t="s">
        <v>346</v>
      </c>
      <c r="F121" s="271">
        <v>34709</v>
      </c>
      <c r="G121" s="271" t="s">
        <v>1845</v>
      </c>
      <c r="H121" s="271" t="s">
        <v>1345</v>
      </c>
      <c r="I121" s="271" t="s">
        <v>2007</v>
      </c>
      <c r="J121" s="271" t="s">
        <v>1333</v>
      </c>
      <c r="K121" s="271" t="s">
        <v>1975</v>
      </c>
      <c r="L121" s="271" t="s">
        <v>1332</v>
      </c>
      <c r="M121" s="271" t="s">
        <v>1342</v>
      </c>
      <c r="N121" s="271"/>
      <c r="O121" s="271"/>
      <c r="P121" s="271"/>
      <c r="Q121" s="271"/>
      <c r="R121" s="271"/>
      <c r="S121" s="271"/>
      <c r="T121" s="271"/>
      <c r="U121" s="271"/>
      <c r="V121" s="271"/>
      <c r="W121"/>
    </row>
    <row r="122" spans="1:23" s="620" customFormat="1">
      <c r="A122" s="271">
        <v>805112</v>
      </c>
      <c r="B122" s="271" t="s">
        <v>1160</v>
      </c>
      <c r="C122" s="271" t="s">
        <v>736</v>
      </c>
      <c r="D122" s="271" t="s">
        <v>441</v>
      </c>
      <c r="E122" s="271" t="s">
        <v>345</v>
      </c>
      <c r="F122" s="271">
        <v>34700</v>
      </c>
      <c r="G122" s="271" t="s">
        <v>1332</v>
      </c>
      <c r="H122" s="271" t="s">
        <v>1345</v>
      </c>
      <c r="I122" s="271" t="s">
        <v>2007</v>
      </c>
      <c r="J122" s="271" t="s">
        <v>1333</v>
      </c>
      <c r="K122" s="271" t="s">
        <v>1975</v>
      </c>
      <c r="L122" s="271" t="s">
        <v>1332</v>
      </c>
      <c r="M122" s="271" t="s">
        <v>1343</v>
      </c>
      <c r="N122" s="271"/>
      <c r="O122" s="271"/>
      <c r="P122" s="271"/>
      <c r="Q122" s="271"/>
      <c r="R122" s="271"/>
      <c r="S122" s="271"/>
      <c r="T122" s="271"/>
      <c r="U122" s="271"/>
      <c r="V122" s="271"/>
      <c r="W122"/>
    </row>
    <row r="123" spans="1:23" s="620" customFormat="1">
      <c r="A123" s="271">
        <v>804979</v>
      </c>
      <c r="B123" s="271" t="s">
        <v>1092</v>
      </c>
      <c r="C123" s="271" t="s">
        <v>191</v>
      </c>
      <c r="D123" s="271" t="s">
        <v>476</v>
      </c>
      <c r="E123" s="271" t="s">
        <v>346</v>
      </c>
      <c r="F123" s="271">
        <v>34549</v>
      </c>
      <c r="G123" s="271" t="s">
        <v>1332</v>
      </c>
      <c r="H123" s="271" t="s">
        <v>1345</v>
      </c>
      <c r="I123" s="271" t="s">
        <v>2007</v>
      </c>
      <c r="J123" s="271" t="s">
        <v>1333</v>
      </c>
      <c r="K123" s="271" t="s">
        <v>1975</v>
      </c>
      <c r="L123" s="271" t="s">
        <v>1332</v>
      </c>
      <c r="M123" s="271" t="s">
        <v>1332</v>
      </c>
      <c r="N123" s="271"/>
      <c r="O123" s="271"/>
      <c r="P123" s="271"/>
      <c r="Q123" s="271"/>
      <c r="R123" s="271"/>
      <c r="S123" s="271"/>
      <c r="T123" s="271"/>
      <c r="U123" s="271"/>
      <c r="V123" s="271"/>
      <c r="W123"/>
    </row>
    <row r="124" spans="1:23" s="620" customFormat="1">
      <c r="A124" s="271">
        <v>805338</v>
      </c>
      <c r="B124" s="271" t="s">
        <v>1432</v>
      </c>
      <c r="C124" s="271" t="s">
        <v>235</v>
      </c>
      <c r="D124" s="271" t="s">
        <v>427</v>
      </c>
      <c r="E124" s="271" t="s">
        <v>346</v>
      </c>
      <c r="F124" s="271">
        <v>35078</v>
      </c>
      <c r="G124" s="271" t="s">
        <v>1882</v>
      </c>
      <c r="H124" s="271" t="s">
        <v>1345</v>
      </c>
      <c r="I124" s="271" t="s">
        <v>2007</v>
      </c>
      <c r="J124" s="271" t="s">
        <v>1335</v>
      </c>
      <c r="K124" s="271" t="s">
        <v>1975</v>
      </c>
      <c r="L124" s="271" t="s">
        <v>1795</v>
      </c>
      <c r="M124" s="271" t="s">
        <v>1344</v>
      </c>
      <c r="N124" s="271"/>
      <c r="O124" s="271"/>
      <c r="P124" s="271"/>
      <c r="Q124" s="271"/>
      <c r="R124" s="271"/>
      <c r="S124" s="271"/>
      <c r="T124" s="271"/>
      <c r="U124" s="271"/>
      <c r="V124" s="271"/>
      <c r="W124"/>
    </row>
    <row r="125" spans="1:23" s="620" customFormat="1">
      <c r="A125" s="271">
        <v>804998</v>
      </c>
      <c r="B125" s="271" t="s">
        <v>1417</v>
      </c>
      <c r="C125" s="271" t="s">
        <v>84</v>
      </c>
      <c r="D125" s="271" t="s">
        <v>817</v>
      </c>
      <c r="E125" s="271" t="s">
        <v>346</v>
      </c>
      <c r="F125" s="271">
        <v>34817</v>
      </c>
      <c r="G125" s="271" t="s">
        <v>1332</v>
      </c>
      <c r="H125" s="271" t="s">
        <v>1345</v>
      </c>
      <c r="I125" s="271" t="s">
        <v>2007</v>
      </c>
      <c r="J125" s="271" t="s">
        <v>1335</v>
      </c>
      <c r="K125" s="271" t="s">
        <v>1975</v>
      </c>
      <c r="L125" s="271" t="s">
        <v>1334</v>
      </c>
      <c r="M125" s="271" t="s">
        <v>1334</v>
      </c>
      <c r="N125" s="271"/>
      <c r="O125" s="271"/>
      <c r="P125" s="271"/>
      <c r="Q125" s="271"/>
      <c r="R125" s="271"/>
      <c r="S125" s="271"/>
      <c r="T125" s="271"/>
      <c r="U125" s="271"/>
      <c r="V125" s="271"/>
      <c r="W125"/>
    </row>
    <row r="126" spans="1:23" s="620" customFormat="1">
      <c r="A126" s="271">
        <v>805228</v>
      </c>
      <c r="B126" s="271" t="s">
        <v>1162</v>
      </c>
      <c r="C126" s="271" t="s">
        <v>202</v>
      </c>
      <c r="D126" s="271" t="s">
        <v>305</v>
      </c>
      <c r="E126" s="271" t="s">
        <v>345</v>
      </c>
      <c r="F126" s="271">
        <v>34452</v>
      </c>
      <c r="G126" s="271" t="s">
        <v>1878</v>
      </c>
      <c r="H126" s="271" t="s">
        <v>1345</v>
      </c>
      <c r="I126" s="271" t="s">
        <v>2007</v>
      </c>
      <c r="J126" s="271" t="s">
        <v>1962</v>
      </c>
      <c r="K126" s="271" t="s">
        <v>1975</v>
      </c>
      <c r="L126" s="271" t="s">
        <v>1334</v>
      </c>
      <c r="M126" s="271" t="s">
        <v>1332</v>
      </c>
      <c r="N126" s="271"/>
      <c r="O126" s="271"/>
      <c r="P126" s="271"/>
      <c r="Q126" s="271"/>
      <c r="R126" s="271"/>
      <c r="S126" s="271"/>
      <c r="T126" s="271"/>
      <c r="U126" s="271"/>
      <c r="V126" s="271"/>
      <c r="W126"/>
    </row>
    <row r="127" spans="1:23" s="620" customFormat="1">
      <c r="A127" s="271">
        <v>807959</v>
      </c>
      <c r="B127" s="271" t="s">
        <v>969</v>
      </c>
      <c r="C127" s="271" t="s">
        <v>84</v>
      </c>
      <c r="D127" s="271" t="s">
        <v>1715</v>
      </c>
      <c r="E127" s="271" t="s">
        <v>345</v>
      </c>
      <c r="F127" s="271">
        <v>34916</v>
      </c>
      <c r="G127" s="271" t="s">
        <v>1332</v>
      </c>
      <c r="H127" s="271" t="s">
        <v>1345</v>
      </c>
      <c r="I127" s="271" t="s">
        <v>2007</v>
      </c>
      <c r="J127" s="271" t="s">
        <v>1962</v>
      </c>
      <c r="K127" s="271" t="s">
        <v>1975</v>
      </c>
      <c r="L127" s="271" t="s">
        <v>1334</v>
      </c>
      <c r="M127" s="271" t="s">
        <v>1334</v>
      </c>
      <c r="N127" s="271"/>
      <c r="O127" s="271"/>
      <c r="P127" s="271"/>
      <c r="Q127" s="271"/>
      <c r="R127" s="271"/>
      <c r="S127" s="271"/>
      <c r="T127" s="271"/>
      <c r="U127" s="271"/>
      <c r="V127" s="271"/>
      <c r="W127"/>
    </row>
    <row r="128" spans="1:23" s="620" customFormat="1">
      <c r="A128" s="271">
        <v>805657</v>
      </c>
      <c r="B128" s="271" t="s">
        <v>850</v>
      </c>
      <c r="C128" s="271" t="s">
        <v>114</v>
      </c>
      <c r="D128" s="271" t="s">
        <v>704</v>
      </c>
      <c r="E128" s="271" t="s">
        <v>345</v>
      </c>
      <c r="F128" s="271">
        <v>34727</v>
      </c>
      <c r="G128" s="271" t="s">
        <v>1892</v>
      </c>
      <c r="H128" s="271" t="s">
        <v>1345</v>
      </c>
      <c r="I128" s="271" t="s">
        <v>2007</v>
      </c>
      <c r="J128" s="271" t="s">
        <v>1961</v>
      </c>
      <c r="K128" s="271" t="s">
        <v>1975</v>
      </c>
      <c r="L128" s="271" t="s">
        <v>1334</v>
      </c>
      <c r="M128" s="271" t="s">
        <v>1334</v>
      </c>
      <c r="N128" s="271"/>
      <c r="O128" s="271"/>
      <c r="P128" s="271"/>
      <c r="Q128" s="271"/>
      <c r="R128" s="271"/>
      <c r="S128" s="271"/>
      <c r="T128" s="271"/>
      <c r="U128" s="271"/>
      <c r="V128" s="271"/>
      <c r="W128"/>
    </row>
    <row r="129" spans="1:23" s="620" customFormat="1">
      <c r="A129" s="271">
        <v>807200</v>
      </c>
      <c r="B129" s="271" t="s">
        <v>938</v>
      </c>
      <c r="C129" s="271" t="s">
        <v>114</v>
      </c>
      <c r="D129" s="271" t="s">
        <v>604</v>
      </c>
      <c r="E129" s="271" t="s">
        <v>345</v>
      </c>
      <c r="F129" s="271"/>
      <c r="G129" s="271" t="s">
        <v>1811</v>
      </c>
      <c r="H129" s="271" t="s">
        <v>1345</v>
      </c>
      <c r="I129" s="271" t="s">
        <v>2007</v>
      </c>
      <c r="J129" s="271" t="s">
        <v>1961</v>
      </c>
      <c r="K129" s="271" t="s">
        <v>1975</v>
      </c>
      <c r="L129" s="271" t="s">
        <v>1334</v>
      </c>
      <c r="M129" s="271" t="s">
        <v>1334</v>
      </c>
      <c r="N129" s="271"/>
      <c r="O129" s="271"/>
      <c r="P129" s="271"/>
      <c r="Q129" s="271"/>
      <c r="R129" s="271"/>
      <c r="S129" s="271"/>
      <c r="T129" s="271"/>
      <c r="U129" s="271"/>
      <c r="V129" s="271"/>
      <c r="W129"/>
    </row>
    <row r="130" spans="1:23" s="620" customFormat="1">
      <c r="A130" s="271">
        <v>808119</v>
      </c>
      <c r="B130" s="271" t="s">
        <v>982</v>
      </c>
      <c r="C130" s="271" t="s">
        <v>84</v>
      </c>
      <c r="D130" s="271" t="s">
        <v>470</v>
      </c>
      <c r="E130" s="271" t="s">
        <v>345</v>
      </c>
      <c r="F130" s="271">
        <v>34996</v>
      </c>
      <c r="G130" s="271" t="s">
        <v>1334</v>
      </c>
      <c r="H130" s="271" t="s">
        <v>1345</v>
      </c>
      <c r="I130" s="271" t="s">
        <v>2007</v>
      </c>
      <c r="J130" s="271" t="s">
        <v>1333</v>
      </c>
      <c r="K130" s="271" t="s">
        <v>1975</v>
      </c>
      <c r="L130" s="271" t="s">
        <v>1334</v>
      </c>
      <c r="M130" s="271" t="s">
        <v>1334</v>
      </c>
      <c r="N130" s="271"/>
      <c r="O130" s="271"/>
      <c r="P130" s="271"/>
      <c r="Q130" s="271"/>
      <c r="R130" s="271"/>
      <c r="S130" s="271"/>
      <c r="T130" s="271"/>
      <c r="U130" s="271"/>
      <c r="V130" s="271"/>
      <c r="W130"/>
    </row>
    <row r="131" spans="1:23" s="620" customFormat="1">
      <c r="A131" s="271">
        <v>807044</v>
      </c>
      <c r="B131" s="271" t="s">
        <v>923</v>
      </c>
      <c r="C131" s="271" t="s">
        <v>84</v>
      </c>
      <c r="D131" s="271" t="s">
        <v>571</v>
      </c>
      <c r="E131" s="271" t="s">
        <v>346</v>
      </c>
      <c r="F131" s="271">
        <v>34489</v>
      </c>
      <c r="G131" s="271" t="s">
        <v>1801</v>
      </c>
      <c r="H131" s="271" t="s">
        <v>1345</v>
      </c>
      <c r="I131" s="271" t="s">
        <v>2007</v>
      </c>
      <c r="J131" s="271" t="s">
        <v>1333</v>
      </c>
      <c r="K131" s="271" t="s">
        <v>1975</v>
      </c>
      <c r="L131" s="271" t="s">
        <v>1334</v>
      </c>
      <c r="M131" s="271" t="s">
        <v>1334</v>
      </c>
      <c r="N131" s="271"/>
      <c r="O131" s="271"/>
      <c r="P131" s="271"/>
      <c r="Q131" s="271"/>
      <c r="R131" s="271"/>
      <c r="S131" s="271"/>
      <c r="T131" s="271"/>
      <c r="U131" s="271"/>
      <c r="V131" s="271"/>
      <c r="W131"/>
    </row>
    <row r="132" spans="1:23" s="620" customFormat="1">
      <c r="A132" s="271">
        <v>803806</v>
      </c>
      <c r="B132" s="271" t="s">
        <v>787</v>
      </c>
      <c r="C132" s="271" t="s">
        <v>142</v>
      </c>
      <c r="D132" s="271" t="s">
        <v>666</v>
      </c>
      <c r="E132" s="271" t="s">
        <v>346</v>
      </c>
      <c r="F132" s="271">
        <v>34930</v>
      </c>
      <c r="G132" s="271" t="s">
        <v>1332</v>
      </c>
      <c r="H132" s="271" t="s">
        <v>1345</v>
      </c>
      <c r="I132" s="271" t="s">
        <v>2007</v>
      </c>
      <c r="J132" s="271" t="s">
        <v>1962</v>
      </c>
      <c r="K132" s="271" t="s">
        <v>1975</v>
      </c>
      <c r="L132" s="271" t="s">
        <v>1969</v>
      </c>
      <c r="M132" s="271" t="s">
        <v>1332</v>
      </c>
      <c r="N132" s="271"/>
      <c r="O132" s="271"/>
      <c r="P132" s="271"/>
      <c r="Q132" s="271"/>
      <c r="R132" s="271"/>
      <c r="S132" s="271"/>
      <c r="T132" s="271"/>
      <c r="U132" s="271"/>
      <c r="V132" s="271"/>
      <c r="W132"/>
    </row>
    <row r="133" spans="1:23" s="620" customFormat="1">
      <c r="A133" s="271">
        <v>810790</v>
      </c>
      <c r="B133" s="271" t="s">
        <v>1594</v>
      </c>
      <c r="C133" s="271" t="s">
        <v>627</v>
      </c>
      <c r="D133" s="271" t="s">
        <v>480</v>
      </c>
      <c r="E133" s="271" t="s">
        <v>345</v>
      </c>
      <c r="F133" s="271">
        <v>34764</v>
      </c>
      <c r="G133" s="271" t="s">
        <v>1334</v>
      </c>
      <c r="H133" s="271" t="s">
        <v>1345</v>
      </c>
      <c r="I133" s="271" t="s">
        <v>2007</v>
      </c>
      <c r="J133" s="271" t="s">
        <v>1961</v>
      </c>
      <c r="K133" s="271" t="s">
        <v>1975</v>
      </c>
      <c r="L133" s="271"/>
      <c r="M133" s="271" t="s">
        <v>1334</v>
      </c>
      <c r="N133" s="271"/>
      <c r="O133" s="271"/>
      <c r="P133" s="271"/>
      <c r="Q133" s="271"/>
      <c r="R133" s="271"/>
      <c r="S133" s="271"/>
      <c r="T133" s="271"/>
      <c r="U133" s="271"/>
      <c r="V133" s="271"/>
      <c r="W133"/>
    </row>
    <row r="134" spans="1:23" s="620" customFormat="1">
      <c r="A134" s="271">
        <v>804974</v>
      </c>
      <c r="B134" s="271" t="s">
        <v>711</v>
      </c>
      <c r="C134" s="271" t="s">
        <v>154</v>
      </c>
      <c r="D134" s="271" t="s">
        <v>712</v>
      </c>
      <c r="E134" s="271" t="s">
        <v>345</v>
      </c>
      <c r="F134" s="271">
        <v>35078</v>
      </c>
      <c r="G134" s="271" t="s">
        <v>1332</v>
      </c>
      <c r="H134" s="271" t="s">
        <v>1345</v>
      </c>
      <c r="I134" s="271" t="s">
        <v>2007</v>
      </c>
      <c r="J134" s="271" t="s">
        <v>1333</v>
      </c>
      <c r="K134" s="271" t="s">
        <v>1975</v>
      </c>
      <c r="L134" s="271"/>
      <c r="M134" s="271" t="s">
        <v>1332</v>
      </c>
      <c r="N134" s="271"/>
      <c r="O134" s="271"/>
      <c r="P134" s="271"/>
      <c r="Q134" s="271"/>
      <c r="R134" s="271"/>
      <c r="S134" s="271"/>
      <c r="T134" s="271"/>
      <c r="U134" s="271"/>
      <c r="V134" s="271"/>
      <c r="W134"/>
    </row>
    <row r="135" spans="1:23" s="620" customFormat="1">
      <c r="A135" s="271">
        <v>805186</v>
      </c>
      <c r="B135" s="271" t="s">
        <v>1096</v>
      </c>
      <c r="C135" s="271" t="s">
        <v>84</v>
      </c>
      <c r="D135" s="271" t="s">
        <v>576</v>
      </c>
      <c r="E135" s="271" t="s">
        <v>345</v>
      </c>
      <c r="F135" s="271">
        <v>34335</v>
      </c>
      <c r="G135" s="271" t="s">
        <v>1332</v>
      </c>
      <c r="H135" s="271" t="s">
        <v>1957</v>
      </c>
      <c r="I135" s="271" t="s">
        <v>2007</v>
      </c>
      <c r="J135" s="271" t="s">
        <v>1961</v>
      </c>
      <c r="K135" s="271" t="s">
        <v>1975</v>
      </c>
      <c r="L135" s="271" t="s">
        <v>1334</v>
      </c>
      <c r="M135" s="271"/>
      <c r="N135" s="271"/>
      <c r="O135" s="271"/>
      <c r="P135" s="271"/>
      <c r="Q135" s="271"/>
      <c r="R135" s="271"/>
      <c r="S135" s="271"/>
      <c r="T135" s="271"/>
      <c r="U135" s="271"/>
      <c r="V135" s="271"/>
      <c r="W135"/>
    </row>
    <row r="136" spans="1:23" s="620" customFormat="1">
      <c r="A136" s="271">
        <v>806790</v>
      </c>
      <c r="B136" s="271" t="s">
        <v>908</v>
      </c>
      <c r="C136" s="271" t="s">
        <v>185</v>
      </c>
      <c r="D136" s="271" t="s">
        <v>1696</v>
      </c>
      <c r="E136" s="271" t="s">
        <v>345</v>
      </c>
      <c r="F136" s="271">
        <v>34728</v>
      </c>
      <c r="G136" s="271" t="s">
        <v>1332</v>
      </c>
      <c r="H136" s="271" t="s">
        <v>1957</v>
      </c>
      <c r="I136" s="271" t="s">
        <v>2007</v>
      </c>
      <c r="J136" s="271" t="s">
        <v>1333</v>
      </c>
      <c r="K136" s="271" t="s">
        <v>1975</v>
      </c>
      <c r="L136" s="271" t="s">
        <v>1332</v>
      </c>
      <c r="M136" s="271"/>
      <c r="N136" s="271"/>
      <c r="O136" s="271"/>
      <c r="P136" s="271"/>
      <c r="Q136" s="271"/>
      <c r="R136" s="271"/>
      <c r="S136" s="271"/>
      <c r="T136" s="271"/>
      <c r="U136" s="271"/>
      <c r="V136" s="271"/>
      <c r="W136"/>
    </row>
    <row r="137" spans="1:23" s="620" customFormat="1">
      <c r="A137" s="271">
        <v>810668</v>
      </c>
      <c r="B137" s="271" t="s">
        <v>1047</v>
      </c>
      <c r="C137" s="271" t="s">
        <v>151</v>
      </c>
      <c r="D137" s="271" t="s">
        <v>428</v>
      </c>
      <c r="E137" s="271" t="s">
        <v>346</v>
      </c>
      <c r="F137" s="271">
        <v>34990</v>
      </c>
      <c r="G137" s="271" t="s">
        <v>1823</v>
      </c>
      <c r="H137" s="271" t="s">
        <v>1957</v>
      </c>
      <c r="I137" s="271" t="s">
        <v>2007</v>
      </c>
      <c r="J137" s="271" t="s">
        <v>1333</v>
      </c>
      <c r="K137" s="271" t="s">
        <v>1975</v>
      </c>
      <c r="L137" s="271" t="s">
        <v>1332</v>
      </c>
      <c r="M137" s="271"/>
      <c r="N137" s="271"/>
      <c r="O137" s="271"/>
      <c r="P137" s="271"/>
      <c r="Q137" s="271"/>
      <c r="R137" s="271"/>
      <c r="S137" s="271"/>
      <c r="T137" s="271"/>
      <c r="U137" s="271"/>
      <c r="V137" s="271"/>
      <c r="W137"/>
    </row>
    <row r="138" spans="1:23" s="620" customFormat="1">
      <c r="A138" s="271">
        <v>803524</v>
      </c>
      <c r="B138" s="271" t="s">
        <v>786</v>
      </c>
      <c r="C138" s="271" t="s">
        <v>87</v>
      </c>
      <c r="D138" s="271" t="s">
        <v>452</v>
      </c>
      <c r="E138" s="271" t="s">
        <v>345</v>
      </c>
      <c r="F138" s="271">
        <v>34700</v>
      </c>
      <c r="G138" s="271" t="s">
        <v>1332</v>
      </c>
      <c r="H138" s="271" t="s">
        <v>1957</v>
      </c>
      <c r="I138" s="271" t="s">
        <v>2007</v>
      </c>
      <c r="J138" s="271" t="s">
        <v>1961</v>
      </c>
      <c r="K138" s="271" t="s">
        <v>1975</v>
      </c>
      <c r="L138" s="271" t="s">
        <v>1332</v>
      </c>
      <c r="M138" s="271"/>
      <c r="N138" s="271"/>
      <c r="O138" s="271"/>
      <c r="P138" s="271"/>
      <c r="Q138" s="271"/>
      <c r="R138" s="271"/>
      <c r="S138" s="271"/>
      <c r="T138" s="271"/>
      <c r="U138" s="271"/>
      <c r="V138" s="271"/>
      <c r="W138"/>
    </row>
    <row r="139" spans="1:23" s="620" customFormat="1">
      <c r="A139" s="271">
        <v>804062</v>
      </c>
      <c r="B139" s="271" t="s">
        <v>1080</v>
      </c>
      <c r="C139" s="271" t="s">
        <v>186</v>
      </c>
      <c r="D139" s="271" t="s">
        <v>427</v>
      </c>
      <c r="E139" s="271" t="s">
        <v>345</v>
      </c>
      <c r="F139" s="271">
        <v>34355</v>
      </c>
      <c r="G139" s="271" t="s">
        <v>1856</v>
      </c>
      <c r="H139" s="271" t="s">
        <v>1957</v>
      </c>
      <c r="I139" s="271" t="s">
        <v>2007</v>
      </c>
      <c r="J139" s="271" t="s">
        <v>1333</v>
      </c>
      <c r="K139" s="271" t="s">
        <v>1975</v>
      </c>
      <c r="L139" s="271" t="s">
        <v>1332</v>
      </c>
      <c r="M139" s="271"/>
      <c r="N139" s="271"/>
      <c r="O139" s="271"/>
      <c r="P139" s="271"/>
      <c r="Q139" s="271"/>
      <c r="R139" s="271"/>
      <c r="S139" s="271"/>
      <c r="T139" s="271"/>
      <c r="U139" s="271"/>
      <c r="V139" s="271"/>
      <c r="W139"/>
    </row>
    <row r="140" spans="1:23" s="620" customFormat="1">
      <c r="A140" s="271">
        <v>804459</v>
      </c>
      <c r="B140" s="271" t="s">
        <v>1404</v>
      </c>
      <c r="C140" s="271" t="s">
        <v>297</v>
      </c>
      <c r="D140" s="271" t="s">
        <v>493</v>
      </c>
      <c r="E140" s="271" t="s">
        <v>345</v>
      </c>
      <c r="F140" s="271">
        <v>34406</v>
      </c>
      <c r="G140" s="271" t="s">
        <v>1795</v>
      </c>
      <c r="H140" s="271" t="s">
        <v>1345</v>
      </c>
      <c r="I140" s="271" t="s">
        <v>2007</v>
      </c>
      <c r="J140" s="271" t="s">
        <v>1333</v>
      </c>
      <c r="K140" s="271" t="s">
        <v>1975</v>
      </c>
      <c r="L140" s="271" t="s">
        <v>1334</v>
      </c>
      <c r="M140" s="271" t="s">
        <v>1332</v>
      </c>
      <c r="N140" s="271"/>
      <c r="O140" s="271"/>
      <c r="P140" s="271"/>
      <c r="Q140" s="271"/>
      <c r="R140" s="271"/>
      <c r="S140" s="271"/>
      <c r="T140" s="271"/>
      <c r="U140" s="271"/>
      <c r="V140" s="271"/>
      <c r="W140"/>
    </row>
    <row r="141" spans="1:23" s="620" customFormat="1">
      <c r="A141" s="271">
        <v>805679</v>
      </c>
      <c r="B141" s="271" t="s">
        <v>1441</v>
      </c>
      <c r="C141" s="271" t="s">
        <v>201</v>
      </c>
      <c r="D141" s="271" t="s">
        <v>710</v>
      </c>
      <c r="E141" s="271" t="s">
        <v>345</v>
      </c>
      <c r="F141" s="271">
        <v>34340</v>
      </c>
      <c r="G141" s="271" t="s">
        <v>1893</v>
      </c>
      <c r="H141" s="271" t="s">
        <v>1345</v>
      </c>
      <c r="I141" s="271" t="s">
        <v>2007</v>
      </c>
      <c r="J141" s="271" t="s">
        <v>1333</v>
      </c>
      <c r="K141" s="271" t="s">
        <v>1977</v>
      </c>
      <c r="L141" s="271" t="s">
        <v>1352</v>
      </c>
      <c r="M141" s="271" t="s">
        <v>1349</v>
      </c>
      <c r="N141" s="271"/>
      <c r="O141" s="271"/>
      <c r="P141" s="271"/>
      <c r="Q141" s="271"/>
      <c r="R141" s="271"/>
      <c r="S141" s="271"/>
      <c r="T141" s="271"/>
      <c r="U141" s="271"/>
      <c r="V141" s="271"/>
      <c r="W141"/>
    </row>
    <row r="142" spans="1:23" s="620" customFormat="1">
      <c r="A142" s="271">
        <v>804168</v>
      </c>
      <c r="B142" s="271" t="s">
        <v>1145</v>
      </c>
      <c r="C142" s="271" t="s">
        <v>82</v>
      </c>
      <c r="D142" s="271" t="s">
        <v>690</v>
      </c>
      <c r="E142" s="271" t="s">
        <v>345</v>
      </c>
      <c r="F142" s="271">
        <v>34614</v>
      </c>
      <c r="G142" s="271" t="s">
        <v>1859</v>
      </c>
      <c r="H142" s="271" t="s">
        <v>1345</v>
      </c>
      <c r="I142" s="271" t="s">
        <v>2007</v>
      </c>
      <c r="J142" s="271" t="s">
        <v>1333</v>
      </c>
      <c r="K142" s="271" t="s">
        <v>1977</v>
      </c>
      <c r="L142" s="271" t="s">
        <v>1352</v>
      </c>
      <c r="M142" s="271" t="s">
        <v>1349</v>
      </c>
      <c r="N142" s="271"/>
      <c r="O142" s="271"/>
      <c r="P142" s="271"/>
      <c r="Q142" s="271"/>
      <c r="R142" s="271"/>
      <c r="S142" s="271"/>
      <c r="T142" s="271"/>
      <c r="U142" s="271"/>
      <c r="V142" s="271"/>
      <c r="W142"/>
    </row>
    <row r="143" spans="1:23" s="620" customFormat="1">
      <c r="A143" s="271">
        <v>808269</v>
      </c>
      <c r="B143" s="271" t="s">
        <v>1002</v>
      </c>
      <c r="C143" s="271" t="s">
        <v>141</v>
      </c>
      <c r="D143" s="271" t="s">
        <v>490</v>
      </c>
      <c r="E143" s="271" t="s">
        <v>346</v>
      </c>
      <c r="F143" s="271">
        <v>34586</v>
      </c>
      <c r="G143" s="271" t="s">
        <v>1352</v>
      </c>
      <c r="H143" s="271" t="s">
        <v>1345</v>
      </c>
      <c r="I143" s="271" t="s">
        <v>2007</v>
      </c>
      <c r="J143" s="271" t="s">
        <v>1333</v>
      </c>
      <c r="K143" s="271" t="s">
        <v>1977</v>
      </c>
      <c r="L143" s="271" t="s">
        <v>1352</v>
      </c>
      <c r="M143" s="271" t="s">
        <v>1352</v>
      </c>
      <c r="N143" s="271"/>
      <c r="O143" s="271"/>
      <c r="P143" s="271"/>
      <c r="Q143" s="271"/>
      <c r="R143" s="271"/>
      <c r="S143" s="271"/>
      <c r="T143" s="271"/>
      <c r="U143" s="271"/>
      <c r="V143" s="271"/>
      <c r="W143"/>
    </row>
    <row r="144" spans="1:23" s="620" customFormat="1">
      <c r="A144" s="271">
        <v>805498</v>
      </c>
      <c r="B144" s="271" t="s">
        <v>1165</v>
      </c>
      <c r="C144" s="271" t="s">
        <v>84</v>
      </c>
      <c r="D144" s="271" t="s">
        <v>1665</v>
      </c>
      <c r="E144" s="271" t="s">
        <v>345</v>
      </c>
      <c r="F144" s="271">
        <v>34608</v>
      </c>
      <c r="G144" s="271" t="s">
        <v>1332</v>
      </c>
      <c r="H144" s="271" t="s">
        <v>1345</v>
      </c>
      <c r="I144" s="271" t="s">
        <v>2007</v>
      </c>
      <c r="J144" s="271" t="s">
        <v>1968</v>
      </c>
      <c r="K144" s="271" t="s">
        <v>1977</v>
      </c>
      <c r="L144" s="271" t="s">
        <v>1332</v>
      </c>
      <c r="M144" s="271" t="s">
        <v>1332</v>
      </c>
      <c r="N144" s="271"/>
      <c r="O144" s="271"/>
      <c r="P144" s="271"/>
      <c r="Q144" s="271"/>
      <c r="R144" s="271"/>
      <c r="S144" s="271"/>
      <c r="T144" s="271"/>
      <c r="U144" s="271"/>
      <c r="V144" s="271"/>
      <c r="W144"/>
    </row>
    <row r="145" spans="1:23" s="620" customFormat="1">
      <c r="A145" s="271">
        <v>806132</v>
      </c>
      <c r="B145" s="271" t="s">
        <v>1102</v>
      </c>
      <c r="C145" s="271" t="s">
        <v>648</v>
      </c>
      <c r="D145" s="271" t="s">
        <v>448</v>
      </c>
      <c r="E145" s="271" t="s">
        <v>345</v>
      </c>
      <c r="F145" s="271">
        <v>34700</v>
      </c>
      <c r="G145" s="271" t="s">
        <v>1332</v>
      </c>
      <c r="H145" s="271" t="s">
        <v>1345</v>
      </c>
      <c r="I145" s="271" t="s">
        <v>2007</v>
      </c>
      <c r="J145" s="271" t="s">
        <v>1335</v>
      </c>
      <c r="K145" s="271" t="s">
        <v>1977</v>
      </c>
      <c r="L145" s="271" t="s">
        <v>1332</v>
      </c>
      <c r="M145" s="271" t="s">
        <v>1332</v>
      </c>
      <c r="N145" s="271"/>
      <c r="O145" s="271"/>
      <c r="P145" s="271"/>
      <c r="Q145" s="271"/>
      <c r="R145" s="271"/>
      <c r="S145" s="271"/>
      <c r="T145" s="271"/>
      <c r="U145" s="271"/>
      <c r="V145" s="271"/>
      <c r="W145"/>
    </row>
    <row r="146" spans="1:23" s="620" customFormat="1">
      <c r="A146" s="271">
        <v>805300</v>
      </c>
      <c r="B146" s="271" t="s">
        <v>1163</v>
      </c>
      <c r="C146" s="271" t="s">
        <v>140</v>
      </c>
      <c r="D146" s="271" t="s">
        <v>1164</v>
      </c>
      <c r="E146" s="271" t="s">
        <v>346</v>
      </c>
      <c r="F146" s="271">
        <v>34335</v>
      </c>
      <c r="G146" s="271" t="s">
        <v>1332</v>
      </c>
      <c r="H146" s="271" t="s">
        <v>1345</v>
      </c>
      <c r="I146" s="271" t="s">
        <v>2007</v>
      </c>
      <c r="J146" s="271" t="s">
        <v>1335</v>
      </c>
      <c r="K146" s="271" t="s">
        <v>1977</v>
      </c>
      <c r="L146" s="271" t="s">
        <v>1332</v>
      </c>
      <c r="M146" s="271" t="s">
        <v>1332</v>
      </c>
      <c r="N146" s="271"/>
      <c r="O146" s="271"/>
      <c r="P146" s="271"/>
      <c r="Q146" s="271"/>
      <c r="R146" s="271"/>
      <c r="S146" s="271"/>
      <c r="T146" s="271"/>
      <c r="U146" s="271"/>
      <c r="V146" s="271"/>
      <c r="W146"/>
    </row>
    <row r="147" spans="1:23" s="620" customFormat="1">
      <c r="A147" s="271">
        <v>806696</v>
      </c>
      <c r="B147" s="271" t="s">
        <v>898</v>
      </c>
      <c r="C147" s="271" t="s">
        <v>311</v>
      </c>
      <c r="D147" s="271" t="s">
        <v>899</v>
      </c>
      <c r="E147" s="271" t="s">
        <v>345</v>
      </c>
      <c r="F147" s="271">
        <v>34731</v>
      </c>
      <c r="G147" s="271" t="s">
        <v>1332</v>
      </c>
      <c r="H147" s="271" t="s">
        <v>1345</v>
      </c>
      <c r="I147" s="271" t="s">
        <v>2007</v>
      </c>
      <c r="J147" s="271" t="s">
        <v>1335</v>
      </c>
      <c r="K147" s="271" t="s">
        <v>1977</v>
      </c>
      <c r="L147" s="271" t="s">
        <v>1332</v>
      </c>
      <c r="M147" s="271" t="s">
        <v>1334</v>
      </c>
      <c r="N147" s="271"/>
      <c r="O147" s="271"/>
      <c r="P147" s="271"/>
      <c r="Q147" s="271"/>
      <c r="R147" s="271"/>
      <c r="S147" s="271"/>
      <c r="T147" s="271"/>
      <c r="U147" s="271"/>
      <c r="V147" s="271"/>
      <c r="W147"/>
    </row>
    <row r="148" spans="1:23" s="620" customFormat="1">
      <c r="A148" s="271">
        <v>806474</v>
      </c>
      <c r="B148" s="271" t="s">
        <v>1281</v>
      </c>
      <c r="C148" s="271" t="s">
        <v>189</v>
      </c>
      <c r="D148" s="271" t="s">
        <v>1282</v>
      </c>
      <c r="E148" s="271" t="s">
        <v>346</v>
      </c>
      <c r="F148" s="271">
        <v>34628</v>
      </c>
      <c r="G148" s="271" t="s">
        <v>1332</v>
      </c>
      <c r="H148" s="271" t="s">
        <v>1345</v>
      </c>
      <c r="I148" s="271" t="s">
        <v>2007</v>
      </c>
      <c r="J148" s="271" t="s">
        <v>1335</v>
      </c>
      <c r="K148" s="271" t="s">
        <v>1977</v>
      </c>
      <c r="L148" s="271" t="s">
        <v>1332</v>
      </c>
      <c r="M148" s="271" t="s">
        <v>1334</v>
      </c>
      <c r="N148" s="271"/>
      <c r="O148" s="271"/>
      <c r="P148" s="271"/>
      <c r="Q148" s="271"/>
      <c r="R148" s="271"/>
      <c r="S148" s="271"/>
      <c r="T148" s="271"/>
      <c r="U148" s="271"/>
      <c r="V148" s="271"/>
      <c r="W148"/>
    </row>
    <row r="149" spans="1:23" s="620" customFormat="1">
      <c r="A149" s="271">
        <v>804939</v>
      </c>
      <c r="B149" s="271" t="s">
        <v>1249</v>
      </c>
      <c r="C149" s="271" t="s">
        <v>573</v>
      </c>
      <c r="D149" s="271" t="s">
        <v>474</v>
      </c>
      <c r="E149" s="271" t="s">
        <v>345</v>
      </c>
      <c r="F149" s="271">
        <v>34700</v>
      </c>
      <c r="G149" s="271" t="s">
        <v>1871</v>
      </c>
      <c r="H149" s="271" t="s">
        <v>1345</v>
      </c>
      <c r="I149" s="271" t="s">
        <v>2007</v>
      </c>
      <c r="J149" s="271" t="s">
        <v>1961</v>
      </c>
      <c r="K149" s="271" t="s">
        <v>1977</v>
      </c>
      <c r="L149" s="271" t="s">
        <v>1332</v>
      </c>
      <c r="M149" s="271" t="s">
        <v>1332</v>
      </c>
      <c r="N149" s="271"/>
      <c r="O149" s="271"/>
      <c r="P149" s="271"/>
      <c r="Q149" s="271"/>
      <c r="R149" s="271"/>
      <c r="S149" s="271"/>
      <c r="T149" s="271"/>
      <c r="U149" s="271"/>
      <c r="V149" s="271"/>
      <c r="W149"/>
    </row>
    <row r="150" spans="1:23" s="620" customFormat="1">
      <c r="A150" s="271">
        <v>804305</v>
      </c>
      <c r="B150" s="271" t="s">
        <v>798</v>
      </c>
      <c r="C150" s="271" t="s">
        <v>108</v>
      </c>
      <c r="D150" s="271" t="s">
        <v>527</v>
      </c>
      <c r="E150" s="271" t="s">
        <v>345</v>
      </c>
      <c r="F150" s="271">
        <v>34851</v>
      </c>
      <c r="G150" s="271" t="s">
        <v>1332</v>
      </c>
      <c r="H150" s="271" t="s">
        <v>1345</v>
      </c>
      <c r="I150" s="271" t="s">
        <v>2007</v>
      </c>
      <c r="J150" s="271" t="s">
        <v>1961</v>
      </c>
      <c r="K150" s="271" t="s">
        <v>1977</v>
      </c>
      <c r="L150" s="271" t="s">
        <v>1332</v>
      </c>
      <c r="M150" s="271" t="s">
        <v>1332</v>
      </c>
      <c r="N150" s="271"/>
      <c r="O150" s="271"/>
      <c r="P150" s="271"/>
      <c r="Q150" s="271"/>
      <c r="R150" s="271"/>
      <c r="S150" s="271"/>
      <c r="T150" s="271"/>
      <c r="U150" s="271"/>
      <c r="V150" s="271"/>
      <c r="W150"/>
    </row>
    <row r="151" spans="1:23" s="620" customFormat="1">
      <c r="A151" s="271">
        <v>804100</v>
      </c>
      <c r="B151" s="271" t="s">
        <v>1397</v>
      </c>
      <c r="C151" s="271" t="s">
        <v>132</v>
      </c>
      <c r="D151" s="271" t="s">
        <v>478</v>
      </c>
      <c r="E151" s="271" t="s">
        <v>345</v>
      </c>
      <c r="F151" s="271">
        <v>33670</v>
      </c>
      <c r="G151" s="271" t="s">
        <v>1332</v>
      </c>
      <c r="H151" s="271" t="s">
        <v>1345</v>
      </c>
      <c r="I151" s="271" t="s">
        <v>2007</v>
      </c>
      <c r="J151" s="271" t="s">
        <v>1961</v>
      </c>
      <c r="K151" s="271" t="s">
        <v>1977</v>
      </c>
      <c r="L151" s="271" t="s">
        <v>1332</v>
      </c>
      <c r="M151" s="271" t="s">
        <v>1332</v>
      </c>
      <c r="N151" s="271"/>
      <c r="O151" s="271"/>
      <c r="P151" s="271"/>
      <c r="Q151" s="271"/>
      <c r="R151" s="271"/>
      <c r="S151" s="271"/>
      <c r="T151" s="271"/>
      <c r="U151" s="271"/>
      <c r="V151" s="271"/>
      <c r="W151"/>
    </row>
    <row r="152" spans="1:23" s="620" customFormat="1">
      <c r="A152" s="271">
        <v>806114</v>
      </c>
      <c r="B152" s="271" t="s">
        <v>1272</v>
      </c>
      <c r="C152" s="271" t="s">
        <v>96</v>
      </c>
      <c r="D152" s="271" t="s">
        <v>571</v>
      </c>
      <c r="E152" s="271" t="s">
        <v>345</v>
      </c>
      <c r="F152" s="271">
        <v>34518</v>
      </c>
      <c r="G152" s="271" t="s">
        <v>1332</v>
      </c>
      <c r="H152" s="271" t="s">
        <v>1345</v>
      </c>
      <c r="I152" s="271" t="s">
        <v>2007</v>
      </c>
      <c r="J152" s="271" t="s">
        <v>1961</v>
      </c>
      <c r="K152" s="271" t="s">
        <v>1977</v>
      </c>
      <c r="L152" s="271" t="s">
        <v>1332</v>
      </c>
      <c r="M152" s="271" t="s">
        <v>1332</v>
      </c>
      <c r="N152" s="271"/>
      <c r="O152" s="271"/>
      <c r="P152" s="271"/>
      <c r="Q152" s="271"/>
      <c r="R152" s="271"/>
      <c r="S152" s="271"/>
      <c r="T152" s="271"/>
      <c r="U152" s="271"/>
      <c r="V152" s="271"/>
      <c r="W152"/>
    </row>
    <row r="153" spans="1:23" s="620" customFormat="1">
      <c r="A153" s="271">
        <v>808330</v>
      </c>
      <c r="B153" s="271" t="s">
        <v>1007</v>
      </c>
      <c r="C153" s="271" t="s">
        <v>84</v>
      </c>
      <c r="D153" s="271" t="s">
        <v>559</v>
      </c>
      <c r="E153" s="271" t="s">
        <v>345</v>
      </c>
      <c r="F153" s="271">
        <v>34473</v>
      </c>
      <c r="G153" s="271" t="s">
        <v>1927</v>
      </c>
      <c r="H153" s="271" t="s">
        <v>1345</v>
      </c>
      <c r="I153" s="271" t="s">
        <v>2007</v>
      </c>
      <c r="J153" s="271" t="s">
        <v>1961</v>
      </c>
      <c r="K153" s="271" t="s">
        <v>1977</v>
      </c>
      <c r="L153" s="271" t="s">
        <v>1332</v>
      </c>
      <c r="M153" s="271" t="s">
        <v>1334</v>
      </c>
      <c r="N153" s="271"/>
      <c r="O153" s="271"/>
      <c r="P153" s="271"/>
      <c r="Q153" s="271"/>
      <c r="R153" s="271"/>
      <c r="S153" s="271"/>
      <c r="T153" s="271"/>
      <c r="U153" s="271"/>
      <c r="V153" s="271"/>
      <c r="W153"/>
    </row>
    <row r="154" spans="1:23" s="620" customFormat="1">
      <c r="A154" s="271">
        <v>805058</v>
      </c>
      <c r="B154" s="271" t="s">
        <v>1159</v>
      </c>
      <c r="C154" s="271" t="s">
        <v>82</v>
      </c>
      <c r="D154" s="271" t="s">
        <v>428</v>
      </c>
      <c r="E154" s="271" t="s">
        <v>345</v>
      </c>
      <c r="F154" s="271">
        <v>34730</v>
      </c>
      <c r="G154" s="271" t="s">
        <v>1332</v>
      </c>
      <c r="H154" s="271" t="s">
        <v>1345</v>
      </c>
      <c r="I154" s="271" t="s">
        <v>2007</v>
      </c>
      <c r="J154" s="271" t="s">
        <v>1333</v>
      </c>
      <c r="K154" s="271" t="s">
        <v>1977</v>
      </c>
      <c r="L154" s="271" t="s">
        <v>1332</v>
      </c>
      <c r="M154" s="271" t="s">
        <v>1332</v>
      </c>
      <c r="N154" s="271"/>
      <c r="O154" s="271"/>
      <c r="P154" s="271"/>
      <c r="Q154" s="271"/>
      <c r="R154" s="271"/>
      <c r="S154" s="271"/>
      <c r="T154" s="271"/>
      <c r="U154" s="271"/>
      <c r="V154" s="271"/>
      <c r="W154"/>
    </row>
    <row r="155" spans="1:23" s="620" customFormat="1">
      <c r="A155" s="271">
        <v>805527</v>
      </c>
      <c r="B155" s="271" t="s">
        <v>1437</v>
      </c>
      <c r="C155" s="271" t="s">
        <v>132</v>
      </c>
      <c r="D155" s="271" t="s">
        <v>484</v>
      </c>
      <c r="E155" s="271" t="s">
        <v>346</v>
      </c>
      <c r="F155" s="271">
        <v>34455</v>
      </c>
      <c r="G155" s="271" t="s">
        <v>1332</v>
      </c>
      <c r="H155" s="271" t="s">
        <v>1345</v>
      </c>
      <c r="I155" s="271" t="s">
        <v>2007</v>
      </c>
      <c r="J155" s="271" t="s">
        <v>1333</v>
      </c>
      <c r="K155" s="271" t="s">
        <v>1977</v>
      </c>
      <c r="L155" s="271" t="s">
        <v>1332</v>
      </c>
      <c r="M155" s="271" t="s">
        <v>1332</v>
      </c>
      <c r="N155" s="271"/>
      <c r="O155" s="271"/>
      <c r="P155" s="271"/>
      <c r="Q155" s="271"/>
      <c r="R155" s="271"/>
      <c r="S155" s="271"/>
      <c r="T155" s="271"/>
      <c r="U155" s="271"/>
      <c r="V155" s="271"/>
      <c r="W155"/>
    </row>
    <row r="156" spans="1:23" s="620" customFormat="1">
      <c r="A156" s="271">
        <v>807757</v>
      </c>
      <c r="B156" s="271" t="s">
        <v>526</v>
      </c>
      <c r="C156" s="271" t="s">
        <v>244</v>
      </c>
      <c r="D156" s="271" t="s">
        <v>611</v>
      </c>
      <c r="E156" s="271" t="s">
        <v>345</v>
      </c>
      <c r="F156" s="271">
        <v>34169</v>
      </c>
      <c r="G156" s="271" t="s">
        <v>1332</v>
      </c>
      <c r="H156" s="271" t="s">
        <v>1345</v>
      </c>
      <c r="I156" s="271" t="s">
        <v>2007</v>
      </c>
      <c r="J156" s="271" t="s">
        <v>1333</v>
      </c>
      <c r="K156" s="271" t="s">
        <v>1977</v>
      </c>
      <c r="L156" s="271" t="s">
        <v>1332</v>
      </c>
      <c r="M156" s="271" t="s">
        <v>1332</v>
      </c>
      <c r="N156" s="271"/>
      <c r="O156" s="271"/>
      <c r="P156" s="271"/>
      <c r="Q156" s="271"/>
      <c r="R156" s="271"/>
      <c r="S156" s="271"/>
      <c r="T156" s="271"/>
      <c r="U156" s="271"/>
      <c r="V156" s="271"/>
      <c r="W156"/>
    </row>
    <row r="157" spans="1:23" s="620" customFormat="1">
      <c r="A157" s="271">
        <v>802467</v>
      </c>
      <c r="B157" s="271" t="s">
        <v>778</v>
      </c>
      <c r="C157" s="271" t="s">
        <v>589</v>
      </c>
      <c r="D157" s="271" t="s">
        <v>591</v>
      </c>
      <c r="E157" s="271" t="s">
        <v>345</v>
      </c>
      <c r="F157" s="271">
        <v>34318</v>
      </c>
      <c r="G157" s="271" t="s">
        <v>1332</v>
      </c>
      <c r="H157" s="271" t="s">
        <v>1345</v>
      </c>
      <c r="I157" s="271" t="s">
        <v>2007</v>
      </c>
      <c r="J157" s="271" t="s">
        <v>1333</v>
      </c>
      <c r="K157" s="271" t="s">
        <v>1977</v>
      </c>
      <c r="L157" s="271" t="s">
        <v>1332</v>
      </c>
      <c r="M157" s="271" t="s">
        <v>1332</v>
      </c>
      <c r="N157" s="271"/>
      <c r="O157" s="271"/>
      <c r="P157" s="271"/>
      <c r="Q157" s="271"/>
      <c r="R157" s="271"/>
      <c r="S157" s="271"/>
      <c r="T157" s="271"/>
      <c r="U157" s="271"/>
      <c r="V157" s="271"/>
      <c r="W157"/>
    </row>
    <row r="158" spans="1:23" s="620" customFormat="1">
      <c r="A158" s="271">
        <v>807376</v>
      </c>
      <c r="B158" s="271" t="s">
        <v>1508</v>
      </c>
      <c r="C158" s="271" t="s">
        <v>84</v>
      </c>
      <c r="D158" s="271" t="s">
        <v>479</v>
      </c>
      <c r="E158" s="271" t="s">
        <v>345</v>
      </c>
      <c r="F158" s="271">
        <v>34442</v>
      </c>
      <c r="G158" s="271" t="s">
        <v>1332</v>
      </c>
      <c r="H158" s="271" t="s">
        <v>1345</v>
      </c>
      <c r="I158" s="271" t="s">
        <v>2007</v>
      </c>
      <c r="J158" s="271" t="s">
        <v>1333</v>
      </c>
      <c r="K158" s="271" t="s">
        <v>1977</v>
      </c>
      <c r="L158" s="271" t="s">
        <v>1332</v>
      </c>
      <c r="M158" s="271" t="s">
        <v>1332</v>
      </c>
      <c r="N158" s="271"/>
      <c r="O158" s="271"/>
      <c r="P158" s="271"/>
      <c r="Q158" s="271"/>
      <c r="R158" s="271"/>
      <c r="S158" s="271"/>
      <c r="T158" s="271"/>
      <c r="U158" s="271"/>
      <c r="V158" s="271"/>
      <c r="W158"/>
    </row>
    <row r="159" spans="1:23" s="620" customFormat="1">
      <c r="A159" s="271">
        <v>806538</v>
      </c>
      <c r="B159" s="271" t="s">
        <v>888</v>
      </c>
      <c r="C159" s="271" t="s">
        <v>142</v>
      </c>
      <c r="D159" s="271" t="s">
        <v>599</v>
      </c>
      <c r="E159" s="271" t="s">
        <v>346</v>
      </c>
      <c r="F159" s="271">
        <v>33418</v>
      </c>
      <c r="G159" s="271" t="s">
        <v>1332</v>
      </c>
      <c r="H159" s="271" t="s">
        <v>1345</v>
      </c>
      <c r="I159" s="271" t="s">
        <v>2007</v>
      </c>
      <c r="J159" s="271" t="s">
        <v>1333</v>
      </c>
      <c r="K159" s="271" t="s">
        <v>1977</v>
      </c>
      <c r="L159" s="271" t="s">
        <v>1332</v>
      </c>
      <c r="M159" s="271" t="s">
        <v>1332</v>
      </c>
      <c r="N159" s="271"/>
      <c r="O159" s="271"/>
      <c r="P159" s="271"/>
      <c r="Q159" s="271"/>
      <c r="R159" s="271"/>
      <c r="S159" s="271"/>
      <c r="T159" s="271"/>
      <c r="U159" s="271"/>
      <c r="V159" s="271"/>
      <c r="W159"/>
    </row>
    <row r="160" spans="1:23" s="620" customFormat="1">
      <c r="A160" s="271">
        <v>808106</v>
      </c>
      <c r="B160" s="271" t="s">
        <v>979</v>
      </c>
      <c r="C160" s="271" t="s">
        <v>980</v>
      </c>
      <c r="D160" s="271" t="s">
        <v>466</v>
      </c>
      <c r="E160" s="271" t="s">
        <v>346</v>
      </c>
      <c r="F160" s="271">
        <v>34444</v>
      </c>
      <c r="G160" s="271" t="s">
        <v>1805</v>
      </c>
      <c r="H160" s="271" t="s">
        <v>1345</v>
      </c>
      <c r="I160" s="271" t="s">
        <v>2007</v>
      </c>
      <c r="J160" s="271" t="s">
        <v>1333</v>
      </c>
      <c r="K160" s="271" t="s">
        <v>1977</v>
      </c>
      <c r="L160" s="271" t="s">
        <v>1332</v>
      </c>
      <c r="M160" s="271" t="s">
        <v>1344</v>
      </c>
      <c r="N160" s="271"/>
      <c r="O160" s="271"/>
      <c r="P160" s="271"/>
      <c r="Q160" s="271"/>
      <c r="R160" s="271"/>
      <c r="S160" s="271"/>
      <c r="T160" s="271"/>
      <c r="U160" s="271"/>
      <c r="V160" s="271"/>
      <c r="W160"/>
    </row>
    <row r="161" spans="1:23" s="620" customFormat="1">
      <c r="A161" s="271">
        <v>807977</v>
      </c>
      <c r="B161" s="271" t="s">
        <v>971</v>
      </c>
      <c r="C161" s="271" t="s">
        <v>147</v>
      </c>
      <c r="D161" s="271" t="s">
        <v>274</v>
      </c>
      <c r="E161" s="271" t="s">
        <v>346</v>
      </c>
      <c r="F161" s="271">
        <v>34700</v>
      </c>
      <c r="G161" s="271" t="s">
        <v>1332</v>
      </c>
      <c r="H161" s="271" t="s">
        <v>1345</v>
      </c>
      <c r="I161" s="271" t="s">
        <v>2007</v>
      </c>
      <c r="J161" s="271" t="s">
        <v>1333</v>
      </c>
      <c r="K161" s="271" t="s">
        <v>1977</v>
      </c>
      <c r="L161" s="271" t="s">
        <v>1332</v>
      </c>
      <c r="M161" s="271" t="s">
        <v>1344</v>
      </c>
      <c r="N161" s="271"/>
      <c r="O161" s="271"/>
      <c r="P161" s="271"/>
      <c r="Q161" s="271"/>
      <c r="R161" s="271"/>
      <c r="S161" s="271"/>
      <c r="T161" s="271"/>
      <c r="U161" s="271"/>
      <c r="V161" s="271"/>
      <c r="W161"/>
    </row>
    <row r="162" spans="1:23" s="620" customFormat="1">
      <c r="A162" s="271">
        <v>806770</v>
      </c>
      <c r="B162" s="271" t="s">
        <v>906</v>
      </c>
      <c r="C162" s="271" t="s">
        <v>192</v>
      </c>
      <c r="D162" s="271" t="s">
        <v>527</v>
      </c>
      <c r="E162" s="271" t="s">
        <v>346</v>
      </c>
      <c r="F162" s="271">
        <v>34402</v>
      </c>
      <c r="G162" s="271" t="s">
        <v>1332</v>
      </c>
      <c r="H162" s="271" t="s">
        <v>1345</v>
      </c>
      <c r="I162" s="271" t="s">
        <v>2007</v>
      </c>
      <c r="J162" s="271" t="s">
        <v>1333</v>
      </c>
      <c r="K162" s="271" t="s">
        <v>1977</v>
      </c>
      <c r="L162" s="271" t="s">
        <v>1332</v>
      </c>
      <c r="M162" s="271" t="s">
        <v>1816</v>
      </c>
      <c r="N162" s="271"/>
      <c r="O162" s="271"/>
      <c r="P162" s="271"/>
      <c r="Q162" s="271"/>
      <c r="R162" s="271"/>
      <c r="S162" s="271"/>
      <c r="T162" s="271"/>
      <c r="U162" s="271"/>
      <c r="V162" s="271"/>
      <c r="W162"/>
    </row>
    <row r="163" spans="1:23" s="620" customFormat="1">
      <c r="A163" s="271">
        <v>806511</v>
      </c>
      <c r="B163" s="271" t="s">
        <v>1470</v>
      </c>
      <c r="C163" s="271" t="s">
        <v>1674</v>
      </c>
      <c r="D163" s="271" t="s">
        <v>1610</v>
      </c>
      <c r="E163" s="271" t="s">
        <v>345</v>
      </c>
      <c r="F163" s="271">
        <v>34335</v>
      </c>
      <c r="G163" s="271" t="s">
        <v>1795</v>
      </c>
      <c r="H163" s="271" t="s">
        <v>1345</v>
      </c>
      <c r="I163" s="271" t="s">
        <v>2007</v>
      </c>
      <c r="J163" s="271" t="s">
        <v>1335</v>
      </c>
      <c r="K163" s="271" t="s">
        <v>1977</v>
      </c>
      <c r="L163" s="271" t="s">
        <v>1795</v>
      </c>
      <c r="M163" s="271" t="s">
        <v>1334</v>
      </c>
      <c r="N163" s="271"/>
      <c r="O163" s="271"/>
      <c r="P163" s="271"/>
      <c r="Q163" s="271"/>
      <c r="R163" s="271"/>
      <c r="S163" s="271"/>
      <c r="T163" s="271"/>
      <c r="U163" s="271"/>
      <c r="V163" s="271"/>
      <c r="W163"/>
    </row>
    <row r="164" spans="1:23" s="620" customFormat="1">
      <c r="A164" s="271">
        <v>804980</v>
      </c>
      <c r="B164" s="271" t="s">
        <v>1250</v>
      </c>
      <c r="C164" s="271" t="s">
        <v>132</v>
      </c>
      <c r="D164" s="271" t="s">
        <v>605</v>
      </c>
      <c r="E164" s="271" t="s">
        <v>346</v>
      </c>
      <c r="F164" s="271">
        <v>34151</v>
      </c>
      <c r="G164" s="271" t="s">
        <v>1795</v>
      </c>
      <c r="H164" s="271" t="s">
        <v>1345</v>
      </c>
      <c r="I164" s="271" t="s">
        <v>2007</v>
      </c>
      <c r="J164" s="271" t="s">
        <v>1335</v>
      </c>
      <c r="K164" s="271" t="s">
        <v>1977</v>
      </c>
      <c r="L164" s="271" t="s">
        <v>1795</v>
      </c>
      <c r="M164" s="271" t="s">
        <v>1334</v>
      </c>
      <c r="N164" s="271"/>
      <c r="O164" s="271"/>
      <c r="P164" s="271"/>
      <c r="Q164" s="271"/>
      <c r="R164" s="271"/>
      <c r="S164" s="271"/>
      <c r="T164" s="271"/>
      <c r="U164" s="271"/>
      <c r="V164" s="271"/>
      <c r="W164"/>
    </row>
    <row r="165" spans="1:23" s="620" customFormat="1">
      <c r="A165" s="271">
        <v>804933</v>
      </c>
      <c r="B165" s="271" t="s">
        <v>1248</v>
      </c>
      <c r="C165" s="271" t="s">
        <v>109</v>
      </c>
      <c r="D165" s="271" t="s">
        <v>1661</v>
      </c>
      <c r="E165" s="271" t="s">
        <v>345</v>
      </c>
      <c r="F165" s="271">
        <v>34517</v>
      </c>
      <c r="G165" s="271" t="s">
        <v>1332</v>
      </c>
      <c r="H165" s="271" t="s">
        <v>1345</v>
      </c>
      <c r="I165" s="271" t="s">
        <v>2007</v>
      </c>
      <c r="J165" s="271" t="s">
        <v>1961</v>
      </c>
      <c r="K165" s="271" t="s">
        <v>1977</v>
      </c>
      <c r="L165" s="271" t="s">
        <v>1795</v>
      </c>
      <c r="M165" s="271" t="s">
        <v>1332</v>
      </c>
      <c r="N165" s="271"/>
      <c r="O165" s="271"/>
      <c r="P165" s="271"/>
      <c r="Q165" s="271"/>
      <c r="R165" s="271"/>
      <c r="S165" s="271"/>
      <c r="T165" s="271"/>
      <c r="U165" s="271"/>
      <c r="V165" s="271"/>
      <c r="W165"/>
    </row>
    <row r="166" spans="1:23" s="620" customFormat="1">
      <c r="A166" s="271">
        <v>805289</v>
      </c>
      <c r="B166" s="271" t="s">
        <v>1429</v>
      </c>
      <c r="C166" s="271" t="s">
        <v>1267</v>
      </c>
      <c r="D166" s="271" t="s">
        <v>1667</v>
      </c>
      <c r="E166" s="271" t="s">
        <v>346</v>
      </c>
      <c r="F166" s="271">
        <v>34595</v>
      </c>
      <c r="G166" s="271" t="s">
        <v>1795</v>
      </c>
      <c r="H166" s="271" t="s">
        <v>1345</v>
      </c>
      <c r="I166" s="271" t="s">
        <v>2007</v>
      </c>
      <c r="J166" s="271" t="s">
        <v>1333</v>
      </c>
      <c r="K166" s="271" t="s">
        <v>1977</v>
      </c>
      <c r="L166" s="271" t="s">
        <v>1795</v>
      </c>
      <c r="M166" s="271" t="s">
        <v>1332</v>
      </c>
      <c r="N166" s="271"/>
      <c r="O166" s="271"/>
      <c r="P166" s="271"/>
      <c r="Q166" s="271"/>
      <c r="R166" s="271"/>
      <c r="S166" s="271"/>
      <c r="T166" s="271"/>
      <c r="U166" s="271"/>
      <c r="V166" s="271"/>
      <c r="W166"/>
    </row>
    <row r="167" spans="1:23" s="620" customFormat="1">
      <c r="A167" s="271">
        <v>805307</v>
      </c>
      <c r="B167" s="271" t="s">
        <v>1430</v>
      </c>
      <c r="C167" s="271" t="s">
        <v>317</v>
      </c>
      <c r="D167" s="271" t="s">
        <v>608</v>
      </c>
      <c r="E167" s="271" t="s">
        <v>346</v>
      </c>
      <c r="F167" s="271">
        <v>34654</v>
      </c>
      <c r="G167" s="271" t="s">
        <v>1334</v>
      </c>
      <c r="H167" s="271" t="s">
        <v>1345</v>
      </c>
      <c r="I167" s="271" t="s">
        <v>2007</v>
      </c>
      <c r="J167" s="271" t="s">
        <v>1335</v>
      </c>
      <c r="K167" s="271" t="s">
        <v>1977</v>
      </c>
      <c r="L167" s="271" t="s">
        <v>1334</v>
      </c>
      <c r="M167" s="271" t="s">
        <v>1332</v>
      </c>
      <c r="N167" s="271"/>
      <c r="O167" s="271"/>
      <c r="P167" s="271"/>
      <c r="Q167" s="271"/>
      <c r="R167" s="271"/>
      <c r="S167" s="271"/>
      <c r="T167" s="271"/>
      <c r="U167" s="271"/>
      <c r="V167" s="271"/>
      <c r="W167"/>
    </row>
    <row r="168" spans="1:23" s="620" customFormat="1">
      <c r="A168" s="271">
        <v>806190</v>
      </c>
      <c r="B168" s="271" t="s">
        <v>1273</v>
      </c>
      <c r="C168" s="271" t="s">
        <v>147</v>
      </c>
      <c r="D168" s="271" t="s">
        <v>512</v>
      </c>
      <c r="E168" s="271" t="s">
        <v>345</v>
      </c>
      <c r="F168" s="271">
        <v>34168</v>
      </c>
      <c r="G168" s="271" t="s">
        <v>1811</v>
      </c>
      <c r="H168" s="271" t="s">
        <v>1345</v>
      </c>
      <c r="I168" s="271" t="s">
        <v>2007</v>
      </c>
      <c r="J168" s="271" t="s">
        <v>1335</v>
      </c>
      <c r="K168" s="271" t="s">
        <v>1977</v>
      </c>
      <c r="L168" s="271" t="s">
        <v>1334</v>
      </c>
      <c r="M168" s="271" t="s">
        <v>1334</v>
      </c>
      <c r="N168" s="271"/>
      <c r="O168" s="271"/>
      <c r="P168" s="271"/>
      <c r="Q168" s="271"/>
      <c r="R168" s="271"/>
      <c r="S168" s="271"/>
      <c r="T168" s="271"/>
      <c r="U168" s="271"/>
      <c r="V168" s="271"/>
      <c r="W168"/>
    </row>
    <row r="169" spans="1:23" s="620" customFormat="1">
      <c r="A169" s="271">
        <v>802772</v>
      </c>
      <c r="B169" s="271" t="s">
        <v>636</v>
      </c>
      <c r="C169" s="271" t="s">
        <v>88</v>
      </c>
      <c r="D169" s="271" t="s">
        <v>614</v>
      </c>
      <c r="E169" s="271" t="s">
        <v>345</v>
      </c>
      <c r="F169" s="271">
        <v>34700</v>
      </c>
      <c r="G169" s="271" t="s">
        <v>1844</v>
      </c>
      <c r="H169" s="271" t="s">
        <v>1345</v>
      </c>
      <c r="I169" s="271" t="s">
        <v>2007</v>
      </c>
      <c r="J169" s="271" t="s">
        <v>1961</v>
      </c>
      <c r="K169" s="271" t="s">
        <v>1977</v>
      </c>
      <c r="L169" s="271" t="s">
        <v>1334</v>
      </c>
      <c r="M169" s="271" t="s">
        <v>1334</v>
      </c>
      <c r="N169" s="271"/>
      <c r="O169" s="271"/>
      <c r="P169" s="271"/>
      <c r="Q169" s="271"/>
      <c r="R169" s="271"/>
      <c r="S169" s="271"/>
      <c r="T169" s="271"/>
      <c r="U169" s="271"/>
      <c r="V169" s="271"/>
      <c r="W169"/>
    </row>
    <row r="170" spans="1:23" s="620" customFormat="1">
      <c r="A170" s="271">
        <v>805433</v>
      </c>
      <c r="B170" s="271" t="s">
        <v>1258</v>
      </c>
      <c r="C170" s="271" t="s">
        <v>137</v>
      </c>
      <c r="D170" s="271" t="s">
        <v>1669</v>
      </c>
      <c r="E170" s="271" t="s">
        <v>346</v>
      </c>
      <c r="F170" s="271">
        <v>33970</v>
      </c>
      <c r="G170" s="271" t="s">
        <v>1332</v>
      </c>
      <c r="H170" s="271" t="s">
        <v>1345</v>
      </c>
      <c r="I170" s="271" t="s">
        <v>2007</v>
      </c>
      <c r="J170" s="271" t="s">
        <v>1333</v>
      </c>
      <c r="K170" s="271" t="s">
        <v>1977</v>
      </c>
      <c r="L170" s="271" t="s">
        <v>1334</v>
      </c>
      <c r="M170" s="271" t="s">
        <v>1334</v>
      </c>
      <c r="N170" s="271"/>
      <c r="O170" s="271"/>
      <c r="P170" s="271"/>
      <c r="Q170" s="271"/>
      <c r="R170" s="271"/>
      <c r="S170" s="271"/>
      <c r="T170" s="271"/>
      <c r="U170" s="271"/>
      <c r="V170" s="271"/>
      <c r="W170"/>
    </row>
    <row r="171" spans="1:23" s="620" customFormat="1">
      <c r="A171" s="271">
        <v>806486</v>
      </c>
      <c r="B171" s="271" t="s">
        <v>1174</v>
      </c>
      <c r="C171" s="271" t="s">
        <v>132</v>
      </c>
      <c r="D171" s="271" t="s">
        <v>599</v>
      </c>
      <c r="E171" s="271" t="s">
        <v>345</v>
      </c>
      <c r="F171" s="271">
        <v>34535</v>
      </c>
      <c r="G171" s="271" t="s">
        <v>1837</v>
      </c>
      <c r="H171" s="271" t="s">
        <v>1345</v>
      </c>
      <c r="I171" s="271" t="s">
        <v>2007</v>
      </c>
      <c r="J171" s="271" t="s">
        <v>1333</v>
      </c>
      <c r="K171" s="271" t="s">
        <v>1977</v>
      </c>
      <c r="L171" s="271" t="s">
        <v>1334</v>
      </c>
      <c r="M171" s="271" t="s">
        <v>1334</v>
      </c>
      <c r="N171" s="271"/>
      <c r="O171" s="271"/>
      <c r="P171" s="271"/>
      <c r="Q171" s="271"/>
      <c r="R171" s="271"/>
      <c r="S171" s="271"/>
      <c r="T171" s="271"/>
      <c r="U171" s="271"/>
      <c r="V171" s="271"/>
      <c r="W171"/>
    </row>
    <row r="172" spans="1:23" s="620" customFormat="1">
      <c r="A172" s="271">
        <v>804764</v>
      </c>
      <c r="B172" s="271" t="s">
        <v>1086</v>
      </c>
      <c r="C172" s="271" t="s">
        <v>114</v>
      </c>
      <c r="D172" s="271" t="s">
        <v>1656</v>
      </c>
      <c r="E172" s="271" t="s">
        <v>345</v>
      </c>
      <c r="F172" s="271">
        <v>34700</v>
      </c>
      <c r="G172" s="271" t="s">
        <v>1864</v>
      </c>
      <c r="H172" s="271" t="s">
        <v>1345</v>
      </c>
      <c r="I172" s="271" t="s">
        <v>2007</v>
      </c>
      <c r="J172" s="271" t="s">
        <v>1333</v>
      </c>
      <c r="K172" s="271" t="s">
        <v>1977</v>
      </c>
      <c r="L172" s="271" t="s">
        <v>1334</v>
      </c>
      <c r="M172" s="271" t="s">
        <v>1343</v>
      </c>
      <c r="N172" s="271"/>
      <c r="O172" s="271"/>
      <c r="P172" s="271"/>
      <c r="Q172" s="271"/>
      <c r="R172" s="271"/>
      <c r="S172" s="271"/>
      <c r="T172" s="271"/>
      <c r="U172" s="271"/>
      <c r="V172" s="271"/>
      <c r="W172"/>
    </row>
    <row r="173" spans="1:23" s="620" customFormat="1">
      <c r="A173" s="271">
        <v>808837</v>
      </c>
      <c r="B173" s="271" t="s">
        <v>1548</v>
      </c>
      <c r="C173" s="271" t="s">
        <v>198</v>
      </c>
      <c r="D173" s="271" t="s">
        <v>600</v>
      </c>
      <c r="E173" s="271" t="s">
        <v>346</v>
      </c>
      <c r="F173" s="271">
        <v>34583</v>
      </c>
      <c r="G173" s="271" t="s">
        <v>1884</v>
      </c>
      <c r="H173" s="271" t="s">
        <v>1345</v>
      </c>
      <c r="I173" s="271" t="s">
        <v>2007</v>
      </c>
      <c r="J173" s="271" t="s">
        <v>1335</v>
      </c>
      <c r="K173" s="271" t="s">
        <v>1977</v>
      </c>
      <c r="L173" s="271" t="s">
        <v>1813</v>
      </c>
      <c r="M173" s="271" t="s">
        <v>1334</v>
      </c>
      <c r="N173" s="271"/>
      <c r="O173" s="271"/>
      <c r="P173" s="271"/>
      <c r="Q173" s="271"/>
      <c r="R173" s="271"/>
      <c r="S173" s="271"/>
      <c r="T173" s="271"/>
      <c r="U173" s="271"/>
      <c r="V173" s="271"/>
      <c r="W173"/>
    </row>
    <row r="174" spans="1:23" s="620" customFormat="1">
      <c r="A174" s="271">
        <v>805930</v>
      </c>
      <c r="B174" s="271" t="s">
        <v>1449</v>
      </c>
      <c r="C174" s="271" t="s">
        <v>249</v>
      </c>
      <c r="D174" s="271" t="s">
        <v>1673</v>
      </c>
      <c r="E174" s="271" t="s">
        <v>345</v>
      </c>
      <c r="F174" s="271">
        <v>34820</v>
      </c>
      <c r="G174" s="271" t="s">
        <v>1795</v>
      </c>
      <c r="H174" s="271" t="s">
        <v>1345</v>
      </c>
      <c r="I174" s="271" t="s">
        <v>2007</v>
      </c>
      <c r="J174" s="271" t="s">
        <v>1968</v>
      </c>
      <c r="K174" s="271" t="s">
        <v>1977</v>
      </c>
      <c r="L174" s="271"/>
      <c r="M174" s="271" t="s">
        <v>1353</v>
      </c>
      <c r="N174" s="271"/>
      <c r="O174" s="271"/>
      <c r="P174" s="271"/>
      <c r="Q174" s="271"/>
      <c r="R174" s="271"/>
      <c r="S174" s="271"/>
      <c r="T174" s="271"/>
      <c r="U174" s="271"/>
      <c r="V174" s="271"/>
      <c r="W174"/>
    </row>
    <row r="175" spans="1:23" s="620" customFormat="1">
      <c r="A175" s="271">
        <v>804877</v>
      </c>
      <c r="B175" s="271" t="s">
        <v>810</v>
      </c>
      <c r="C175" s="271" t="s">
        <v>293</v>
      </c>
      <c r="D175" s="271" t="s">
        <v>506</v>
      </c>
      <c r="E175" s="271" t="s">
        <v>345</v>
      </c>
      <c r="F175" s="271"/>
      <c r="G175" s="271" t="s">
        <v>1332</v>
      </c>
      <c r="H175" s="271" t="s">
        <v>1345</v>
      </c>
      <c r="I175" s="271" t="s">
        <v>2007</v>
      </c>
      <c r="J175" s="271" t="s">
        <v>1333</v>
      </c>
      <c r="K175" s="271" t="s">
        <v>1977</v>
      </c>
      <c r="L175" s="271"/>
      <c r="M175" s="271" t="s">
        <v>1332</v>
      </c>
      <c r="N175" s="271"/>
      <c r="O175" s="271"/>
      <c r="P175" s="271"/>
      <c r="Q175" s="271"/>
      <c r="R175" s="271"/>
      <c r="S175" s="271"/>
      <c r="T175" s="271"/>
      <c r="U175" s="271"/>
      <c r="V175" s="271"/>
      <c r="W175"/>
    </row>
    <row r="176" spans="1:23" s="620" customFormat="1">
      <c r="A176" s="271">
        <v>805287</v>
      </c>
      <c r="B176" s="271" t="s">
        <v>1428</v>
      </c>
      <c r="C176" s="271" t="s">
        <v>99</v>
      </c>
      <c r="D176" s="271" t="s">
        <v>1666</v>
      </c>
      <c r="E176" s="271" t="s">
        <v>346</v>
      </c>
      <c r="F176" s="271">
        <v>34666</v>
      </c>
      <c r="G176" s="271" t="s">
        <v>1814</v>
      </c>
      <c r="H176" s="271" t="s">
        <v>1957</v>
      </c>
      <c r="I176" s="271" t="s">
        <v>2007</v>
      </c>
      <c r="J176" s="271" t="s">
        <v>1962</v>
      </c>
      <c r="K176" s="271" t="s">
        <v>1977</v>
      </c>
      <c r="L176" s="271" t="s">
        <v>1332</v>
      </c>
      <c r="M176" s="271"/>
      <c r="N176" s="271"/>
      <c r="O176" s="271"/>
      <c r="P176" s="271"/>
      <c r="Q176" s="271"/>
      <c r="R176" s="271"/>
      <c r="S176" s="271"/>
      <c r="T176" s="271"/>
      <c r="U176" s="271"/>
      <c r="V176" s="271"/>
      <c r="W176"/>
    </row>
    <row r="177" spans="1:23" s="620" customFormat="1">
      <c r="A177" s="271">
        <v>804648</v>
      </c>
      <c r="B177" s="271" t="s">
        <v>1408</v>
      </c>
      <c r="C177" s="271" t="s">
        <v>1652</v>
      </c>
      <c r="D177" s="271" t="s">
        <v>1653</v>
      </c>
      <c r="E177" s="271" t="s">
        <v>345</v>
      </c>
      <c r="F177" s="271">
        <v>34133</v>
      </c>
      <c r="G177" s="271" t="s">
        <v>1849</v>
      </c>
      <c r="H177" s="271" t="s">
        <v>1957</v>
      </c>
      <c r="I177" s="271" t="s">
        <v>2007</v>
      </c>
      <c r="J177" s="271" t="s">
        <v>1961</v>
      </c>
      <c r="K177" s="271" t="s">
        <v>1977</v>
      </c>
      <c r="L177" s="271" t="s">
        <v>1795</v>
      </c>
      <c r="M177" s="271"/>
      <c r="N177" s="271"/>
      <c r="O177" s="271"/>
      <c r="P177" s="271"/>
      <c r="Q177" s="271"/>
      <c r="R177" s="271"/>
      <c r="S177" s="271"/>
      <c r="T177" s="271"/>
      <c r="U177" s="271"/>
      <c r="V177" s="271"/>
      <c r="W177"/>
    </row>
    <row r="178" spans="1:23" s="620" customFormat="1">
      <c r="A178" s="271">
        <v>805044</v>
      </c>
      <c r="B178" s="271" t="s">
        <v>1421</v>
      </c>
      <c r="C178" s="271" t="s">
        <v>84</v>
      </c>
      <c r="D178" s="271" t="s">
        <v>716</v>
      </c>
      <c r="E178" s="271" t="s">
        <v>346</v>
      </c>
      <c r="F178" s="271">
        <v>33994</v>
      </c>
      <c r="G178" s="271" t="s">
        <v>1332</v>
      </c>
      <c r="H178" s="271" t="s">
        <v>1345</v>
      </c>
      <c r="I178" s="271" t="s">
        <v>2007</v>
      </c>
      <c r="J178" s="271" t="s">
        <v>1335</v>
      </c>
      <c r="K178" s="271" t="s">
        <v>1978</v>
      </c>
      <c r="L178" s="271" t="s">
        <v>1353</v>
      </c>
      <c r="M178" s="271" t="s">
        <v>1342</v>
      </c>
      <c r="N178" s="271"/>
      <c r="O178" s="271"/>
      <c r="P178" s="271"/>
      <c r="Q178" s="271"/>
      <c r="R178" s="271"/>
      <c r="S178" s="271"/>
      <c r="T178" s="271"/>
      <c r="U178" s="271"/>
      <c r="V178" s="271"/>
      <c r="W178"/>
    </row>
    <row r="179" spans="1:23" s="620" customFormat="1">
      <c r="A179" s="271">
        <v>804403</v>
      </c>
      <c r="B179" s="271" t="s">
        <v>1401</v>
      </c>
      <c r="C179" s="271" t="s">
        <v>219</v>
      </c>
      <c r="D179" s="271" t="s">
        <v>419</v>
      </c>
      <c r="E179" s="271" t="s">
        <v>345</v>
      </c>
      <c r="F179" s="271">
        <v>34286</v>
      </c>
      <c r="G179" s="271" t="s">
        <v>1332</v>
      </c>
      <c r="H179" s="271" t="s">
        <v>1345</v>
      </c>
      <c r="I179" s="271" t="s">
        <v>2007</v>
      </c>
      <c r="J179" s="271" t="s">
        <v>1961</v>
      </c>
      <c r="K179" s="271" t="s">
        <v>1978</v>
      </c>
      <c r="L179" s="271" t="s">
        <v>1353</v>
      </c>
      <c r="M179" s="271" t="s">
        <v>1353</v>
      </c>
      <c r="N179" s="271"/>
      <c r="O179" s="271"/>
      <c r="P179" s="271"/>
      <c r="Q179" s="271"/>
      <c r="R179" s="271"/>
      <c r="S179" s="271"/>
      <c r="T179" s="271"/>
      <c r="U179" s="271"/>
      <c r="V179" s="271"/>
      <c r="W179"/>
    </row>
    <row r="180" spans="1:23" s="620" customFormat="1">
      <c r="A180" s="271">
        <v>802861</v>
      </c>
      <c r="B180" s="271" t="s">
        <v>1384</v>
      </c>
      <c r="C180" s="271" t="s">
        <v>84</v>
      </c>
      <c r="D180" s="271" t="s">
        <v>432</v>
      </c>
      <c r="E180" s="271" t="s">
        <v>345</v>
      </c>
      <c r="F180" s="271">
        <v>34335</v>
      </c>
      <c r="G180" s="271" t="s">
        <v>1846</v>
      </c>
      <c r="H180" s="271" t="s">
        <v>1345</v>
      </c>
      <c r="I180" s="271" t="s">
        <v>2007</v>
      </c>
      <c r="J180" s="271" t="s">
        <v>1333</v>
      </c>
      <c r="K180" s="271" t="s">
        <v>1978</v>
      </c>
      <c r="L180" s="271" t="s">
        <v>1354</v>
      </c>
      <c r="M180" s="271" t="s">
        <v>1354</v>
      </c>
      <c r="N180" s="271"/>
      <c r="O180" s="271"/>
      <c r="P180" s="271"/>
      <c r="Q180" s="271"/>
      <c r="R180" s="271"/>
      <c r="S180" s="271"/>
      <c r="T180" s="271"/>
      <c r="U180" s="271"/>
      <c r="V180" s="271"/>
      <c r="W180"/>
    </row>
    <row r="181" spans="1:23" s="620" customFormat="1">
      <c r="A181" s="271">
        <v>806361</v>
      </c>
      <c r="B181" s="271" t="s">
        <v>880</v>
      </c>
      <c r="C181" s="271" t="s">
        <v>82</v>
      </c>
      <c r="D181" s="271" t="s">
        <v>485</v>
      </c>
      <c r="E181" s="271" t="s">
        <v>346</v>
      </c>
      <c r="F181" s="271">
        <v>33604</v>
      </c>
      <c r="G181" s="271" t="s">
        <v>1332</v>
      </c>
      <c r="H181" s="271" t="s">
        <v>1345</v>
      </c>
      <c r="I181" s="271" t="s">
        <v>2007</v>
      </c>
      <c r="J181" s="271" t="s">
        <v>1335</v>
      </c>
      <c r="K181" s="271" t="s">
        <v>1978</v>
      </c>
      <c r="L181" s="271" t="s">
        <v>1332</v>
      </c>
      <c r="M181" s="271" t="s">
        <v>1332</v>
      </c>
      <c r="N181" s="271"/>
      <c r="O181" s="271"/>
      <c r="P181" s="271"/>
      <c r="Q181" s="271"/>
      <c r="R181" s="271"/>
      <c r="S181" s="271"/>
      <c r="T181" s="271"/>
      <c r="U181" s="271"/>
      <c r="V181" s="271"/>
      <c r="W181"/>
    </row>
    <row r="182" spans="1:23" s="620" customFormat="1">
      <c r="A182" s="271">
        <v>805278</v>
      </c>
      <c r="B182" s="271" t="s">
        <v>1254</v>
      </c>
      <c r="C182" s="271" t="s">
        <v>118</v>
      </c>
      <c r="D182" s="271" t="s">
        <v>430</v>
      </c>
      <c r="E182" s="271" t="s">
        <v>346</v>
      </c>
      <c r="F182" s="271">
        <v>30686</v>
      </c>
      <c r="G182" s="271" t="s">
        <v>1856</v>
      </c>
      <c r="H182" s="271" t="s">
        <v>1345</v>
      </c>
      <c r="I182" s="271" t="s">
        <v>2007</v>
      </c>
      <c r="J182" s="271" t="s">
        <v>1335</v>
      </c>
      <c r="K182" s="271" t="s">
        <v>1978</v>
      </c>
      <c r="L182" s="271" t="s">
        <v>1332</v>
      </c>
      <c r="M182" s="271" t="s">
        <v>1332</v>
      </c>
      <c r="N182" s="271"/>
      <c r="O182" s="271"/>
      <c r="P182" s="271"/>
      <c r="Q182" s="271"/>
      <c r="R182" s="271"/>
      <c r="S182" s="271"/>
      <c r="T182" s="271"/>
      <c r="U182" s="271"/>
      <c r="V182" s="271"/>
      <c r="W182"/>
    </row>
    <row r="183" spans="1:23" s="620" customFormat="1">
      <c r="A183" s="271">
        <v>804788</v>
      </c>
      <c r="B183" s="271" t="s">
        <v>1409</v>
      </c>
      <c r="C183" s="271" t="s">
        <v>237</v>
      </c>
      <c r="D183" s="271" t="s">
        <v>490</v>
      </c>
      <c r="E183" s="271" t="s">
        <v>346</v>
      </c>
      <c r="F183" s="271">
        <v>33707</v>
      </c>
      <c r="G183" s="271" t="s">
        <v>1332</v>
      </c>
      <c r="H183" s="271" t="s">
        <v>1345</v>
      </c>
      <c r="I183" s="271" t="s">
        <v>2007</v>
      </c>
      <c r="J183" s="271" t="s">
        <v>1335</v>
      </c>
      <c r="K183" s="271" t="s">
        <v>1978</v>
      </c>
      <c r="L183" s="271" t="s">
        <v>1332</v>
      </c>
      <c r="M183" s="271" t="s">
        <v>1332</v>
      </c>
      <c r="N183" s="271"/>
      <c r="O183" s="271"/>
      <c r="P183" s="271"/>
      <c r="Q183" s="271"/>
      <c r="R183" s="271"/>
      <c r="S183" s="271"/>
      <c r="T183" s="271"/>
      <c r="U183" s="271"/>
      <c r="V183" s="271"/>
      <c r="W183"/>
    </row>
    <row r="184" spans="1:23" s="620" customFormat="1">
      <c r="A184" s="271">
        <v>808001</v>
      </c>
      <c r="B184" s="271" t="s">
        <v>972</v>
      </c>
      <c r="C184" s="271" t="s">
        <v>132</v>
      </c>
      <c r="D184" s="271" t="s">
        <v>706</v>
      </c>
      <c r="E184" s="271" t="s">
        <v>346</v>
      </c>
      <c r="F184" s="271">
        <v>34199</v>
      </c>
      <c r="G184" s="271" t="s">
        <v>1332</v>
      </c>
      <c r="H184" s="271" t="s">
        <v>1345</v>
      </c>
      <c r="I184" s="271" t="s">
        <v>2007</v>
      </c>
      <c r="J184" s="271" t="s">
        <v>1335</v>
      </c>
      <c r="K184" s="271" t="s">
        <v>1978</v>
      </c>
      <c r="L184" s="271" t="s">
        <v>1332</v>
      </c>
      <c r="M184" s="271" t="s">
        <v>1332</v>
      </c>
      <c r="N184" s="271"/>
      <c r="O184" s="271"/>
      <c r="P184" s="271"/>
      <c r="Q184" s="271"/>
      <c r="R184" s="271"/>
      <c r="S184" s="271"/>
      <c r="T184" s="271"/>
      <c r="U184" s="271"/>
      <c r="V184" s="271"/>
      <c r="W184"/>
    </row>
    <row r="185" spans="1:23" s="620" customFormat="1">
      <c r="A185" s="271">
        <v>802673</v>
      </c>
      <c r="B185" s="271" t="s">
        <v>1382</v>
      </c>
      <c r="C185" s="271" t="s">
        <v>1632</v>
      </c>
      <c r="D185" s="271" t="s">
        <v>505</v>
      </c>
      <c r="E185" s="271" t="s">
        <v>346</v>
      </c>
      <c r="F185" s="271">
        <v>30063</v>
      </c>
      <c r="G185" s="271" t="s">
        <v>1332</v>
      </c>
      <c r="H185" s="271" t="s">
        <v>1345</v>
      </c>
      <c r="I185" s="271" t="s">
        <v>2007</v>
      </c>
      <c r="J185" s="271" t="s">
        <v>1335</v>
      </c>
      <c r="K185" s="271" t="s">
        <v>1978</v>
      </c>
      <c r="L185" s="271" t="s">
        <v>1332</v>
      </c>
      <c r="M185" s="271" t="s">
        <v>1332</v>
      </c>
      <c r="N185" s="271"/>
      <c r="O185" s="271"/>
      <c r="P185" s="271"/>
      <c r="Q185" s="271"/>
      <c r="R185" s="271"/>
      <c r="S185" s="271"/>
      <c r="T185" s="271"/>
      <c r="U185" s="271"/>
      <c r="V185" s="271"/>
      <c r="W185"/>
    </row>
    <row r="186" spans="1:23" s="620" customFormat="1">
      <c r="A186" s="271">
        <v>801413</v>
      </c>
      <c r="B186" s="271" t="s">
        <v>1236</v>
      </c>
      <c r="C186" s="271" t="s">
        <v>659</v>
      </c>
      <c r="D186" s="271" t="s">
        <v>1237</v>
      </c>
      <c r="E186" s="271" t="s">
        <v>345</v>
      </c>
      <c r="F186" s="271">
        <v>33979</v>
      </c>
      <c r="G186" s="271" t="s">
        <v>1828</v>
      </c>
      <c r="H186" s="271" t="s">
        <v>1345</v>
      </c>
      <c r="I186" s="271" t="s">
        <v>2007</v>
      </c>
      <c r="J186" s="271" t="s">
        <v>1335</v>
      </c>
      <c r="K186" s="271" t="s">
        <v>1978</v>
      </c>
      <c r="L186" s="271" t="s">
        <v>1332</v>
      </c>
      <c r="M186" s="271" t="s">
        <v>1355</v>
      </c>
      <c r="N186" s="271"/>
      <c r="O186" s="271"/>
      <c r="P186" s="271"/>
      <c r="Q186" s="271"/>
      <c r="R186" s="271"/>
      <c r="S186" s="271"/>
      <c r="T186" s="271"/>
      <c r="U186" s="271"/>
      <c r="V186" s="271"/>
      <c r="W186"/>
    </row>
    <row r="187" spans="1:23" s="620" customFormat="1">
      <c r="A187" s="271">
        <v>802936</v>
      </c>
      <c r="B187" s="271" t="s">
        <v>783</v>
      </c>
      <c r="C187" s="271" t="s">
        <v>139</v>
      </c>
      <c r="D187" s="271" t="s">
        <v>764</v>
      </c>
      <c r="E187" s="271" t="s">
        <v>345</v>
      </c>
      <c r="F187" s="271">
        <v>33822</v>
      </c>
      <c r="G187" s="271" t="s">
        <v>1332</v>
      </c>
      <c r="H187" s="271" t="s">
        <v>1345</v>
      </c>
      <c r="I187" s="271" t="s">
        <v>2007</v>
      </c>
      <c r="J187" s="271" t="s">
        <v>1335</v>
      </c>
      <c r="K187" s="271" t="s">
        <v>1978</v>
      </c>
      <c r="L187" s="271" t="s">
        <v>1332</v>
      </c>
      <c r="M187" s="271" t="s">
        <v>1354</v>
      </c>
      <c r="N187" s="271"/>
      <c r="O187" s="271"/>
      <c r="P187" s="271"/>
      <c r="Q187" s="271"/>
      <c r="R187" s="271"/>
      <c r="S187" s="271"/>
      <c r="T187" s="271"/>
      <c r="U187" s="271"/>
      <c r="V187" s="271"/>
      <c r="W187"/>
    </row>
    <row r="188" spans="1:23" s="620" customFormat="1">
      <c r="A188" s="271">
        <v>807052</v>
      </c>
      <c r="B188" s="271" t="s">
        <v>925</v>
      </c>
      <c r="C188" s="271" t="s">
        <v>881</v>
      </c>
      <c r="D188" s="271" t="s">
        <v>504</v>
      </c>
      <c r="E188" s="271" t="s">
        <v>346</v>
      </c>
      <c r="F188" s="271">
        <v>34700</v>
      </c>
      <c r="G188" s="271" t="s">
        <v>1332</v>
      </c>
      <c r="H188" s="271" t="s">
        <v>1345</v>
      </c>
      <c r="I188" s="271" t="s">
        <v>2007</v>
      </c>
      <c r="J188" s="271" t="s">
        <v>1962</v>
      </c>
      <c r="K188" s="271" t="s">
        <v>1978</v>
      </c>
      <c r="L188" s="271" t="s">
        <v>1332</v>
      </c>
      <c r="M188" s="271" t="s">
        <v>1332</v>
      </c>
      <c r="N188" s="271"/>
      <c r="O188" s="271"/>
      <c r="P188" s="271"/>
      <c r="Q188" s="271"/>
      <c r="R188" s="271"/>
      <c r="S188" s="271"/>
      <c r="T188" s="271"/>
      <c r="U188" s="271"/>
      <c r="V188" s="271"/>
      <c r="W188"/>
    </row>
    <row r="189" spans="1:23" s="620" customFormat="1">
      <c r="A189" s="271">
        <v>802634</v>
      </c>
      <c r="B189" s="271" t="s">
        <v>1381</v>
      </c>
      <c r="C189" s="271" t="s">
        <v>259</v>
      </c>
      <c r="D189" s="271" t="s">
        <v>608</v>
      </c>
      <c r="E189" s="271" t="s">
        <v>346</v>
      </c>
      <c r="F189" s="271">
        <v>34578</v>
      </c>
      <c r="G189" s="271" t="s">
        <v>1841</v>
      </c>
      <c r="H189" s="271" t="s">
        <v>1345</v>
      </c>
      <c r="I189" s="271" t="s">
        <v>2007</v>
      </c>
      <c r="J189" s="271" t="s">
        <v>1962</v>
      </c>
      <c r="K189" s="271" t="s">
        <v>1978</v>
      </c>
      <c r="L189" s="271" t="s">
        <v>1332</v>
      </c>
      <c r="M189" s="271" t="s">
        <v>1332</v>
      </c>
      <c r="N189" s="271"/>
      <c r="O189" s="271"/>
      <c r="P189" s="271"/>
      <c r="Q189" s="271"/>
      <c r="R189" s="271"/>
      <c r="S189" s="271"/>
      <c r="T189" s="271"/>
      <c r="U189" s="271"/>
      <c r="V189" s="271"/>
      <c r="W189"/>
    </row>
    <row r="190" spans="1:23" s="620" customFormat="1">
      <c r="A190" s="271">
        <v>804105</v>
      </c>
      <c r="B190" s="271" t="s">
        <v>791</v>
      </c>
      <c r="C190" s="271" t="s">
        <v>105</v>
      </c>
      <c r="D190" s="271" t="s">
        <v>484</v>
      </c>
      <c r="E190" s="271" t="s">
        <v>345</v>
      </c>
      <c r="F190" s="271">
        <v>33808</v>
      </c>
      <c r="G190" s="271" t="s">
        <v>1332</v>
      </c>
      <c r="H190" s="271" t="s">
        <v>1345</v>
      </c>
      <c r="I190" s="271" t="s">
        <v>2007</v>
      </c>
      <c r="J190" s="271" t="s">
        <v>1961</v>
      </c>
      <c r="K190" s="271" t="s">
        <v>1978</v>
      </c>
      <c r="L190" s="271" t="s">
        <v>1332</v>
      </c>
      <c r="M190" s="271" t="s">
        <v>1332</v>
      </c>
      <c r="N190" s="271"/>
      <c r="O190" s="271"/>
      <c r="P190" s="271"/>
      <c r="Q190" s="271"/>
      <c r="R190" s="271"/>
      <c r="S190" s="271"/>
      <c r="T190" s="271"/>
      <c r="U190" s="271"/>
      <c r="V190" s="271"/>
      <c r="W190"/>
    </row>
    <row r="191" spans="1:23" s="620" customFormat="1">
      <c r="A191" s="271">
        <v>802948</v>
      </c>
      <c r="B191" s="271" t="s">
        <v>1137</v>
      </c>
      <c r="C191" s="271" t="s">
        <v>84</v>
      </c>
      <c r="D191" s="271" t="s">
        <v>480</v>
      </c>
      <c r="E191" s="271" t="s">
        <v>345</v>
      </c>
      <c r="F191" s="271">
        <v>34335</v>
      </c>
      <c r="G191" s="271" t="s">
        <v>1332</v>
      </c>
      <c r="H191" s="271" t="s">
        <v>1345</v>
      </c>
      <c r="I191" s="271" t="s">
        <v>2007</v>
      </c>
      <c r="J191" s="271" t="s">
        <v>1961</v>
      </c>
      <c r="K191" s="271" t="s">
        <v>1978</v>
      </c>
      <c r="L191" s="271" t="s">
        <v>1332</v>
      </c>
      <c r="M191" s="271" t="s">
        <v>1332</v>
      </c>
      <c r="N191" s="271"/>
      <c r="O191" s="271"/>
      <c r="P191" s="271"/>
      <c r="Q191" s="271"/>
      <c r="R191" s="271"/>
      <c r="S191" s="271"/>
      <c r="T191" s="271"/>
      <c r="U191" s="271"/>
      <c r="V191" s="271"/>
      <c r="W191"/>
    </row>
    <row r="192" spans="1:23" s="620" customFormat="1">
      <c r="A192" s="271">
        <v>804840</v>
      </c>
      <c r="B192" s="271" t="s">
        <v>1089</v>
      </c>
      <c r="C192" s="271" t="s">
        <v>127</v>
      </c>
      <c r="D192" s="271" t="s">
        <v>515</v>
      </c>
      <c r="E192" s="271" t="s">
        <v>345</v>
      </c>
      <c r="F192" s="271">
        <v>34109</v>
      </c>
      <c r="G192" s="271" t="s">
        <v>1867</v>
      </c>
      <c r="H192" s="271" t="s">
        <v>1345</v>
      </c>
      <c r="I192" s="271" t="s">
        <v>2007</v>
      </c>
      <c r="J192" s="271" t="s">
        <v>1961</v>
      </c>
      <c r="K192" s="271" t="s">
        <v>1978</v>
      </c>
      <c r="L192" s="271" t="s">
        <v>1332</v>
      </c>
      <c r="M192" s="271" t="s">
        <v>1334</v>
      </c>
      <c r="N192" s="271"/>
      <c r="O192" s="271"/>
      <c r="P192" s="271"/>
      <c r="Q192" s="271"/>
      <c r="R192" s="271"/>
      <c r="S192" s="271"/>
      <c r="T192" s="271"/>
      <c r="U192" s="271"/>
      <c r="V192" s="271"/>
      <c r="W192"/>
    </row>
    <row r="193" spans="1:23" s="620" customFormat="1">
      <c r="A193" s="271">
        <v>804396</v>
      </c>
      <c r="B193" s="271" t="s">
        <v>324</v>
      </c>
      <c r="C193" s="271" t="s">
        <v>132</v>
      </c>
      <c r="D193" s="271" t="s">
        <v>428</v>
      </c>
      <c r="E193" s="271" t="s">
        <v>345</v>
      </c>
      <c r="F193" s="271">
        <v>34669</v>
      </c>
      <c r="G193" s="271" t="s">
        <v>1332</v>
      </c>
      <c r="H193" s="271" t="s">
        <v>1345</v>
      </c>
      <c r="I193" s="271" t="s">
        <v>2007</v>
      </c>
      <c r="J193" s="271" t="s">
        <v>1961</v>
      </c>
      <c r="K193" s="271" t="s">
        <v>1978</v>
      </c>
      <c r="L193" s="271" t="s">
        <v>1332</v>
      </c>
      <c r="M193" s="271" t="s">
        <v>1334</v>
      </c>
      <c r="N193" s="271"/>
      <c r="O193" s="271"/>
      <c r="P193" s="271"/>
      <c r="Q193" s="271"/>
      <c r="R193" s="271"/>
      <c r="S193" s="271"/>
      <c r="T193" s="271"/>
      <c r="U193" s="271"/>
      <c r="V193" s="271"/>
      <c r="W193"/>
    </row>
    <row r="194" spans="1:23" s="620" customFormat="1">
      <c r="A194" s="271">
        <v>804973</v>
      </c>
      <c r="B194" s="271" t="s">
        <v>815</v>
      </c>
      <c r="C194" s="271" t="s">
        <v>87</v>
      </c>
      <c r="D194" s="271" t="s">
        <v>493</v>
      </c>
      <c r="E194" s="271" t="s">
        <v>346</v>
      </c>
      <c r="F194" s="271">
        <v>34731</v>
      </c>
      <c r="G194" s="271" t="s">
        <v>1332</v>
      </c>
      <c r="H194" s="271" t="s">
        <v>1345</v>
      </c>
      <c r="I194" s="271" t="s">
        <v>2007</v>
      </c>
      <c r="J194" s="271" t="s">
        <v>1333</v>
      </c>
      <c r="K194" s="271" t="s">
        <v>1978</v>
      </c>
      <c r="L194" s="271" t="s">
        <v>1332</v>
      </c>
      <c r="M194" s="271" t="s">
        <v>1332</v>
      </c>
      <c r="N194" s="271"/>
      <c r="O194" s="271"/>
      <c r="P194" s="271"/>
      <c r="Q194" s="271"/>
      <c r="R194" s="271"/>
      <c r="S194" s="271"/>
      <c r="T194" s="271"/>
      <c r="U194" s="271"/>
      <c r="V194" s="271"/>
      <c r="W194"/>
    </row>
    <row r="195" spans="1:23" s="620" customFormat="1">
      <c r="A195" s="271">
        <v>801052</v>
      </c>
      <c r="B195" s="271" t="s">
        <v>1124</v>
      </c>
      <c r="C195" s="271" t="s">
        <v>250</v>
      </c>
      <c r="D195" s="271" t="s">
        <v>593</v>
      </c>
      <c r="E195" s="271" t="s">
        <v>346</v>
      </c>
      <c r="F195" s="271">
        <v>34185</v>
      </c>
      <c r="G195" s="271" t="s">
        <v>1332</v>
      </c>
      <c r="H195" s="271" t="s">
        <v>1345</v>
      </c>
      <c r="I195" s="271" t="s">
        <v>2007</v>
      </c>
      <c r="J195" s="271" t="s">
        <v>1333</v>
      </c>
      <c r="K195" s="271" t="s">
        <v>1978</v>
      </c>
      <c r="L195" s="271" t="s">
        <v>1332</v>
      </c>
      <c r="M195" s="271" t="s">
        <v>1332</v>
      </c>
      <c r="N195" s="271"/>
      <c r="O195" s="271"/>
      <c r="P195" s="271"/>
      <c r="Q195" s="271"/>
      <c r="R195" s="271"/>
      <c r="S195" s="271">
        <v>1484</v>
      </c>
      <c r="T195" s="271">
        <v>43627</v>
      </c>
      <c r="U195" s="271" t="s">
        <v>2012</v>
      </c>
      <c r="V195" s="271"/>
      <c r="W195"/>
    </row>
    <row r="196" spans="1:23" s="620" customFormat="1">
      <c r="A196" s="271">
        <v>804487</v>
      </c>
      <c r="B196" s="271" t="s">
        <v>1405</v>
      </c>
      <c r="C196" s="271" t="s">
        <v>171</v>
      </c>
      <c r="D196" s="271" t="s">
        <v>493</v>
      </c>
      <c r="E196" s="271" t="s">
        <v>345</v>
      </c>
      <c r="F196" s="271">
        <v>34008</v>
      </c>
      <c r="G196" s="271" t="s">
        <v>1332</v>
      </c>
      <c r="H196" s="271" t="s">
        <v>1345</v>
      </c>
      <c r="I196" s="271" t="s">
        <v>2007</v>
      </c>
      <c r="J196" s="271" t="s">
        <v>1333</v>
      </c>
      <c r="K196" s="271" t="s">
        <v>1978</v>
      </c>
      <c r="L196" s="271" t="s">
        <v>1332</v>
      </c>
      <c r="M196" s="271" t="s">
        <v>1332</v>
      </c>
      <c r="N196" s="271"/>
      <c r="O196" s="271"/>
      <c r="P196" s="271"/>
      <c r="Q196" s="271"/>
      <c r="R196" s="271"/>
      <c r="S196" s="271"/>
      <c r="T196" s="271"/>
      <c r="U196" s="271"/>
      <c r="V196" s="271"/>
      <c r="W196"/>
    </row>
    <row r="197" spans="1:23" s="620" customFormat="1">
      <c r="A197" s="271">
        <v>801357</v>
      </c>
      <c r="B197" s="271" t="s">
        <v>1126</v>
      </c>
      <c r="C197" s="271" t="s">
        <v>174</v>
      </c>
      <c r="D197" s="271" t="s">
        <v>486</v>
      </c>
      <c r="E197" s="271" t="s">
        <v>345</v>
      </c>
      <c r="F197" s="271">
        <v>33970</v>
      </c>
      <c r="G197" s="271" t="s">
        <v>1332</v>
      </c>
      <c r="H197" s="271" t="s">
        <v>1345</v>
      </c>
      <c r="I197" s="271" t="s">
        <v>2007</v>
      </c>
      <c r="J197" s="271" t="s">
        <v>1333</v>
      </c>
      <c r="K197" s="271" t="s">
        <v>1978</v>
      </c>
      <c r="L197" s="271" t="s">
        <v>1332</v>
      </c>
      <c r="M197" s="271" t="s">
        <v>1332</v>
      </c>
      <c r="N197" s="271"/>
      <c r="O197" s="271"/>
      <c r="P197" s="271"/>
      <c r="Q197" s="271"/>
      <c r="R197" s="271"/>
      <c r="S197" s="271">
        <v>1621</v>
      </c>
      <c r="T197" s="271">
        <v>43629</v>
      </c>
      <c r="U197" s="271" t="s">
        <v>2013</v>
      </c>
      <c r="V197" s="271"/>
      <c r="W197"/>
    </row>
    <row r="198" spans="1:23" s="620" customFormat="1">
      <c r="A198" s="271">
        <v>801901</v>
      </c>
      <c r="B198" s="271" t="s">
        <v>1372</v>
      </c>
      <c r="C198" s="271" t="s">
        <v>1624</v>
      </c>
      <c r="D198" s="271" t="s">
        <v>1238</v>
      </c>
      <c r="E198" s="271" t="s">
        <v>346</v>
      </c>
      <c r="F198" s="271">
        <v>33628</v>
      </c>
      <c r="G198" s="271" t="s">
        <v>1836</v>
      </c>
      <c r="H198" s="271" t="s">
        <v>1345</v>
      </c>
      <c r="I198" s="271" t="s">
        <v>2007</v>
      </c>
      <c r="J198" s="271" t="s">
        <v>1333</v>
      </c>
      <c r="K198" s="271" t="s">
        <v>1978</v>
      </c>
      <c r="L198" s="271" t="s">
        <v>1332</v>
      </c>
      <c r="M198" s="271" t="s">
        <v>1334</v>
      </c>
      <c r="N198" s="271"/>
      <c r="O198" s="271"/>
      <c r="P198" s="271"/>
      <c r="Q198" s="271"/>
      <c r="R198" s="271"/>
      <c r="S198" s="271"/>
      <c r="T198" s="271"/>
      <c r="U198" s="271"/>
      <c r="V198" s="271"/>
      <c r="W198"/>
    </row>
    <row r="199" spans="1:23" s="620" customFormat="1">
      <c r="A199" s="271">
        <v>806599</v>
      </c>
      <c r="B199" s="271" t="s">
        <v>1478</v>
      </c>
      <c r="C199" s="271" t="s">
        <v>1112</v>
      </c>
      <c r="D199" s="271" t="s">
        <v>758</v>
      </c>
      <c r="E199" s="271" t="s">
        <v>345</v>
      </c>
      <c r="F199" s="271">
        <v>34144</v>
      </c>
      <c r="G199" s="271" t="s">
        <v>1332</v>
      </c>
      <c r="H199" s="271" t="s">
        <v>1345</v>
      </c>
      <c r="I199" s="271" t="s">
        <v>2007</v>
      </c>
      <c r="J199" s="271" t="s">
        <v>1333</v>
      </c>
      <c r="K199" s="271" t="s">
        <v>1978</v>
      </c>
      <c r="L199" s="271" t="s">
        <v>1332</v>
      </c>
      <c r="M199" s="271" t="s">
        <v>1343</v>
      </c>
      <c r="N199" s="271"/>
      <c r="O199" s="271"/>
      <c r="P199" s="271"/>
      <c r="Q199" s="271"/>
      <c r="R199" s="271"/>
      <c r="S199" s="271"/>
      <c r="T199" s="271"/>
      <c r="U199" s="271"/>
      <c r="V199" s="271"/>
      <c r="W199"/>
    </row>
    <row r="200" spans="1:23" s="620" customFormat="1">
      <c r="A200" s="271">
        <v>807402</v>
      </c>
      <c r="B200" s="271" t="s">
        <v>1114</v>
      </c>
      <c r="C200" s="271" t="s">
        <v>84</v>
      </c>
      <c r="D200" s="271" t="s">
        <v>493</v>
      </c>
      <c r="E200" s="271" t="s">
        <v>345</v>
      </c>
      <c r="F200" s="271">
        <v>34110</v>
      </c>
      <c r="G200" s="271" t="s">
        <v>1332</v>
      </c>
      <c r="H200" s="271" t="s">
        <v>1345</v>
      </c>
      <c r="I200" s="271" t="s">
        <v>2007</v>
      </c>
      <c r="J200" s="271" t="s">
        <v>1333</v>
      </c>
      <c r="K200" s="271" t="s">
        <v>1978</v>
      </c>
      <c r="L200" s="271" t="s">
        <v>1332</v>
      </c>
      <c r="M200" s="271" t="s">
        <v>1349</v>
      </c>
      <c r="N200" s="271"/>
      <c r="O200" s="271"/>
      <c r="P200" s="271"/>
      <c r="Q200" s="271"/>
      <c r="R200" s="271"/>
      <c r="S200" s="271"/>
      <c r="T200" s="271"/>
      <c r="U200" s="271"/>
      <c r="V200" s="271"/>
      <c r="W200"/>
    </row>
    <row r="201" spans="1:23" s="620" customFormat="1">
      <c r="A201" s="271">
        <v>808213</v>
      </c>
      <c r="B201" s="271" t="s">
        <v>994</v>
      </c>
      <c r="C201" s="271" t="s">
        <v>995</v>
      </c>
      <c r="D201" s="271" t="s">
        <v>996</v>
      </c>
      <c r="E201" s="271" t="s">
        <v>346</v>
      </c>
      <c r="F201" s="271">
        <v>33014</v>
      </c>
      <c r="G201" s="271" t="s">
        <v>1332</v>
      </c>
      <c r="H201" s="271" t="s">
        <v>1345</v>
      </c>
      <c r="I201" s="271" t="s">
        <v>2007</v>
      </c>
      <c r="J201" s="271" t="s">
        <v>1776</v>
      </c>
      <c r="K201" s="271" t="s">
        <v>1978</v>
      </c>
      <c r="L201" s="271" t="s">
        <v>1332</v>
      </c>
      <c r="M201" s="271" t="s">
        <v>1342</v>
      </c>
      <c r="N201" s="271"/>
      <c r="O201" s="271"/>
      <c r="P201" s="271"/>
      <c r="Q201" s="271"/>
      <c r="R201" s="271"/>
      <c r="S201" s="271"/>
      <c r="T201" s="271"/>
      <c r="U201" s="271"/>
      <c r="V201" s="271"/>
      <c r="W201"/>
    </row>
    <row r="202" spans="1:23" s="620" customFormat="1">
      <c r="A202" s="271">
        <v>806563</v>
      </c>
      <c r="B202" s="271" t="s">
        <v>1474</v>
      </c>
      <c r="C202" s="271" t="s">
        <v>123</v>
      </c>
      <c r="D202" s="271" t="s">
        <v>555</v>
      </c>
      <c r="E202" s="271" t="s">
        <v>346</v>
      </c>
      <c r="F202" s="271">
        <v>34251</v>
      </c>
      <c r="G202" s="271" t="s">
        <v>1334</v>
      </c>
      <c r="H202" s="271" t="s">
        <v>1345</v>
      </c>
      <c r="I202" s="271" t="s">
        <v>2007</v>
      </c>
      <c r="J202" s="271" t="s">
        <v>1335</v>
      </c>
      <c r="K202" s="271" t="s">
        <v>1978</v>
      </c>
      <c r="L202" s="271" t="s">
        <v>1334</v>
      </c>
      <c r="M202" s="271" t="s">
        <v>1334</v>
      </c>
      <c r="N202" s="271"/>
      <c r="O202" s="271"/>
      <c r="P202" s="271"/>
      <c r="Q202" s="271"/>
      <c r="R202" s="271"/>
      <c r="S202" s="271"/>
      <c r="T202" s="271"/>
      <c r="U202" s="271"/>
      <c r="V202" s="271"/>
      <c r="W202"/>
    </row>
    <row r="203" spans="1:23" s="620" customFormat="1">
      <c r="A203" s="271">
        <v>805772</v>
      </c>
      <c r="B203" s="271" t="s">
        <v>1443</v>
      </c>
      <c r="C203" s="271" t="s">
        <v>82</v>
      </c>
      <c r="D203" s="271" t="s">
        <v>652</v>
      </c>
      <c r="E203" s="271" t="s">
        <v>346</v>
      </c>
      <c r="F203" s="271">
        <v>36047</v>
      </c>
      <c r="G203" s="271" t="s">
        <v>1332</v>
      </c>
      <c r="H203" s="271" t="s">
        <v>1345</v>
      </c>
      <c r="I203" s="271" t="s">
        <v>2007</v>
      </c>
      <c r="J203" s="271" t="s">
        <v>1335</v>
      </c>
      <c r="K203" s="271" t="s">
        <v>1978</v>
      </c>
      <c r="L203" s="271" t="s">
        <v>1334</v>
      </c>
      <c r="M203" s="271" t="s">
        <v>1334</v>
      </c>
      <c r="N203" s="271"/>
      <c r="O203" s="271"/>
      <c r="P203" s="271"/>
      <c r="Q203" s="271"/>
      <c r="R203" s="271"/>
      <c r="S203" s="271">
        <v>1619</v>
      </c>
      <c r="T203" s="271">
        <v>43629</v>
      </c>
      <c r="U203" s="271" t="s">
        <v>2009</v>
      </c>
      <c r="V203" s="271"/>
      <c r="W203"/>
    </row>
    <row r="204" spans="1:23" s="620" customFormat="1">
      <c r="A204" s="271">
        <v>803970</v>
      </c>
      <c r="B204" s="271" t="s">
        <v>1395</v>
      </c>
      <c r="C204" s="271" t="s">
        <v>89</v>
      </c>
      <c r="D204" s="271" t="s">
        <v>678</v>
      </c>
      <c r="E204" s="271" t="s">
        <v>346</v>
      </c>
      <c r="F204" s="271">
        <v>34236</v>
      </c>
      <c r="G204" s="271" t="s">
        <v>1800</v>
      </c>
      <c r="H204" s="271" t="s">
        <v>1345</v>
      </c>
      <c r="I204" s="271" t="s">
        <v>2007</v>
      </c>
      <c r="J204" s="271" t="s">
        <v>1961</v>
      </c>
      <c r="K204" s="271" t="s">
        <v>1978</v>
      </c>
      <c r="L204" s="271" t="s">
        <v>1334</v>
      </c>
      <c r="M204" s="271" t="s">
        <v>1332</v>
      </c>
      <c r="N204" s="271"/>
      <c r="O204" s="271"/>
      <c r="P204" s="271"/>
      <c r="Q204" s="271"/>
      <c r="R204" s="271"/>
      <c r="S204" s="271"/>
      <c r="T204" s="271"/>
      <c r="U204" s="271"/>
      <c r="V204" s="271"/>
      <c r="W204"/>
    </row>
    <row r="205" spans="1:23" s="620" customFormat="1">
      <c r="A205" s="271">
        <v>804196</v>
      </c>
      <c r="B205" s="271" t="s">
        <v>794</v>
      </c>
      <c r="C205" s="271" t="s">
        <v>114</v>
      </c>
      <c r="D205" s="271" t="s">
        <v>420</v>
      </c>
      <c r="E205" s="271" t="s">
        <v>345</v>
      </c>
      <c r="F205" s="271">
        <v>34378</v>
      </c>
      <c r="G205" s="271" t="s">
        <v>1809</v>
      </c>
      <c r="H205" s="271" t="s">
        <v>1345</v>
      </c>
      <c r="I205" s="271" t="s">
        <v>2007</v>
      </c>
      <c r="J205" s="271" t="s">
        <v>1961</v>
      </c>
      <c r="K205" s="271" t="s">
        <v>1978</v>
      </c>
      <c r="L205" s="271" t="s">
        <v>1334</v>
      </c>
      <c r="M205" s="271" t="s">
        <v>1334</v>
      </c>
      <c r="N205" s="271"/>
      <c r="O205" s="271"/>
      <c r="P205" s="271"/>
      <c r="Q205" s="271"/>
      <c r="R205" s="271"/>
      <c r="S205" s="271"/>
      <c r="T205" s="271"/>
      <c r="U205" s="271"/>
      <c r="V205" s="271"/>
      <c r="W205"/>
    </row>
    <row r="206" spans="1:23" s="620" customFormat="1">
      <c r="A206" s="271">
        <v>804789</v>
      </c>
      <c r="B206" s="271" t="s">
        <v>1410</v>
      </c>
      <c r="C206" s="271" t="s">
        <v>84</v>
      </c>
      <c r="D206" s="271" t="s">
        <v>519</v>
      </c>
      <c r="E206" s="271" t="s">
        <v>345</v>
      </c>
      <c r="F206" s="271">
        <v>34350</v>
      </c>
      <c r="G206" s="271" t="s">
        <v>1811</v>
      </c>
      <c r="H206" s="271" t="s">
        <v>1345</v>
      </c>
      <c r="I206" s="271" t="s">
        <v>2007</v>
      </c>
      <c r="J206" s="271" t="s">
        <v>1961</v>
      </c>
      <c r="K206" s="271" t="s">
        <v>1978</v>
      </c>
      <c r="L206" s="271" t="s">
        <v>1334</v>
      </c>
      <c r="M206" s="271" t="s">
        <v>1334</v>
      </c>
      <c r="N206" s="271"/>
      <c r="O206" s="271"/>
      <c r="P206" s="271"/>
      <c r="Q206" s="271"/>
      <c r="R206" s="271"/>
      <c r="S206" s="271"/>
      <c r="T206" s="271"/>
      <c r="U206" s="271"/>
      <c r="V206" s="271"/>
      <c r="W206"/>
    </row>
    <row r="207" spans="1:23" s="620" customFormat="1">
      <c r="A207" s="271">
        <v>804603</v>
      </c>
      <c r="B207" s="271" t="s">
        <v>1084</v>
      </c>
      <c r="C207" s="271" t="s">
        <v>242</v>
      </c>
      <c r="D207" s="271" t="s">
        <v>1651</v>
      </c>
      <c r="E207" s="271" t="s">
        <v>345</v>
      </c>
      <c r="F207" s="271">
        <v>33998</v>
      </c>
      <c r="G207" s="271" t="s">
        <v>1848</v>
      </c>
      <c r="H207" s="271" t="s">
        <v>1345</v>
      </c>
      <c r="I207" s="271" t="s">
        <v>2007</v>
      </c>
      <c r="J207" s="271" t="s">
        <v>1961</v>
      </c>
      <c r="K207" s="271" t="s">
        <v>1978</v>
      </c>
      <c r="L207" s="271" t="s">
        <v>1334</v>
      </c>
      <c r="M207" s="271" t="s">
        <v>1334</v>
      </c>
      <c r="N207" s="271"/>
      <c r="O207" s="271"/>
      <c r="P207" s="271"/>
      <c r="Q207" s="271"/>
      <c r="R207" s="271"/>
      <c r="S207" s="271"/>
      <c r="T207" s="271"/>
      <c r="U207" s="271"/>
      <c r="V207" s="271"/>
      <c r="W207"/>
    </row>
    <row r="208" spans="1:23" s="620" customFormat="1">
      <c r="A208" s="271">
        <v>808318</v>
      </c>
      <c r="B208" s="271" t="s">
        <v>1004</v>
      </c>
      <c r="C208" s="271" t="s">
        <v>143</v>
      </c>
      <c r="D208" s="271" t="s">
        <v>741</v>
      </c>
      <c r="E208" s="271" t="s">
        <v>345</v>
      </c>
      <c r="F208" s="271">
        <v>34398</v>
      </c>
      <c r="G208" s="271" t="s">
        <v>1332</v>
      </c>
      <c r="H208" s="271" t="s">
        <v>1345</v>
      </c>
      <c r="I208" s="271" t="s">
        <v>2007</v>
      </c>
      <c r="J208" s="271" t="s">
        <v>1333</v>
      </c>
      <c r="K208" s="271" t="s">
        <v>1978</v>
      </c>
      <c r="L208" s="271" t="s">
        <v>1334</v>
      </c>
      <c r="M208" s="271" t="s">
        <v>1332</v>
      </c>
      <c r="N208" s="271"/>
      <c r="O208" s="271"/>
      <c r="P208" s="271"/>
      <c r="Q208" s="271"/>
      <c r="R208" s="271"/>
      <c r="S208" s="271"/>
      <c r="T208" s="271"/>
      <c r="U208" s="271"/>
      <c r="V208" s="271"/>
      <c r="W208"/>
    </row>
    <row r="209" spans="1:23" s="620" customFormat="1">
      <c r="A209" s="271">
        <v>806757</v>
      </c>
      <c r="B209" s="271" t="s">
        <v>904</v>
      </c>
      <c r="C209" s="271" t="s">
        <v>134</v>
      </c>
      <c r="D209" s="271" t="s">
        <v>475</v>
      </c>
      <c r="E209" s="271" t="s">
        <v>346</v>
      </c>
      <c r="F209" s="271">
        <v>35334</v>
      </c>
      <c r="G209" s="271" t="s">
        <v>1801</v>
      </c>
      <c r="H209" s="271" t="s">
        <v>1345</v>
      </c>
      <c r="I209" s="271" t="s">
        <v>2007</v>
      </c>
      <c r="J209" s="271" t="s">
        <v>1333</v>
      </c>
      <c r="K209" s="271" t="s">
        <v>1978</v>
      </c>
      <c r="L209" s="271" t="s">
        <v>1334</v>
      </c>
      <c r="M209" s="271" t="s">
        <v>1334</v>
      </c>
      <c r="N209" s="271"/>
      <c r="O209" s="271"/>
      <c r="P209" s="271"/>
      <c r="Q209" s="271"/>
      <c r="R209" s="271"/>
      <c r="S209" s="271"/>
      <c r="T209" s="271"/>
      <c r="U209" s="271"/>
      <c r="V209" s="271"/>
      <c r="W209"/>
    </row>
    <row r="210" spans="1:23" s="620" customFormat="1">
      <c r="A210" s="271">
        <v>806476</v>
      </c>
      <c r="B210" s="271" t="s">
        <v>1173</v>
      </c>
      <c r="C210" s="271" t="s">
        <v>124</v>
      </c>
      <c r="D210" s="271" t="s">
        <v>450</v>
      </c>
      <c r="E210" s="271" t="s">
        <v>346</v>
      </c>
      <c r="F210" s="271">
        <v>33808</v>
      </c>
      <c r="G210" s="271" t="s">
        <v>1334</v>
      </c>
      <c r="H210" s="271" t="s">
        <v>1345</v>
      </c>
      <c r="I210" s="271" t="s">
        <v>2007</v>
      </c>
      <c r="J210" s="271" t="s">
        <v>1333</v>
      </c>
      <c r="K210" s="271" t="s">
        <v>1978</v>
      </c>
      <c r="L210" s="271" t="s">
        <v>1334</v>
      </c>
      <c r="M210" s="271" t="s">
        <v>1334</v>
      </c>
      <c r="N210" s="271"/>
      <c r="O210" s="271"/>
      <c r="P210" s="271"/>
      <c r="Q210" s="271"/>
      <c r="R210" s="271"/>
      <c r="S210" s="271"/>
      <c r="T210" s="271"/>
      <c r="U210" s="271"/>
      <c r="V210" s="271"/>
      <c r="W210"/>
    </row>
    <row r="211" spans="1:23" s="620" customFormat="1">
      <c r="A211" s="271">
        <v>800055</v>
      </c>
      <c r="B211" s="271" t="s">
        <v>1116</v>
      </c>
      <c r="C211" s="271" t="s">
        <v>1317</v>
      </c>
      <c r="D211" s="271" t="s">
        <v>767</v>
      </c>
      <c r="E211" s="271" t="s">
        <v>345</v>
      </c>
      <c r="F211" s="271">
        <v>33252</v>
      </c>
      <c r="G211" s="271" t="s">
        <v>1332</v>
      </c>
      <c r="H211" s="271" t="s">
        <v>1345</v>
      </c>
      <c r="I211" s="271" t="s">
        <v>2007</v>
      </c>
      <c r="J211" s="271" t="s">
        <v>1962</v>
      </c>
      <c r="K211" s="271" t="s">
        <v>1978</v>
      </c>
      <c r="L211" s="271"/>
      <c r="M211" s="271" t="s">
        <v>1332</v>
      </c>
      <c r="N211" s="271"/>
      <c r="O211" s="271"/>
      <c r="P211" s="271"/>
      <c r="Q211" s="271"/>
      <c r="R211" s="271"/>
      <c r="S211" s="271"/>
      <c r="T211" s="271"/>
      <c r="U211" s="271"/>
      <c r="V211" s="271"/>
      <c r="W211"/>
    </row>
    <row r="212" spans="1:23" s="620" customFormat="1">
      <c r="A212" s="271">
        <v>808531</v>
      </c>
      <c r="B212" s="271" t="s">
        <v>1541</v>
      </c>
      <c r="C212" s="271" t="s">
        <v>79</v>
      </c>
      <c r="D212" s="271" t="s">
        <v>463</v>
      </c>
      <c r="E212" s="271" t="s">
        <v>346</v>
      </c>
      <c r="F212" s="271">
        <v>33382</v>
      </c>
      <c r="G212" s="271" t="s">
        <v>1332</v>
      </c>
      <c r="H212" s="271" t="s">
        <v>1957</v>
      </c>
      <c r="I212" s="271" t="s">
        <v>2007</v>
      </c>
      <c r="J212" s="271" t="s">
        <v>1335</v>
      </c>
      <c r="K212" s="271" t="s">
        <v>1978</v>
      </c>
      <c r="L212" s="271" t="s">
        <v>1334</v>
      </c>
      <c r="M212" s="271"/>
      <c r="N212" s="271"/>
      <c r="O212" s="271"/>
      <c r="P212" s="271"/>
      <c r="Q212" s="271"/>
      <c r="R212" s="271"/>
      <c r="S212" s="271"/>
      <c r="T212" s="271"/>
      <c r="U212" s="271"/>
      <c r="V212" s="271"/>
      <c r="W212"/>
    </row>
    <row r="213" spans="1:23" s="620" customFormat="1">
      <c r="A213" s="271">
        <v>803634</v>
      </c>
      <c r="B213" s="271" t="s">
        <v>1241</v>
      </c>
      <c r="C213" s="271" t="s">
        <v>84</v>
      </c>
      <c r="D213" s="271" t="s">
        <v>419</v>
      </c>
      <c r="E213" s="271" t="s">
        <v>345</v>
      </c>
      <c r="F213" s="271">
        <v>34353</v>
      </c>
      <c r="G213" s="271" t="s">
        <v>1332</v>
      </c>
      <c r="H213" s="271" t="s">
        <v>1957</v>
      </c>
      <c r="I213" s="271" t="s">
        <v>2007</v>
      </c>
      <c r="J213" s="271" t="s">
        <v>1961</v>
      </c>
      <c r="K213" s="271" t="s">
        <v>1978</v>
      </c>
      <c r="L213" s="271" t="s">
        <v>1332</v>
      </c>
      <c r="M213" s="271"/>
      <c r="N213" s="271"/>
      <c r="O213" s="271"/>
      <c r="P213" s="271"/>
      <c r="Q213" s="271"/>
      <c r="R213" s="271"/>
      <c r="S213" s="271"/>
      <c r="T213" s="271"/>
      <c r="U213" s="271"/>
      <c r="V213" s="271"/>
      <c r="W213"/>
    </row>
    <row r="214" spans="1:23" s="620" customFormat="1">
      <c r="A214" s="271">
        <v>804391</v>
      </c>
      <c r="B214" s="271" t="s">
        <v>1149</v>
      </c>
      <c r="C214" s="271" t="s">
        <v>147</v>
      </c>
      <c r="D214" s="271" t="s">
        <v>417</v>
      </c>
      <c r="E214" s="271" t="s">
        <v>345</v>
      </c>
      <c r="F214" s="271">
        <v>34092</v>
      </c>
      <c r="G214" s="271" t="s">
        <v>1332</v>
      </c>
      <c r="H214" s="271" t="s">
        <v>1957</v>
      </c>
      <c r="I214" s="271" t="s">
        <v>2007</v>
      </c>
      <c r="J214" s="271" t="s">
        <v>1961</v>
      </c>
      <c r="K214" s="271" t="s">
        <v>1978</v>
      </c>
      <c r="L214" s="271" t="s">
        <v>1795</v>
      </c>
      <c r="M214" s="271"/>
      <c r="N214" s="271"/>
      <c r="O214" s="271"/>
      <c r="P214" s="271"/>
      <c r="Q214" s="271"/>
      <c r="R214" s="271"/>
      <c r="S214" s="271">
        <v>1518</v>
      </c>
      <c r="T214" s="271">
        <v>43628</v>
      </c>
      <c r="U214" s="271" t="s">
        <v>2014</v>
      </c>
      <c r="V214" s="271"/>
      <c r="W214"/>
    </row>
    <row r="215" spans="1:23" s="620" customFormat="1">
      <c r="A215" s="271">
        <v>807793</v>
      </c>
      <c r="B215" s="271" t="s">
        <v>964</v>
      </c>
      <c r="C215" s="271" t="s">
        <v>132</v>
      </c>
      <c r="D215" s="271" t="s">
        <v>508</v>
      </c>
      <c r="E215" s="271" t="s">
        <v>345</v>
      </c>
      <c r="F215" s="271">
        <v>34321</v>
      </c>
      <c r="G215" s="271" t="s">
        <v>1332</v>
      </c>
      <c r="H215" s="271" t="s">
        <v>1957</v>
      </c>
      <c r="I215" s="271" t="s">
        <v>2007</v>
      </c>
      <c r="J215" s="271" t="s">
        <v>1333</v>
      </c>
      <c r="K215" s="271" t="s">
        <v>1978</v>
      </c>
      <c r="L215" s="271" t="s">
        <v>1332</v>
      </c>
      <c r="M215" s="271"/>
      <c r="N215" s="271"/>
      <c r="O215" s="271"/>
      <c r="P215" s="271"/>
      <c r="Q215" s="271"/>
      <c r="R215" s="271"/>
      <c r="S215" s="271"/>
      <c r="T215" s="271"/>
      <c r="U215" s="271"/>
      <c r="V215" s="271"/>
      <c r="W215"/>
    </row>
    <row r="216" spans="1:23" s="620" customFormat="1">
      <c r="A216" s="271">
        <v>802011</v>
      </c>
      <c r="B216" s="271" t="s">
        <v>1130</v>
      </c>
      <c r="C216" s="271" t="s">
        <v>84</v>
      </c>
      <c r="D216" s="271" t="s">
        <v>432</v>
      </c>
      <c r="E216" s="271" t="s">
        <v>345</v>
      </c>
      <c r="F216" s="271">
        <v>34335</v>
      </c>
      <c r="G216" s="271" t="s">
        <v>1332</v>
      </c>
      <c r="H216" s="271" t="s">
        <v>1957</v>
      </c>
      <c r="I216" s="271" t="s">
        <v>2007</v>
      </c>
      <c r="J216" s="271" t="s">
        <v>1333</v>
      </c>
      <c r="K216" s="271" t="s">
        <v>1978</v>
      </c>
      <c r="L216" s="271" t="s">
        <v>1332</v>
      </c>
      <c r="M216" s="271"/>
      <c r="N216" s="271"/>
      <c r="O216" s="271"/>
      <c r="P216" s="271"/>
      <c r="Q216" s="271"/>
      <c r="R216" s="271"/>
      <c r="S216" s="271"/>
      <c r="T216" s="271"/>
      <c r="U216" s="271"/>
      <c r="V216" s="271"/>
      <c r="W216"/>
    </row>
    <row r="217" spans="1:23" s="620" customFormat="1">
      <c r="A217" s="271">
        <v>804632</v>
      </c>
      <c r="B217" s="271" t="s">
        <v>542</v>
      </c>
      <c r="C217" s="271" t="s">
        <v>128</v>
      </c>
      <c r="D217" s="271" t="s">
        <v>1243</v>
      </c>
      <c r="E217" s="271" t="s">
        <v>346</v>
      </c>
      <c r="F217" s="271">
        <v>33705</v>
      </c>
      <c r="G217" s="271" t="s">
        <v>1798</v>
      </c>
      <c r="H217" s="271" t="s">
        <v>1960</v>
      </c>
      <c r="I217" s="271" t="s">
        <v>2007</v>
      </c>
      <c r="J217" s="271" t="s">
        <v>1335</v>
      </c>
      <c r="K217" s="271" t="s">
        <v>1978</v>
      </c>
      <c r="L217" s="271" t="s">
        <v>1334</v>
      </c>
      <c r="M217" s="271"/>
      <c r="N217" s="271"/>
      <c r="O217" s="271"/>
      <c r="P217" s="271"/>
      <c r="Q217" s="271"/>
      <c r="R217" s="271"/>
      <c r="S217" s="271"/>
      <c r="T217" s="271"/>
      <c r="U217" s="271"/>
      <c r="V217" s="271"/>
      <c r="W217"/>
    </row>
    <row r="218" spans="1:23" s="620" customFormat="1">
      <c r="A218" s="271">
        <v>802716</v>
      </c>
      <c r="B218" s="271" t="s">
        <v>1383</v>
      </c>
      <c r="C218" s="271" t="s">
        <v>102</v>
      </c>
      <c r="D218" s="271" t="s">
        <v>1633</v>
      </c>
      <c r="E218" s="271" t="s">
        <v>345</v>
      </c>
      <c r="F218" s="271">
        <v>33970</v>
      </c>
      <c r="G218" s="271" t="s">
        <v>1842</v>
      </c>
      <c r="H218" s="271" t="s">
        <v>1345</v>
      </c>
      <c r="I218" s="271" t="s">
        <v>2007</v>
      </c>
      <c r="J218" s="271" t="s">
        <v>1961</v>
      </c>
      <c r="K218" s="271" t="s">
        <v>1979</v>
      </c>
      <c r="L218" s="271" t="s">
        <v>1949</v>
      </c>
      <c r="M218" s="271" t="s">
        <v>1356</v>
      </c>
      <c r="N218" s="271"/>
      <c r="O218" s="271"/>
      <c r="P218" s="271"/>
      <c r="Q218" s="271"/>
      <c r="R218" s="271"/>
      <c r="S218" s="271"/>
      <c r="T218" s="271"/>
      <c r="U218" s="271"/>
      <c r="V218" s="271"/>
      <c r="W218"/>
    </row>
    <row r="219" spans="1:23" s="620" customFormat="1">
      <c r="A219" s="271">
        <v>808155</v>
      </c>
      <c r="B219" s="271" t="s">
        <v>1305</v>
      </c>
      <c r="C219" s="271" t="s">
        <v>80</v>
      </c>
      <c r="D219" s="271" t="s">
        <v>519</v>
      </c>
      <c r="E219" s="271" t="s">
        <v>346</v>
      </c>
      <c r="F219" s="271">
        <v>33650</v>
      </c>
      <c r="G219" s="271" t="s">
        <v>1352</v>
      </c>
      <c r="H219" s="271" t="s">
        <v>1345</v>
      </c>
      <c r="I219" s="271" t="s">
        <v>2007</v>
      </c>
      <c r="J219" s="271" t="s">
        <v>1962</v>
      </c>
      <c r="K219" s="271" t="s">
        <v>1979</v>
      </c>
      <c r="L219" s="271" t="s">
        <v>1352</v>
      </c>
      <c r="M219" s="271" t="s">
        <v>1352</v>
      </c>
      <c r="N219" s="271"/>
      <c r="O219" s="271"/>
      <c r="P219" s="271"/>
      <c r="Q219" s="271"/>
      <c r="R219" s="271"/>
      <c r="S219" s="271"/>
      <c r="T219" s="271"/>
      <c r="U219" s="271"/>
      <c r="V219" s="271"/>
      <c r="W219"/>
    </row>
    <row r="220" spans="1:23" s="620" customFormat="1">
      <c r="A220" s="271">
        <v>806552</v>
      </c>
      <c r="B220" s="271" t="s">
        <v>891</v>
      </c>
      <c r="C220" s="271" t="s">
        <v>892</v>
      </c>
      <c r="D220" s="271" t="s">
        <v>483</v>
      </c>
      <c r="E220" s="271" t="s">
        <v>346</v>
      </c>
      <c r="F220" s="271">
        <v>33831</v>
      </c>
      <c r="G220" s="271" t="s">
        <v>1342</v>
      </c>
      <c r="H220" s="271" t="s">
        <v>1345</v>
      </c>
      <c r="I220" s="271" t="s">
        <v>2007</v>
      </c>
      <c r="J220" s="271" t="s">
        <v>1965</v>
      </c>
      <c r="K220" s="271" t="s">
        <v>1979</v>
      </c>
      <c r="L220" s="271" t="s">
        <v>1342</v>
      </c>
      <c r="M220" s="271" t="s">
        <v>1342</v>
      </c>
      <c r="N220" s="271"/>
      <c r="O220" s="271"/>
      <c r="P220" s="271"/>
      <c r="Q220" s="271"/>
      <c r="R220" s="271"/>
      <c r="S220" s="271"/>
      <c r="T220" s="271"/>
      <c r="U220" s="271"/>
      <c r="V220" s="271"/>
      <c r="W220"/>
    </row>
    <row r="221" spans="1:23" s="620" customFormat="1">
      <c r="A221" s="271">
        <v>801563</v>
      </c>
      <c r="B221" s="271" t="s">
        <v>769</v>
      </c>
      <c r="C221" s="271" t="s">
        <v>770</v>
      </c>
      <c r="D221" s="271" t="s">
        <v>602</v>
      </c>
      <c r="E221" s="271" t="s">
        <v>345</v>
      </c>
      <c r="F221" s="271">
        <v>32887</v>
      </c>
      <c r="G221" s="271" t="s">
        <v>1342</v>
      </c>
      <c r="H221" s="271" t="s">
        <v>1345</v>
      </c>
      <c r="I221" s="271" t="s">
        <v>2007</v>
      </c>
      <c r="J221" s="271" t="s">
        <v>1961</v>
      </c>
      <c r="K221" s="271" t="s">
        <v>1979</v>
      </c>
      <c r="L221" s="271" t="s">
        <v>1342</v>
      </c>
      <c r="M221" s="271" t="s">
        <v>1342</v>
      </c>
      <c r="N221" s="271"/>
      <c r="O221" s="271"/>
      <c r="P221" s="271"/>
      <c r="Q221" s="271"/>
      <c r="R221" s="271"/>
      <c r="S221" s="271"/>
      <c r="T221" s="271"/>
      <c r="U221" s="271"/>
      <c r="V221" s="271"/>
      <c r="W221"/>
    </row>
    <row r="222" spans="1:23" s="620" customFormat="1">
      <c r="A222" s="271">
        <v>807411</v>
      </c>
      <c r="B222" s="271" t="s">
        <v>950</v>
      </c>
      <c r="C222" s="271" t="s">
        <v>83</v>
      </c>
      <c r="D222" s="271" t="s">
        <v>145</v>
      </c>
      <c r="E222" s="271" t="s">
        <v>346</v>
      </c>
      <c r="F222" s="271">
        <v>33988</v>
      </c>
      <c r="G222" s="271" t="s">
        <v>1332</v>
      </c>
      <c r="H222" s="271" t="s">
        <v>1345</v>
      </c>
      <c r="I222" s="271" t="s">
        <v>2007</v>
      </c>
      <c r="J222" s="271" t="s">
        <v>1962</v>
      </c>
      <c r="K222" s="271" t="s">
        <v>1979</v>
      </c>
      <c r="L222" s="271" t="s">
        <v>1343</v>
      </c>
      <c r="M222" s="271" t="s">
        <v>1343</v>
      </c>
      <c r="N222" s="271"/>
      <c r="O222" s="271"/>
      <c r="P222" s="271"/>
      <c r="Q222" s="271"/>
      <c r="R222" s="271"/>
      <c r="S222" s="271"/>
      <c r="T222" s="271"/>
      <c r="U222" s="271"/>
      <c r="V222" s="271"/>
      <c r="W222"/>
    </row>
    <row r="223" spans="1:23" s="620" customFormat="1">
      <c r="A223" s="271">
        <v>810655</v>
      </c>
      <c r="B223" s="271" t="s">
        <v>1045</v>
      </c>
      <c r="C223" s="271" t="s">
        <v>534</v>
      </c>
      <c r="D223" s="271" t="s">
        <v>525</v>
      </c>
      <c r="E223" s="271" t="s">
        <v>346</v>
      </c>
      <c r="F223" s="271">
        <v>33607</v>
      </c>
      <c r="G223" s="271" t="s">
        <v>1332</v>
      </c>
      <c r="H223" s="271" t="s">
        <v>1345</v>
      </c>
      <c r="I223" s="271" t="s">
        <v>2007</v>
      </c>
      <c r="J223" s="271" t="s">
        <v>1335</v>
      </c>
      <c r="K223" s="271" t="s">
        <v>1979</v>
      </c>
      <c r="L223" s="271" t="s">
        <v>1332</v>
      </c>
      <c r="M223" s="271" t="s">
        <v>1332</v>
      </c>
      <c r="N223" s="271"/>
      <c r="O223" s="271"/>
      <c r="P223" s="271"/>
      <c r="Q223" s="271"/>
      <c r="R223" s="271"/>
      <c r="S223" s="271"/>
      <c r="T223" s="271"/>
      <c r="U223" s="271"/>
      <c r="V223" s="271"/>
      <c r="W223"/>
    </row>
    <row r="224" spans="1:23" s="620" customFormat="1">
      <c r="A224" s="271">
        <v>804994</v>
      </c>
      <c r="B224" s="271" t="s">
        <v>1416</v>
      </c>
      <c r="C224" s="271" t="s">
        <v>280</v>
      </c>
      <c r="D224" s="271" t="s">
        <v>541</v>
      </c>
      <c r="E224" s="271" t="s">
        <v>346</v>
      </c>
      <c r="F224" s="271">
        <v>33398</v>
      </c>
      <c r="G224" s="271" t="s">
        <v>1332</v>
      </c>
      <c r="H224" s="271" t="s">
        <v>1345</v>
      </c>
      <c r="I224" s="271" t="s">
        <v>2007</v>
      </c>
      <c r="J224" s="271" t="s">
        <v>1335</v>
      </c>
      <c r="K224" s="271" t="s">
        <v>1979</v>
      </c>
      <c r="L224" s="271" t="s">
        <v>1332</v>
      </c>
      <c r="M224" s="271" t="s">
        <v>1332</v>
      </c>
      <c r="N224" s="271"/>
      <c r="O224" s="271"/>
      <c r="P224" s="271"/>
      <c r="Q224" s="271"/>
      <c r="R224" s="271"/>
      <c r="S224" s="271"/>
      <c r="T224" s="271"/>
      <c r="U224" s="271"/>
      <c r="V224" s="271"/>
      <c r="W224"/>
    </row>
    <row r="225" spans="1:23" s="620" customFormat="1">
      <c r="A225" s="271">
        <v>808256</v>
      </c>
      <c r="B225" s="271" t="s">
        <v>1308</v>
      </c>
      <c r="C225" s="271" t="s">
        <v>264</v>
      </c>
      <c r="D225" s="271" t="s">
        <v>448</v>
      </c>
      <c r="E225" s="271" t="s">
        <v>346</v>
      </c>
      <c r="F225" s="271"/>
      <c r="G225" s="271"/>
      <c r="H225" s="271" t="s">
        <v>1345</v>
      </c>
      <c r="I225" s="271" t="s">
        <v>2007</v>
      </c>
      <c r="J225" s="271" t="s">
        <v>1335</v>
      </c>
      <c r="K225" s="271" t="s">
        <v>1979</v>
      </c>
      <c r="L225" s="271" t="s">
        <v>1332</v>
      </c>
      <c r="M225" s="271" t="s">
        <v>1332</v>
      </c>
      <c r="N225" s="271"/>
      <c r="O225" s="271"/>
      <c r="P225" s="271"/>
      <c r="Q225" s="271"/>
      <c r="R225" s="271"/>
      <c r="S225" s="271"/>
      <c r="T225" s="271"/>
      <c r="U225" s="271"/>
      <c r="V225" s="271"/>
      <c r="W225"/>
    </row>
    <row r="226" spans="1:23" s="620" customFormat="1">
      <c r="A226" s="271">
        <v>803710</v>
      </c>
      <c r="B226" s="271" t="s">
        <v>1393</v>
      </c>
      <c r="C226" s="271" t="s">
        <v>79</v>
      </c>
      <c r="D226" s="271" t="s">
        <v>612</v>
      </c>
      <c r="E226" s="271" t="s">
        <v>346</v>
      </c>
      <c r="F226" s="271">
        <v>33752</v>
      </c>
      <c r="G226" s="271" t="s">
        <v>1332</v>
      </c>
      <c r="H226" s="271" t="s">
        <v>1345</v>
      </c>
      <c r="I226" s="271" t="s">
        <v>2007</v>
      </c>
      <c r="J226" s="271" t="s">
        <v>1962</v>
      </c>
      <c r="K226" s="271" t="s">
        <v>1979</v>
      </c>
      <c r="L226" s="271" t="s">
        <v>1332</v>
      </c>
      <c r="M226" s="271" t="s">
        <v>1332</v>
      </c>
      <c r="N226" s="271"/>
      <c r="O226" s="271"/>
      <c r="P226" s="271"/>
      <c r="Q226" s="271"/>
      <c r="R226" s="271"/>
      <c r="S226" s="271"/>
      <c r="T226" s="271"/>
      <c r="U226" s="271"/>
      <c r="V226" s="271"/>
      <c r="W226"/>
    </row>
    <row r="227" spans="1:23" s="620" customFormat="1">
      <c r="A227" s="271">
        <v>802313</v>
      </c>
      <c r="B227" s="271" t="s">
        <v>1378</v>
      </c>
      <c r="C227" s="271" t="s">
        <v>1624</v>
      </c>
      <c r="D227" s="271" t="s">
        <v>1629</v>
      </c>
      <c r="E227" s="271" t="s">
        <v>345</v>
      </c>
      <c r="F227" s="271">
        <v>34213</v>
      </c>
      <c r="G227" s="271" t="s">
        <v>1795</v>
      </c>
      <c r="H227" s="271" t="s">
        <v>1345</v>
      </c>
      <c r="I227" s="271" t="s">
        <v>2007</v>
      </c>
      <c r="J227" s="271" t="s">
        <v>1961</v>
      </c>
      <c r="K227" s="271" t="s">
        <v>1979</v>
      </c>
      <c r="L227" s="271" t="s">
        <v>1332</v>
      </c>
      <c r="M227" s="271" t="s">
        <v>1332</v>
      </c>
      <c r="N227" s="271"/>
      <c r="O227" s="271"/>
      <c r="P227" s="271"/>
      <c r="Q227" s="271"/>
      <c r="R227" s="271"/>
      <c r="S227" s="271"/>
      <c r="T227" s="271"/>
      <c r="U227" s="271"/>
      <c r="V227" s="271"/>
      <c r="W227"/>
    </row>
    <row r="228" spans="1:23" s="620" customFormat="1">
      <c r="A228" s="271">
        <v>801964</v>
      </c>
      <c r="B228" s="271" t="s">
        <v>1373</v>
      </c>
      <c r="C228" s="271" t="s">
        <v>85</v>
      </c>
      <c r="D228" s="271" t="s">
        <v>491</v>
      </c>
      <c r="E228" s="271" t="s">
        <v>345</v>
      </c>
      <c r="F228" s="271">
        <v>33664</v>
      </c>
      <c r="G228" s="271" t="s">
        <v>1332</v>
      </c>
      <c r="H228" s="271" t="s">
        <v>1345</v>
      </c>
      <c r="I228" s="271" t="s">
        <v>2007</v>
      </c>
      <c r="J228" s="271" t="s">
        <v>1961</v>
      </c>
      <c r="K228" s="271" t="s">
        <v>1979</v>
      </c>
      <c r="L228" s="271" t="s">
        <v>1332</v>
      </c>
      <c r="M228" s="271" t="s">
        <v>1332</v>
      </c>
      <c r="N228" s="271"/>
      <c r="O228" s="271"/>
      <c r="P228" s="271"/>
      <c r="Q228" s="271"/>
      <c r="R228" s="271"/>
      <c r="S228" s="271"/>
      <c r="T228" s="271"/>
      <c r="U228" s="271"/>
      <c r="V228" s="271"/>
      <c r="W228"/>
    </row>
    <row r="229" spans="1:23" s="620" customFormat="1">
      <c r="A229" s="271">
        <v>800938</v>
      </c>
      <c r="B229" s="271" t="s">
        <v>1362</v>
      </c>
      <c r="C229" s="271" t="s">
        <v>187</v>
      </c>
      <c r="D229" s="271" t="s">
        <v>428</v>
      </c>
      <c r="E229" s="271" t="s">
        <v>346</v>
      </c>
      <c r="F229" s="271">
        <v>34001</v>
      </c>
      <c r="G229" s="271" t="s">
        <v>1332</v>
      </c>
      <c r="H229" s="271" t="s">
        <v>1345</v>
      </c>
      <c r="I229" s="271" t="s">
        <v>2007</v>
      </c>
      <c r="J229" s="271" t="s">
        <v>1961</v>
      </c>
      <c r="K229" s="271" t="s">
        <v>1979</v>
      </c>
      <c r="L229" s="271" t="s">
        <v>1332</v>
      </c>
      <c r="M229" s="271" t="s">
        <v>1334</v>
      </c>
      <c r="N229" s="271"/>
      <c r="O229" s="271"/>
      <c r="P229" s="271"/>
      <c r="Q229" s="271"/>
      <c r="R229" s="271"/>
      <c r="S229" s="271"/>
      <c r="T229" s="271"/>
      <c r="U229" s="271"/>
      <c r="V229" s="271"/>
      <c r="W229"/>
    </row>
    <row r="230" spans="1:23" s="620" customFormat="1">
      <c r="A230" s="271">
        <v>801008</v>
      </c>
      <c r="B230" s="271" t="s">
        <v>1364</v>
      </c>
      <c r="C230" s="271" t="s">
        <v>205</v>
      </c>
      <c r="D230" s="271" t="s">
        <v>433</v>
      </c>
      <c r="E230" s="271" t="s">
        <v>345</v>
      </c>
      <c r="F230" s="271">
        <v>33864</v>
      </c>
      <c r="G230" s="271" t="s">
        <v>1809</v>
      </c>
      <c r="H230" s="271" t="s">
        <v>1345</v>
      </c>
      <c r="I230" s="271" t="s">
        <v>2007</v>
      </c>
      <c r="J230" s="271" t="s">
        <v>1961</v>
      </c>
      <c r="K230" s="271" t="s">
        <v>1979</v>
      </c>
      <c r="L230" s="271" t="s">
        <v>1332</v>
      </c>
      <c r="M230" s="271" t="s">
        <v>1334</v>
      </c>
      <c r="N230" s="271"/>
      <c r="O230" s="271"/>
      <c r="P230" s="271"/>
      <c r="Q230" s="271"/>
      <c r="R230" s="271"/>
      <c r="S230" s="271"/>
      <c r="T230" s="271"/>
      <c r="U230" s="271"/>
      <c r="V230" s="271"/>
      <c r="W230"/>
    </row>
    <row r="231" spans="1:23" s="620" customFormat="1">
      <c r="A231" s="271">
        <v>808112</v>
      </c>
      <c r="B231" s="271" t="s">
        <v>1304</v>
      </c>
      <c r="C231" s="271" t="s">
        <v>230</v>
      </c>
      <c r="D231" s="271" t="s">
        <v>483</v>
      </c>
      <c r="E231" s="271" t="s">
        <v>346</v>
      </c>
      <c r="F231" s="271">
        <v>33668</v>
      </c>
      <c r="G231" s="271" t="s">
        <v>1332</v>
      </c>
      <c r="H231" s="271" t="s">
        <v>1345</v>
      </c>
      <c r="I231" s="271" t="s">
        <v>2007</v>
      </c>
      <c r="J231" s="271" t="s">
        <v>1333</v>
      </c>
      <c r="K231" s="271" t="s">
        <v>1979</v>
      </c>
      <c r="L231" s="271" t="s">
        <v>1332</v>
      </c>
      <c r="M231" s="271" t="s">
        <v>1332</v>
      </c>
      <c r="N231" s="271"/>
      <c r="O231" s="271"/>
      <c r="P231" s="271"/>
      <c r="Q231" s="271"/>
      <c r="R231" s="271"/>
      <c r="S231" s="271"/>
      <c r="T231" s="271"/>
      <c r="U231" s="271"/>
      <c r="V231" s="271"/>
      <c r="W231"/>
    </row>
    <row r="232" spans="1:23" s="620" customFormat="1">
      <c r="A232" s="271">
        <v>807180</v>
      </c>
      <c r="B232" s="271" t="s">
        <v>1500</v>
      </c>
      <c r="C232" s="271" t="s">
        <v>153</v>
      </c>
      <c r="D232" s="271" t="s">
        <v>439</v>
      </c>
      <c r="E232" s="271" t="s">
        <v>346</v>
      </c>
      <c r="F232" s="271">
        <v>33744</v>
      </c>
      <c r="G232" s="271" t="s">
        <v>1332</v>
      </c>
      <c r="H232" s="271" t="s">
        <v>1345</v>
      </c>
      <c r="I232" s="271" t="s">
        <v>2007</v>
      </c>
      <c r="J232" s="271" t="s">
        <v>1333</v>
      </c>
      <c r="K232" s="271" t="s">
        <v>1979</v>
      </c>
      <c r="L232" s="271" t="s">
        <v>1332</v>
      </c>
      <c r="M232" s="271" t="s">
        <v>1332</v>
      </c>
      <c r="N232" s="271"/>
      <c r="O232" s="271"/>
      <c r="P232" s="271"/>
      <c r="Q232" s="271"/>
      <c r="R232" s="271"/>
      <c r="S232" s="271"/>
      <c r="T232" s="271"/>
      <c r="U232" s="271"/>
      <c r="V232" s="271"/>
      <c r="W232"/>
    </row>
    <row r="233" spans="1:23" s="620" customFormat="1">
      <c r="A233" s="271">
        <v>810736</v>
      </c>
      <c r="B233" s="271" t="s">
        <v>1067</v>
      </c>
      <c r="C233" s="271" t="s">
        <v>572</v>
      </c>
      <c r="D233" s="271" t="s">
        <v>546</v>
      </c>
      <c r="E233" s="271" t="s">
        <v>346</v>
      </c>
      <c r="F233" s="271">
        <v>33774</v>
      </c>
      <c r="G233" s="271" t="s">
        <v>1332</v>
      </c>
      <c r="H233" s="271" t="s">
        <v>1345</v>
      </c>
      <c r="I233" s="271" t="s">
        <v>2007</v>
      </c>
      <c r="J233" s="271" t="s">
        <v>1333</v>
      </c>
      <c r="K233" s="271" t="s">
        <v>1979</v>
      </c>
      <c r="L233" s="271" t="s">
        <v>1332</v>
      </c>
      <c r="M233" s="271" t="s">
        <v>1332</v>
      </c>
      <c r="N233" s="271"/>
      <c r="O233" s="271"/>
      <c r="P233" s="271"/>
      <c r="Q233" s="271"/>
      <c r="R233" s="271"/>
      <c r="S233" s="271"/>
      <c r="T233" s="271"/>
      <c r="U233" s="271"/>
      <c r="V233" s="271"/>
      <c r="W233"/>
    </row>
    <row r="234" spans="1:23" s="620" customFormat="1">
      <c r="A234" s="271">
        <v>806777</v>
      </c>
      <c r="B234" s="271" t="s">
        <v>907</v>
      </c>
      <c r="C234" s="271" t="s">
        <v>102</v>
      </c>
      <c r="D234" s="271" t="s">
        <v>511</v>
      </c>
      <c r="E234" s="271" t="s">
        <v>346</v>
      </c>
      <c r="F234" s="271">
        <v>33154</v>
      </c>
      <c r="G234" s="271" t="s">
        <v>1332</v>
      </c>
      <c r="H234" s="271" t="s">
        <v>1345</v>
      </c>
      <c r="I234" s="271" t="s">
        <v>2007</v>
      </c>
      <c r="J234" s="271" t="s">
        <v>1333</v>
      </c>
      <c r="K234" s="271" t="s">
        <v>1979</v>
      </c>
      <c r="L234" s="271" t="s">
        <v>1332</v>
      </c>
      <c r="M234" s="271" t="s">
        <v>1334</v>
      </c>
      <c r="N234" s="271"/>
      <c r="O234" s="271"/>
      <c r="P234" s="271"/>
      <c r="Q234" s="271"/>
      <c r="R234" s="271"/>
      <c r="S234" s="271"/>
      <c r="T234" s="271"/>
      <c r="U234" s="271"/>
      <c r="V234" s="271"/>
      <c r="W234"/>
    </row>
    <row r="235" spans="1:23" s="620" customFormat="1">
      <c r="A235" s="271">
        <v>806768</v>
      </c>
      <c r="B235" s="271" t="s">
        <v>1487</v>
      </c>
      <c r="C235" s="271" t="s">
        <v>905</v>
      </c>
      <c r="D235" s="271" t="s">
        <v>426</v>
      </c>
      <c r="E235" s="271" t="s">
        <v>346</v>
      </c>
      <c r="F235" s="271">
        <v>33712</v>
      </c>
      <c r="G235" s="271" t="s">
        <v>1332</v>
      </c>
      <c r="H235" s="271" t="s">
        <v>1345</v>
      </c>
      <c r="I235" s="271" t="s">
        <v>2007</v>
      </c>
      <c r="J235" s="271" t="s">
        <v>1333</v>
      </c>
      <c r="K235" s="271" t="s">
        <v>1979</v>
      </c>
      <c r="L235" s="271" t="s">
        <v>1332</v>
      </c>
      <c r="M235" s="271" t="s">
        <v>1334</v>
      </c>
      <c r="N235" s="271"/>
      <c r="O235" s="271"/>
      <c r="P235" s="271"/>
      <c r="Q235" s="271"/>
      <c r="R235" s="271"/>
      <c r="S235" s="271"/>
      <c r="T235" s="271"/>
      <c r="U235" s="271"/>
      <c r="V235" s="271"/>
      <c r="W235"/>
    </row>
    <row r="236" spans="1:23" s="620" customFormat="1">
      <c r="A236" s="271">
        <v>804784</v>
      </c>
      <c r="B236" s="271" t="s">
        <v>1154</v>
      </c>
      <c r="C236" s="271" t="s">
        <v>86</v>
      </c>
      <c r="D236" s="271" t="s">
        <v>1657</v>
      </c>
      <c r="E236" s="271" t="s">
        <v>345</v>
      </c>
      <c r="F236" s="271">
        <v>33970</v>
      </c>
      <c r="G236" s="271" t="s">
        <v>1865</v>
      </c>
      <c r="H236" s="271" t="s">
        <v>1345</v>
      </c>
      <c r="I236" s="271" t="s">
        <v>2007</v>
      </c>
      <c r="J236" s="271" t="s">
        <v>1333</v>
      </c>
      <c r="K236" s="271" t="s">
        <v>1979</v>
      </c>
      <c r="L236" s="271" t="s">
        <v>1332</v>
      </c>
      <c r="M236" s="271" t="s">
        <v>1334</v>
      </c>
      <c r="N236" s="271"/>
      <c r="O236" s="271"/>
      <c r="P236" s="271"/>
      <c r="Q236" s="271"/>
      <c r="R236" s="271"/>
      <c r="S236" s="271"/>
      <c r="T236" s="271"/>
      <c r="U236" s="271"/>
      <c r="V236" s="271"/>
      <c r="W236"/>
    </row>
    <row r="237" spans="1:23" s="620" customFormat="1">
      <c r="A237" s="271">
        <v>806495</v>
      </c>
      <c r="B237" s="271" t="s">
        <v>1175</v>
      </c>
      <c r="C237" s="271" t="s">
        <v>78</v>
      </c>
      <c r="D237" s="271" t="s">
        <v>1176</v>
      </c>
      <c r="E237" s="271" t="s">
        <v>346</v>
      </c>
      <c r="F237" s="271">
        <v>33974</v>
      </c>
      <c r="G237" s="271" t="s">
        <v>1900</v>
      </c>
      <c r="H237" s="271" t="s">
        <v>1345</v>
      </c>
      <c r="I237" s="271" t="s">
        <v>2007</v>
      </c>
      <c r="J237" s="271" t="s">
        <v>1333</v>
      </c>
      <c r="K237" s="271" t="s">
        <v>1979</v>
      </c>
      <c r="L237" s="271" t="s">
        <v>1332</v>
      </c>
      <c r="M237" s="271" t="s">
        <v>1344</v>
      </c>
      <c r="N237" s="271"/>
      <c r="O237" s="271"/>
      <c r="P237" s="271"/>
      <c r="Q237" s="271"/>
      <c r="R237" s="271"/>
      <c r="S237" s="271"/>
      <c r="T237" s="271"/>
      <c r="U237" s="271"/>
      <c r="V237" s="271"/>
      <c r="W237"/>
    </row>
    <row r="238" spans="1:23" s="620" customFormat="1">
      <c r="A238" s="271">
        <v>806672</v>
      </c>
      <c r="B238" s="271" t="s">
        <v>1481</v>
      </c>
      <c r="C238" s="271" t="s">
        <v>84</v>
      </c>
      <c r="D238" s="271" t="s">
        <v>1691</v>
      </c>
      <c r="E238" s="271" t="s">
        <v>345</v>
      </c>
      <c r="F238" s="271">
        <v>33733</v>
      </c>
      <c r="G238" s="271" t="s">
        <v>1332</v>
      </c>
      <c r="H238" s="271" t="s">
        <v>1345</v>
      </c>
      <c r="I238" s="271" t="s">
        <v>2007</v>
      </c>
      <c r="J238" s="271" t="s">
        <v>1333</v>
      </c>
      <c r="K238" s="271" t="s">
        <v>1979</v>
      </c>
      <c r="L238" s="271" t="s">
        <v>1332</v>
      </c>
      <c r="M238" s="271" t="s">
        <v>1816</v>
      </c>
      <c r="N238" s="271"/>
      <c r="O238" s="271"/>
      <c r="P238" s="271"/>
      <c r="Q238" s="271"/>
      <c r="R238" s="271"/>
      <c r="S238" s="271"/>
      <c r="T238" s="271"/>
      <c r="U238" s="271"/>
      <c r="V238" s="271"/>
      <c r="W238"/>
    </row>
    <row r="239" spans="1:23" s="620" customFormat="1">
      <c r="A239" s="271">
        <v>804881</v>
      </c>
      <c r="B239" s="271" t="s">
        <v>1091</v>
      </c>
      <c r="C239" s="271" t="s">
        <v>237</v>
      </c>
      <c r="D239" s="271" t="s">
        <v>545</v>
      </c>
      <c r="E239" s="271" t="s">
        <v>345</v>
      </c>
      <c r="F239" s="271">
        <v>33604</v>
      </c>
      <c r="G239" s="271" t="s">
        <v>1332</v>
      </c>
      <c r="H239" s="271" t="s">
        <v>1345</v>
      </c>
      <c r="I239" s="271" t="s">
        <v>2007</v>
      </c>
      <c r="J239" s="271" t="s">
        <v>1335</v>
      </c>
      <c r="K239" s="271" t="s">
        <v>1979</v>
      </c>
      <c r="L239" s="271" t="s">
        <v>1795</v>
      </c>
      <c r="M239" s="271" t="s">
        <v>1332</v>
      </c>
      <c r="N239" s="271"/>
      <c r="O239" s="271"/>
      <c r="P239" s="271"/>
      <c r="Q239" s="271"/>
      <c r="R239" s="271"/>
      <c r="S239" s="271"/>
      <c r="T239" s="271"/>
      <c r="U239" s="271"/>
      <c r="V239" s="271"/>
      <c r="W239"/>
    </row>
    <row r="240" spans="1:23" s="620" customFormat="1">
      <c r="A240" s="271">
        <v>803153</v>
      </c>
      <c r="B240" s="271" t="s">
        <v>1388</v>
      </c>
      <c r="C240" s="271" t="s">
        <v>962</v>
      </c>
      <c r="D240" s="271" t="s">
        <v>1631</v>
      </c>
      <c r="E240" s="271" t="s">
        <v>345</v>
      </c>
      <c r="F240" s="271">
        <v>33984</v>
      </c>
      <c r="G240" s="271" t="s">
        <v>1795</v>
      </c>
      <c r="H240" s="271" t="s">
        <v>1345</v>
      </c>
      <c r="I240" s="271" t="s">
        <v>2007</v>
      </c>
      <c r="J240" s="271" t="s">
        <v>1961</v>
      </c>
      <c r="K240" s="271" t="s">
        <v>1979</v>
      </c>
      <c r="L240" s="271" t="s">
        <v>1795</v>
      </c>
      <c r="M240" s="271" t="s">
        <v>1332</v>
      </c>
      <c r="N240" s="271"/>
      <c r="O240" s="271"/>
      <c r="P240" s="271"/>
      <c r="Q240" s="271"/>
      <c r="R240" s="271"/>
      <c r="S240" s="271"/>
      <c r="T240" s="271"/>
      <c r="U240" s="271"/>
      <c r="V240" s="271"/>
      <c r="W240"/>
    </row>
    <row r="241" spans="1:23" s="620" customFormat="1">
      <c r="A241" s="271">
        <v>806528</v>
      </c>
      <c r="B241" s="271" t="s">
        <v>1472</v>
      </c>
      <c r="C241" s="271" t="s">
        <v>300</v>
      </c>
      <c r="D241" s="271" t="s">
        <v>1664</v>
      </c>
      <c r="E241" s="271" t="s">
        <v>345</v>
      </c>
      <c r="F241" s="271">
        <v>34251</v>
      </c>
      <c r="G241" s="271" t="s">
        <v>1795</v>
      </c>
      <c r="H241" s="271" t="s">
        <v>1345</v>
      </c>
      <c r="I241" s="271" t="s">
        <v>2007</v>
      </c>
      <c r="J241" s="271" t="s">
        <v>1333</v>
      </c>
      <c r="K241" s="271" t="s">
        <v>1979</v>
      </c>
      <c r="L241" s="271" t="s">
        <v>1795</v>
      </c>
      <c r="M241" s="271" t="s">
        <v>1332</v>
      </c>
      <c r="N241" s="271"/>
      <c r="O241" s="271"/>
      <c r="P241" s="271"/>
      <c r="Q241" s="271"/>
      <c r="R241" s="271"/>
      <c r="S241" s="271"/>
      <c r="T241" s="271"/>
      <c r="U241" s="271"/>
      <c r="V241" s="271"/>
      <c r="W241"/>
    </row>
    <row r="242" spans="1:23" s="620" customFormat="1">
      <c r="A242" s="271">
        <v>802523</v>
      </c>
      <c r="B242" s="271" t="s">
        <v>1380</v>
      </c>
      <c r="C242" s="271" t="s">
        <v>81</v>
      </c>
      <c r="D242" s="271" t="s">
        <v>517</v>
      </c>
      <c r="E242" s="271" t="s">
        <v>346</v>
      </c>
      <c r="F242" s="271">
        <v>31231</v>
      </c>
      <c r="G242" s="271" t="s">
        <v>1839</v>
      </c>
      <c r="H242" s="271" t="s">
        <v>1345</v>
      </c>
      <c r="I242" s="271" t="s">
        <v>2007</v>
      </c>
      <c r="J242" s="271" t="s">
        <v>1335</v>
      </c>
      <c r="K242" s="271" t="s">
        <v>1979</v>
      </c>
      <c r="L242" s="271" t="s">
        <v>1356</v>
      </c>
      <c r="M242" s="271" t="s">
        <v>1356</v>
      </c>
      <c r="N242" s="271"/>
      <c r="O242" s="271"/>
      <c r="P242" s="271"/>
      <c r="Q242" s="271"/>
      <c r="R242" s="271"/>
      <c r="S242" s="271"/>
      <c r="T242" s="271"/>
      <c r="U242" s="271"/>
      <c r="V242" s="271"/>
      <c r="W242"/>
    </row>
    <row r="243" spans="1:23" s="620" customFormat="1">
      <c r="A243" s="271">
        <v>804923</v>
      </c>
      <c r="B243" s="271" t="s">
        <v>1412</v>
      </c>
      <c r="C243" s="271" t="s">
        <v>147</v>
      </c>
      <c r="D243" s="271" t="s">
        <v>1157</v>
      </c>
      <c r="E243" s="271" t="s">
        <v>345</v>
      </c>
      <c r="F243" s="271">
        <v>33897</v>
      </c>
      <c r="G243" s="271" t="s">
        <v>1870</v>
      </c>
      <c r="H243" s="271" t="s">
        <v>1345</v>
      </c>
      <c r="I243" s="271" t="s">
        <v>2007</v>
      </c>
      <c r="J243" s="271" t="s">
        <v>1961</v>
      </c>
      <c r="K243" s="271" t="s">
        <v>1979</v>
      </c>
      <c r="L243" s="271" t="s">
        <v>1334</v>
      </c>
      <c r="M243" s="271" t="s">
        <v>1334</v>
      </c>
      <c r="N243" s="271"/>
      <c r="O243" s="271"/>
      <c r="P243" s="271"/>
      <c r="Q243" s="271"/>
      <c r="R243" s="271"/>
      <c r="S243" s="271">
        <v>1563</v>
      </c>
      <c r="T243" s="271">
        <v>43629</v>
      </c>
      <c r="U243" s="271" t="s">
        <v>2015</v>
      </c>
      <c r="V243" s="271"/>
      <c r="W243"/>
    </row>
    <row r="244" spans="1:23" s="620" customFormat="1">
      <c r="A244" s="271">
        <v>806589</v>
      </c>
      <c r="B244" s="271" t="s">
        <v>1178</v>
      </c>
      <c r="C244" s="271" t="s">
        <v>1179</v>
      </c>
      <c r="D244" s="271" t="s">
        <v>1690</v>
      </c>
      <c r="E244" s="271" t="s">
        <v>346</v>
      </c>
      <c r="F244" s="271">
        <v>33836</v>
      </c>
      <c r="G244" s="271" t="s">
        <v>1332</v>
      </c>
      <c r="H244" s="271" t="s">
        <v>1345</v>
      </c>
      <c r="I244" s="271" t="s">
        <v>2007</v>
      </c>
      <c r="J244" s="271" t="s">
        <v>1333</v>
      </c>
      <c r="K244" s="271" t="s">
        <v>1979</v>
      </c>
      <c r="L244" s="271" t="s">
        <v>1334</v>
      </c>
      <c r="M244" s="271" t="s">
        <v>1332</v>
      </c>
      <c r="N244" s="271"/>
      <c r="O244" s="271"/>
      <c r="P244" s="271"/>
      <c r="Q244" s="271"/>
      <c r="R244" s="271"/>
      <c r="S244" s="271"/>
      <c r="T244" s="271"/>
      <c r="U244" s="271"/>
      <c r="V244" s="271"/>
      <c r="W244"/>
    </row>
    <row r="245" spans="1:23" s="620" customFormat="1">
      <c r="A245" s="271">
        <v>806475</v>
      </c>
      <c r="B245" s="271" t="s">
        <v>1172</v>
      </c>
      <c r="C245" s="271" t="s">
        <v>140</v>
      </c>
      <c r="D245" s="271" t="s">
        <v>482</v>
      </c>
      <c r="E245" s="271" t="s">
        <v>346</v>
      </c>
      <c r="F245" s="271">
        <v>34000</v>
      </c>
      <c r="G245" s="271" t="s">
        <v>1827</v>
      </c>
      <c r="H245" s="271" t="s">
        <v>1345</v>
      </c>
      <c r="I245" s="271" t="s">
        <v>2007</v>
      </c>
      <c r="J245" s="271" t="s">
        <v>1333</v>
      </c>
      <c r="K245" s="271" t="s">
        <v>1979</v>
      </c>
      <c r="L245" s="271" t="s">
        <v>1334</v>
      </c>
      <c r="M245" s="271" t="s">
        <v>1342</v>
      </c>
      <c r="N245" s="271"/>
      <c r="O245" s="271"/>
      <c r="P245" s="271"/>
      <c r="Q245" s="271"/>
      <c r="R245" s="271"/>
      <c r="S245" s="271"/>
      <c r="T245" s="271"/>
      <c r="U245" s="271"/>
      <c r="V245" s="271"/>
      <c r="W245"/>
    </row>
    <row r="246" spans="1:23" s="620" customFormat="1">
      <c r="A246" s="271">
        <v>806262</v>
      </c>
      <c r="B246" s="271" t="s">
        <v>1460</v>
      </c>
      <c r="C246" s="271" t="s">
        <v>86</v>
      </c>
      <c r="D246" s="271" t="s">
        <v>502</v>
      </c>
      <c r="E246" s="271" t="s">
        <v>346</v>
      </c>
      <c r="F246" s="271">
        <v>34306</v>
      </c>
      <c r="G246" s="271" t="s">
        <v>1822</v>
      </c>
      <c r="H246" s="271" t="s">
        <v>1345</v>
      </c>
      <c r="I246" s="271" t="s">
        <v>2007</v>
      </c>
      <c r="J246" s="271" t="s">
        <v>1333</v>
      </c>
      <c r="K246" s="271" t="s">
        <v>1979</v>
      </c>
      <c r="L246" s="271" t="s">
        <v>1334</v>
      </c>
      <c r="M246" s="271" t="s">
        <v>1334</v>
      </c>
      <c r="N246" s="271"/>
      <c r="O246" s="271"/>
      <c r="P246" s="271"/>
      <c r="Q246" s="271"/>
      <c r="R246" s="271"/>
      <c r="S246" s="271"/>
      <c r="T246" s="271"/>
      <c r="U246" s="271"/>
      <c r="V246" s="271"/>
      <c r="W246"/>
    </row>
    <row r="247" spans="1:23" s="620" customFormat="1">
      <c r="A247" s="271">
        <v>808262</v>
      </c>
      <c r="B247" s="271" t="s">
        <v>1532</v>
      </c>
      <c r="C247" s="271" t="s">
        <v>132</v>
      </c>
      <c r="D247" s="271" t="s">
        <v>1703</v>
      </c>
      <c r="E247" s="271" t="s">
        <v>346</v>
      </c>
      <c r="F247" s="271">
        <v>33764</v>
      </c>
      <c r="G247" s="271" t="s">
        <v>1332</v>
      </c>
      <c r="H247" s="271" t="s">
        <v>1957</v>
      </c>
      <c r="I247" s="271" t="s">
        <v>2007</v>
      </c>
      <c r="J247" s="271" t="s">
        <v>1333</v>
      </c>
      <c r="K247" s="271" t="s">
        <v>1979</v>
      </c>
      <c r="L247" s="271" t="s">
        <v>1795</v>
      </c>
      <c r="M247" s="271"/>
      <c r="N247" s="271"/>
      <c r="O247" s="271"/>
      <c r="P247" s="271"/>
      <c r="Q247" s="271"/>
      <c r="R247" s="271"/>
      <c r="S247" s="271"/>
      <c r="T247" s="271"/>
      <c r="U247" s="271"/>
      <c r="V247" s="271"/>
      <c r="W247"/>
    </row>
    <row r="248" spans="1:23" s="620" customFormat="1">
      <c r="A248" s="271">
        <v>810687</v>
      </c>
      <c r="B248" s="271" t="s">
        <v>1589</v>
      </c>
      <c r="C248" s="271" t="s">
        <v>120</v>
      </c>
      <c r="D248" s="271" t="s">
        <v>482</v>
      </c>
      <c r="E248" s="271" t="s">
        <v>346</v>
      </c>
      <c r="F248" s="271">
        <v>33387</v>
      </c>
      <c r="G248" s="271" t="s">
        <v>1332</v>
      </c>
      <c r="H248" s="271" t="s">
        <v>1957</v>
      </c>
      <c r="I248" s="271" t="s">
        <v>2007</v>
      </c>
      <c r="J248" s="271" t="s">
        <v>1962</v>
      </c>
      <c r="K248" s="271" t="s">
        <v>1979</v>
      </c>
      <c r="L248" s="271" t="s">
        <v>1353</v>
      </c>
      <c r="M248" s="271"/>
      <c r="N248" s="271"/>
      <c r="O248" s="271"/>
      <c r="P248" s="271"/>
      <c r="Q248" s="271"/>
      <c r="R248" s="271"/>
      <c r="S248" s="271"/>
      <c r="T248" s="271"/>
      <c r="U248" s="271"/>
      <c r="V248" s="271"/>
      <c r="W248"/>
    </row>
    <row r="249" spans="1:23" s="620" customFormat="1">
      <c r="A249" s="271">
        <v>800910</v>
      </c>
      <c r="B249" s="271" t="s">
        <v>1123</v>
      </c>
      <c r="C249" s="271" t="s">
        <v>299</v>
      </c>
      <c r="D249" s="271" t="s">
        <v>447</v>
      </c>
      <c r="E249" s="271" t="s">
        <v>346</v>
      </c>
      <c r="F249" s="271">
        <v>33604</v>
      </c>
      <c r="G249" s="271" t="s">
        <v>1332</v>
      </c>
      <c r="H249" s="271" t="s">
        <v>1957</v>
      </c>
      <c r="I249" s="271" t="s">
        <v>2007</v>
      </c>
      <c r="J249" s="271" t="s">
        <v>1333</v>
      </c>
      <c r="K249" s="271" t="s">
        <v>1979</v>
      </c>
      <c r="L249" s="271" t="s">
        <v>1332</v>
      </c>
      <c r="M249" s="271"/>
      <c r="N249" s="271"/>
      <c r="O249" s="271"/>
      <c r="P249" s="271"/>
      <c r="Q249" s="271"/>
      <c r="R249" s="271"/>
      <c r="S249" s="271">
        <v>1356</v>
      </c>
      <c r="T249" s="271">
        <v>43611</v>
      </c>
      <c r="U249" s="271" t="s">
        <v>2014</v>
      </c>
      <c r="V249" s="271"/>
      <c r="W249"/>
    </row>
    <row r="250" spans="1:23" s="620" customFormat="1">
      <c r="A250" s="271">
        <v>806577</v>
      </c>
      <c r="B250" s="271" t="s">
        <v>1283</v>
      </c>
      <c r="C250" s="271" t="s">
        <v>720</v>
      </c>
      <c r="D250" s="271" t="s">
        <v>561</v>
      </c>
      <c r="E250" s="271" t="s">
        <v>345</v>
      </c>
      <c r="F250" s="271">
        <v>34147</v>
      </c>
      <c r="G250" s="271" t="s">
        <v>1903</v>
      </c>
      <c r="H250" s="271" t="s">
        <v>1345</v>
      </c>
      <c r="I250" s="271" t="s">
        <v>2007</v>
      </c>
      <c r="J250" s="271" t="s">
        <v>1333</v>
      </c>
      <c r="K250" s="271">
        <v>2010</v>
      </c>
      <c r="L250" s="271" t="s">
        <v>1810</v>
      </c>
      <c r="M250" s="271" t="s">
        <v>1334</v>
      </c>
      <c r="N250" s="271"/>
      <c r="O250" s="271"/>
      <c r="P250" s="271"/>
      <c r="Q250" s="271"/>
      <c r="R250" s="271"/>
      <c r="S250" s="271"/>
      <c r="T250" s="271"/>
      <c r="U250" s="271"/>
      <c r="V250" s="271"/>
      <c r="W250"/>
    </row>
    <row r="251" spans="1:23" s="620" customFormat="1">
      <c r="A251" s="271">
        <v>804910</v>
      </c>
      <c r="B251" s="271" t="s">
        <v>1247</v>
      </c>
      <c r="C251" s="271" t="s">
        <v>188</v>
      </c>
      <c r="D251" s="271" t="s">
        <v>555</v>
      </c>
      <c r="E251" s="271" t="s">
        <v>345</v>
      </c>
      <c r="F251" s="271">
        <v>32929</v>
      </c>
      <c r="G251" s="271" t="s">
        <v>1869</v>
      </c>
      <c r="H251" s="271" t="s">
        <v>1345</v>
      </c>
      <c r="I251" s="271" t="s">
        <v>2007</v>
      </c>
      <c r="J251" s="271" t="s">
        <v>1961</v>
      </c>
      <c r="K251" s="271" t="s">
        <v>1980</v>
      </c>
      <c r="L251" s="271" t="s">
        <v>1354</v>
      </c>
      <c r="M251" s="271" t="s">
        <v>1354</v>
      </c>
      <c r="N251" s="271"/>
      <c r="O251" s="271"/>
      <c r="P251" s="271"/>
      <c r="Q251" s="271"/>
      <c r="R251" s="271"/>
      <c r="S251" s="271"/>
      <c r="T251" s="271"/>
      <c r="U251" s="271"/>
      <c r="V251" s="271"/>
      <c r="W251"/>
    </row>
    <row r="252" spans="1:23" s="620" customFormat="1">
      <c r="A252" s="271">
        <v>806158</v>
      </c>
      <c r="B252" s="271" t="s">
        <v>1104</v>
      </c>
      <c r="C252" s="271" t="s">
        <v>1105</v>
      </c>
      <c r="D252" s="271" t="s">
        <v>432</v>
      </c>
      <c r="E252" s="271" t="s">
        <v>345</v>
      </c>
      <c r="F252" s="271">
        <v>33549</v>
      </c>
      <c r="G252" s="271" t="s">
        <v>1332</v>
      </c>
      <c r="H252" s="271" t="s">
        <v>1345</v>
      </c>
      <c r="I252" s="271" t="s">
        <v>2007</v>
      </c>
      <c r="J252" s="271" t="s">
        <v>1962</v>
      </c>
      <c r="K252" s="271" t="s">
        <v>1980</v>
      </c>
      <c r="L252" s="271" t="s">
        <v>1332</v>
      </c>
      <c r="M252" s="271" t="s">
        <v>1332</v>
      </c>
      <c r="N252" s="271"/>
      <c r="O252" s="271"/>
      <c r="P252" s="271"/>
      <c r="Q252" s="271"/>
      <c r="R252" s="271"/>
      <c r="S252" s="271"/>
      <c r="T252" s="271"/>
      <c r="U252" s="271"/>
      <c r="V252" s="271"/>
      <c r="W252"/>
    </row>
    <row r="253" spans="1:23" s="620" customFormat="1">
      <c r="A253" s="271">
        <v>802870</v>
      </c>
      <c r="B253" s="271" t="s">
        <v>1385</v>
      </c>
      <c r="C253" s="271" t="s">
        <v>705</v>
      </c>
      <c r="D253" s="271" t="s">
        <v>487</v>
      </c>
      <c r="E253" s="271" t="s">
        <v>346</v>
      </c>
      <c r="F253" s="271">
        <v>33023</v>
      </c>
      <c r="G253" s="271" t="s">
        <v>1332</v>
      </c>
      <c r="H253" s="271" t="s">
        <v>1345</v>
      </c>
      <c r="I253" s="271" t="s">
        <v>2007</v>
      </c>
      <c r="J253" s="271" t="s">
        <v>1962</v>
      </c>
      <c r="K253" s="271" t="s">
        <v>1980</v>
      </c>
      <c r="L253" s="271" t="s">
        <v>1332</v>
      </c>
      <c r="M253" s="271" t="s">
        <v>1332</v>
      </c>
      <c r="N253" s="271"/>
      <c r="O253" s="271"/>
      <c r="P253" s="271"/>
      <c r="Q253" s="271"/>
      <c r="R253" s="271"/>
      <c r="S253" s="271"/>
      <c r="T253" s="271"/>
      <c r="U253" s="271"/>
      <c r="V253" s="271"/>
      <c r="W253"/>
    </row>
    <row r="254" spans="1:23" s="620" customFormat="1">
      <c r="A254" s="271">
        <v>805817</v>
      </c>
      <c r="B254" s="271" t="s">
        <v>1264</v>
      </c>
      <c r="C254" s="271" t="s">
        <v>188</v>
      </c>
      <c r="D254" s="271" t="s">
        <v>733</v>
      </c>
      <c r="E254" s="271" t="s">
        <v>345</v>
      </c>
      <c r="F254" s="271">
        <v>33239</v>
      </c>
      <c r="G254" s="271" t="s">
        <v>1332</v>
      </c>
      <c r="H254" s="271" t="s">
        <v>1345</v>
      </c>
      <c r="I254" s="271" t="s">
        <v>2007</v>
      </c>
      <c r="J254" s="271" t="s">
        <v>1961</v>
      </c>
      <c r="K254" s="271" t="s">
        <v>1980</v>
      </c>
      <c r="L254" s="271" t="s">
        <v>1332</v>
      </c>
      <c r="M254" s="271" t="s">
        <v>1352</v>
      </c>
      <c r="N254" s="271"/>
      <c r="O254" s="271"/>
      <c r="P254" s="271"/>
      <c r="Q254" s="271"/>
      <c r="R254" s="271"/>
      <c r="S254" s="271"/>
      <c r="T254" s="271"/>
      <c r="U254" s="271"/>
      <c r="V254" s="271"/>
      <c r="W254"/>
    </row>
    <row r="255" spans="1:23" s="620" customFormat="1">
      <c r="A255" s="271">
        <v>807625</v>
      </c>
      <c r="B255" s="271" t="s">
        <v>1296</v>
      </c>
      <c r="C255" s="271" t="s">
        <v>194</v>
      </c>
      <c r="D255" s="271" t="s">
        <v>458</v>
      </c>
      <c r="E255" s="271" t="s">
        <v>346</v>
      </c>
      <c r="F255" s="271">
        <v>32971</v>
      </c>
      <c r="G255" s="271" t="s">
        <v>1332</v>
      </c>
      <c r="H255" s="271" t="s">
        <v>1345</v>
      </c>
      <c r="I255" s="271" t="s">
        <v>2007</v>
      </c>
      <c r="J255" s="271" t="s">
        <v>1333</v>
      </c>
      <c r="K255" s="271" t="s">
        <v>1980</v>
      </c>
      <c r="L255" s="271" t="s">
        <v>1332</v>
      </c>
      <c r="M255" s="271" t="s">
        <v>1332</v>
      </c>
      <c r="N255" s="271"/>
      <c r="O255" s="271"/>
      <c r="P255" s="271"/>
      <c r="Q255" s="271"/>
      <c r="R255" s="271"/>
      <c r="S255" s="271"/>
      <c r="T255" s="271"/>
      <c r="U255" s="271"/>
      <c r="V255" s="271"/>
      <c r="W255"/>
    </row>
    <row r="256" spans="1:23" s="620" customFormat="1">
      <c r="A256" s="271">
        <v>806251</v>
      </c>
      <c r="B256" s="271" t="s">
        <v>1107</v>
      </c>
      <c r="C256" s="271" t="s">
        <v>168</v>
      </c>
      <c r="D256" s="271" t="s">
        <v>1108</v>
      </c>
      <c r="E256" s="271" t="s">
        <v>346</v>
      </c>
      <c r="F256" s="271">
        <v>32874</v>
      </c>
      <c r="G256" s="271" t="s">
        <v>1332</v>
      </c>
      <c r="H256" s="271" t="s">
        <v>1345</v>
      </c>
      <c r="I256" s="271" t="s">
        <v>2007</v>
      </c>
      <c r="J256" s="271" t="s">
        <v>1333</v>
      </c>
      <c r="K256" s="271" t="s">
        <v>1980</v>
      </c>
      <c r="L256" s="271" t="s">
        <v>1332</v>
      </c>
      <c r="M256" s="271" t="s">
        <v>1334</v>
      </c>
      <c r="N256" s="271"/>
      <c r="O256" s="271"/>
      <c r="P256" s="271"/>
      <c r="Q256" s="271"/>
      <c r="R256" s="271"/>
      <c r="S256" s="271"/>
      <c r="T256" s="271"/>
      <c r="U256" s="271"/>
      <c r="V256" s="271"/>
      <c r="W256"/>
    </row>
    <row r="257" spans="1:23" s="620" customFormat="1">
      <c r="A257" s="271">
        <v>806382</v>
      </c>
      <c r="B257" s="271" t="s">
        <v>1464</v>
      </c>
      <c r="C257" s="271" t="s">
        <v>1683</v>
      </c>
      <c r="D257" s="271" t="s">
        <v>1684</v>
      </c>
      <c r="E257" s="271" t="s">
        <v>345</v>
      </c>
      <c r="F257" s="271">
        <v>33373</v>
      </c>
      <c r="G257" s="271" t="s">
        <v>1829</v>
      </c>
      <c r="H257" s="271" t="s">
        <v>1345</v>
      </c>
      <c r="I257" s="271" t="s">
        <v>2007</v>
      </c>
      <c r="J257" s="271" t="s">
        <v>1333</v>
      </c>
      <c r="K257" s="271" t="s">
        <v>1980</v>
      </c>
      <c r="L257" s="271" t="s">
        <v>1332</v>
      </c>
      <c r="M257" s="271" t="s">
        <v>1334</v>
      </c>
      <c r="N257" s="271"/>
      <c r="O257" s="271"/>
      <c r="P257" s="271"/>
      <c r="Q257" s="271"/>
      <c r="R257" s="271"/>
      <c r="S257" s="271"/>
      <c r="T257" s="271"/>
      <c r="U257" s="271"/>
      <c r="V257" s="271"/>
      <c r="W257"/>
    </row>
    <row r="258" spans="1:23" s="620" customFormat="1">
      <c r="A258" s="271">
        <v>804799</v>
      </c>
      <c r="B258" s="271" t="s">
        <v>1244</v>
      </c>
      <c r="C258" s="271" t="s">
        <v>84</v>
      </c>
      <c r="D258" s="271" t="s">
        <v>463</v>
      </c>
      <c r="E258" s="271" t="s">
        <v>346</v>
      </c>
      <c r="F258" s="271">
        <v>33616</v>
      </c>
      <c r="G258" s="271" t="s">
        <v>1334</v>
      </c>
      <c r="H258" s="271" t="s">
        <v>1345</v>
      </c>
      <c r="I258" s="271" t="s">
        <v>2007</v>
      </c>
      <c r="J258" s="271" t="s">
        <v>1335</v>
      </c>
      <c r="K258" s="271" t="s">
        <v>1980</v>
      </c>
      <c r="L258" s="271" t="s">
        <v>1356</v>
      </c>
      <c r="M258" s="271" t="s">
        <v>1356</v>
      </c>
      <c r="N258" s="271"/>
      <c r="O258" s="271"/>
      <c r="P258" s="271"/>
      <c r="Q258" s="271"/>
      <c r="R258" s="271"/>
      <c r="S258" s="271"/>
      <c r="T258" s="271"/>
      <c r="U258" s="271"/>
      <c r="V258" s="271"/>
      <c r="W258"/>
    </row>
    <row r="259" spans="1:23" s="620" customFormat="1">
      <c r="A259" s="271">
        <v>810224</v>
      </c>
      <c r="B259" s="271" t="s">
        <v>1570</v>
      </c>
      <c r="C259" s="271" t="s">
        <v>714</v>
      </c>
      <c r="D259" s="271" t="s">
        <v>1676</v>
      </c>
      <c r="E259" s="271" t="s">
        <v>346</v>
      </c>
      <c r="F259" s="271">
        <v>33183</v>
      </c>
      <c r="G259" s="271" t="s">
        <v>1834</v>
      </c>
      <c r="H259" s="271" t="s">
        <v>1345</v>
      </c>
      <c r="I259" s="271" t="s">
        <v>2007</v>
      </c>
      <c r="J259" s="271" t="s">
        <v>1962</v>
      </c>
      <c r="K259" s="271" t="s">
        <v>1980</v>
      </c>
      <c r="L259" s="271" t="s">
        <v>1334</v>
      </c>
      <c r="M259" s="271" t="s">
        <v>1334</v>
      </c>
      <c r="N259" s="271"/>
      <c r="O259" s="271"/>
      <c r="P259" s="271"/>
      <c r="Q259" s="271"/>
      <c r="R259" s="271"/>
      <c r="S259" s="271"/>
      <c r="T259" s="271"/>
      <c r="U259" s="271"/>
      <c r="V259" s="271"/>
      <c r="W259"/>
    </row>
    <row r="260" spans="1:23" s="620" customFormat="1">
      <c r="A260" s="271">
        <v>806442</v>
      </c>
      <c r="B260" s="271" t="s">
        <v>1468</v>
      </c>
      <c r="C260" s="271" t="s">
        <v>1686</v>
      </c>
      <c r="D260" s="271" t="s">
        <v>1687</v>
      </c>
      <c r="E260" s="271" t="s">
        <v>346</v>
      </c>
      <c r="F260" s="271">
        <v>33270</v>
      </c>
      <c r="G260" s="271" t="s">
        <v>1795</v>
      </c>
      <c r="H260" s="271" t="s">
        <v>1345</v>
      </c>
      <c r="I260" s="271" t="s">
        <v>2007</v>
      </c>
      <c r="J260" s="271" t="s">
        <v>1333</v>
      </c>
      <c r="K260" s="271" t="s">
        <v>1980</v>
      </c>
      <c r="L260" s="271" t="s">
        <v>1813</v>
      </c>
      <c r="M260" s="271" t="s">
        <v>1332</v>
      </c>
      <c r="N260" s="271"/>
      <c r="O260" s="271"/>
      <c r="P260" s="271"/>
      <c r="Q260" s="271"/>
      <c r="R260" s="271"/>
      <c r="S260" s="271"/>
      <c r="T260" s="271"/>
      <c r="U260" s="271"/>
      <c r="V260" s="271"/>
      <c r="W260"/>
    </row>
    <row r="261" spans="1:23" s="620" customFormat="1">
      <c r="A261" s="271">
        <v>805475</v>
      </c>
      <c r="B261" s="271" t="s">
        <v>839</v>
      </c>
      <c r="C261" s="271" t="s">
        <v>87</v>
      </c>
      <c r="D261" s="271" t="s">
        <v>472</v>
      </c>
      <c r="E261" s="271" t="s">
        <v>346</v>
      </c>
      <c r="F261" s="271">
        <v>33239</v>
      </c>
      <c r="G261" s="271" t="s">
        <v>1348</v>
      </c>
      <c r="H261" s="271" t="s">
        <v>1345</v>
      </c>
      <c r="I261" s="271" t="s">
        <v>2007</v>
      </c>
      <c r="J261" s="271" t="s">
        <v>1335</v>
      </c>
      <c r="K261" s="271" t="s">
        <v>1980</v>
      </c>
      <c r="L261" s="271" t="s">
        <v>1348</v>
      </c>
      <c r="M261" s="271" t="s">
        <v>1348</v>
      </c>
      <c r="N261" s="271"/>
      <c r="O261" s="271"/>
      <c r="P261" s="271"/>
      <c r="Q261" s="271"/>
      <c r="R261" s="271"/>
      <c r="S261" s="271"/>
      <c r="T261" s="271"/>
      <c r="U261" s="271"/>
      <c r="V261" s="271"/>
      <c r="W261"/>
    </row>
    <row r="262" spans="1:23" s="620" customFormat="1">
      <c r="A262" s="271">
        <v>800306</v>
      </c>
      <c r="B262" s="271" t="s">
        <v>1076</v>
      </c>
      <c r="C262" s="271" t="s">
        <v>84</v>
      </c>
      <c r="D262" s="271" t="s">
        <v>1611</v>
      </c>
      <c r="E262" s="271" t="s">
        <v>346</v>
      </c>
      <c r="F262" s="271">
        <v>33239</v>
      </c>
      <c r="G262" s="271" t="s">
        <v>1819</v>
      </c>
      <c r="H262" s="271" t="s">
        <v>1345</v>
      </c>
      <c r="I262" s="271" t="s">
        <v>2007</v>
      </c>
      <c r="J262" s="271" t="s">
        <v>1335</v>
      </c>
      <c r="K262" s="271" t="s">
        <v>1980</v>
      </c>
      <c r="L262" s="271" t="s">
        <v>1348</v>
      </c>
      <c r="M262" s="271" t="s">
        <v>1348</v>
      </c>
      <c r="N262" s="271"/>
      <c r="O262" s="271"/>
      <c r="P262" s="271"/>
      <c r="Q262" s="271"/>
      <c r="R262" s="271"/>
      <c r="S262" s="271"/>
      <c r="T262" s="271"/>
      <c r="U262" s="271"/>
      <c r="V262" s="271"/>
      <c r="W262"/>
    </row>
    <row r="263" spans="1:23" s="620" customFormat="1">
      <c r="A263" s="271">
        <v>810675</v>
      </c>
      <c r="B263" s="271" t="s">
        <v>1587</v>
      </c>
      <c r="C263" s="271" t="s">
        <v>82</v>
      </c>
      <c r="D263" s="271" t="s">
        <v>530</v>
      </c>
      <c r="E263" s="271" t="s">
        <v>346</v>
      </c>
      <c r="F263" s="271">
        <v>32294</v>
      </c>
      <c r="G263" s="271" t="s">
        <v>1795</v>
      </c>
      <c r="H263" s="271" t="s">
        <v>1345</v>
      </c>
      <c r="I263" s="271" t="s">
        <v>2007</v>
      </c>
      <c r="J263" s="271" t="s">
        <v>1335</v>
      </c>
      <c r="K263" s="271">
        <v>2009</v>
      </c>
      <c r="L263" s="271" t="s">
        <v>1353</v>
      </c>
      <c r="M263" s="271" t="s">
        <v>1353</v>
      </c>
      <c r="N263" s="271"/>
      <c r="O263" s="271"/>
      <c r="P263" s="271"/>
      <c r="Q263" s="271"/>
      <c r="R263" s="271"/>
      <c r="S263" s="271"/>
      <c r="T263" s="271"/>
      <c r="U263" s="271"/>
      <c r="V263" s="271"/>
      <c r="W263"/>
    </row>
    <row r="264" spans="1:23" s="620" customFormat="1">
      <c r="A264" s="271">
        <v>806170</v>
      </c>
      <c r="B264" s="271" t="s">
        <v>1454</v>
      </c>
      <c r="C264" s="271" t="s">
        <v>125</v>
      </c>
      <c r="D264" s="271" t="s">
        <v>1168</v>
      </c>
      <c r="E264" s="271" t="s">
        <v>346</v>
      </c>
      <c r="F264" s="271">
        <v>32880</v>
      </c>
      <c r="G264" s="271" t="s">
        <v>1895</v>
      </c>
      <c r="H264" s="271" t="s">
        <v>1345</v>
      </c>
      <c r="I264" s="271" t="s">
        <v>2007</v>
      </c>
      <c r="J264" s="271" t="s">
        <v>1335</v>
      </c>
      <c r="K264" s="271" t="s">
        <v>1981</v>
      </c>
      <c r="L264" s="271" t="s">
        <v>1352</v>
      </c>
      <c r="M264" s="271" t="s">
        <v>1352</v>
      </c>
      <c r="N264" s="271"/>
      <c r="O264" s="271"/>
      <c r="P264" s="271"/>
      <c r="Q264" s="271"/>
      <c r="R264" s="271"/>
      <c r="S264" s="271"/>
      <c r="T264" s="271"/>
      <c r="U264" s="271"/>
      <c r="V264" s="271"/>
      <c r="W264"/>
    </row>
    <row r="265" spans="1:23" s="620" customFormat="1">
      <c r="A265" s="271">
        <v>804809</v>
      </c>
      <c r="B265" s="271" t="s">
        <v>1155</v>
      </c>
      <c r="C265" s="271" t="s">
        <v>1156</v>
      </c>
      <c r="D265" s="271" t="s">
        <v>430</v>
      </c>
      <c r="E265" s="271" t="s">
        <v>345</v>
      </c>
      <c r="F265" s="271">
        <v>32972</v>
      </c>
      <c r="G265" s="271" t="s">
        <v>1346</v>
      </c>
      <c r="H265" s="271" t="s">
        <v>1345</v>
      </c>
      <c r="I265" s="271" t="s">
        <v>2007</v>
      </c>
      <c r="J265" s="271" t="s">
        <v>1961</v>
      </c>
      <c r="K265" s="271" t="s">
        <v>1981</v>
      </c>
      <c r="L265" s="271" t="s">
        <v>1346</v>
      </c>
      <c r="M265" s="271" t="s">
        <v>1816</v>
      </c>
      <c r="N265" s="271"/>
      <c r="O265" s="271"/>
      <c r="P265" s="271"/>
      <c r="Q265" s="271"/>
      <c r="R265" s="271"/>
      <c r="S265" s="271"/>
      <c r="T265" s="271"/>
      <c r="U265" s="271"/>
      <c r="V265" s="271"/>
      <c r="W265"/>
    </row>
    <row r="266" spans="1:23" s="620" customFormat="1">
      <c r="A266" s="271">
        <v>806503</v>
      </c>
      <c r="B266" s="271" t="s">
        <v>130</v>
      </c>
      <c r="C266" s="271" t="s">
        <v>225</v>
      </c>
      <c r="D266" s="271" t="s">
        <v>664</v>
      </c>
      <c r="E266" s="271" t="s">
        <v>345</v>
      </c>
      <c r="F266" s="271">
        <v>33243</v>
      </c>
      <c r="G266" s="271" t="s">
        <v>1901</v>
      </c>
      <c r="H266" s="271" t="s">
        <v>1345</v>
      </c>
      <c r="I266" s="271" t="s">
        <v>2007</v>
      </c>
      <c r="J266" s="271" t="s">
        <v>1961</v>
      </c>
      <c r="K266" s="271" t="s">
        <v>1981</v>
      </c>
      <c r="L266" s="271" t="s">
        <v>1342</v>
      </c>
      <c r="M266" s="271" t="s">
        <v>1342</v>
      </c>
      <c r="N266" s="271"/>
      <c r="O266" s="271"/>
      <c r="P266" s="271"/>
      <c r="Q266" s="271"/>
      <c r="R266" s="271"/>
      <c r="S266" s="271"/>
      <c r="T266" s="271"/>
      <c r="U266" s="271"/>
      <c r="V266" s="271"/>
      <c r="W266"/>
    </row>
    <row r="267" spans="1:23" s="620" customFormat="1">
      <c r="A267" s="271">
        <v>810692</v>
      </c>
      <c r="B267" s="271" t="s">
        <v>1055</v>
      </c>
      <c r="C267" s="271" t="s">
        <v>142</v>
      </c>
      <c r="D267" s="271" t="s">
        <v>608</v>
      </c>
      <c r="E267" s="271" t="s">
        <v>346</v>
      </c>
      <c r="F267" s="271">
        <v>33061</v>
      </c>
      <c r="G267" s="271" t="s">
        <v>1332</v>
      </c>
      <c r="H267" s="271" t="s">
        <v>1345</v>
      </c>
      <c r="I267" s="271" t="s">
        <v>2007</v>
      </c>
      <c r="J267" s="271" t="s">
        <v>1335</v>
      </c>
      <c r="K267" s="271" t="s">
        <v>1981</v>
      </c>
      <c r="L267" s="271" t="s">
        <v>1332</v>
      </c>
      <c r="M267" s="271" t="s">
        <v>1332</v>
      </c>
      <c r="N267" s="271"/>
      <c r="O267" s="271"/>
      <c r="P267" s="271"/>
      <c r="Q267" s="271"/>
      <c r="R267" s="271"/>
      <c r="S267" s="271"/>
      <c r="T267" s="271"/>
      <c r="U267" s="271"/>
      <c r="V267" s="271"/>
      <c r="W267"/>
    </row>
    <row r="268" spans="1:23" s="620" customFormat="1">
      <c r="A268" s="271">
        <v>809282</v>
      </c>
      <c r="B268" s="271" t="s">
        <v>1029</v>
      </c>
      <c r="C268" s="271" t="s">
        <v>219</v>
      </c>
      <c r="D268" s="271" t="s">
        <v>315</v>
      </c>
      <c r="E268" s="271" t="s">
        <v>345</v>
      </c>
      <c r="F268" s="271">
        <v>33023</v>
      </c>
      <c r="G268" s="271" t="s">
        <v>1332</v>
      </c>
      <c r="H268" s="271" t="s">
        <v>1345</v>
      </c>
      <c r="I268" s="271" t="s">
        <v>2007</v>
      </c>
      <c r="J268" s="271" t="s">
        <v>1962</v>
      </c>
      <c r="K268" s="271" t="s">
        <v>1981</v>
      </c>
      <c r="L268" s="271" t="s">
        <v>1332</v>
      </c>
      <c r="M268" s="271" t="s">
        <v>1332</v>
      </c>
      <c r="N268" s="271"/>
      <c r="O268" s="271"/>
      <c r="P268" s="271"/>
      <c r="Q268" s="271"/>
      <c r="R268" s="271"/>
      <c r="S268" s="271"/>
      <c r="T268" s="271"/>
      <c r="U268" s="271"/>
      <c r="V268" s="271"/>
      <c r="W268"/>
    </row>
    <row r="269" spans="1:23" s="620" customFormat="1">
      <c r="A269" s="271">
        <v>805874</v>
      </c>
      <c r="B269" s="271" t="s">
        <v>860</v>
      </c>
      <c r="C269" s="271" t="s">
        <v>179</v>
      </c>
      <c r="D269" s="271" t="s">
        <v>493</v>
      </c>
      <c r="E269" s="271" t="s">
        <v>346</v>
      </c>
      <c r="F269" s="271">
        <v>33239</v>
      </c>
      <c r="G269" s="271" t="s">
        <v>1332</v>
      </c>
      <c r="H269" s="271" t="s">
        <v>1345</v>
      </c>
      <c r="I269" s="271" t="s">
        <v>2007</v>
      </c>
      <c r="J269" s="271" t="s">
        <v>1333</v>
      </c>
      <c r="K269" s="271" t="s">
        <v>1981</v>
      </c>
      <c r="L269" s="271" t="s">
        <v>1332</v>
      </c>
      <c r="M269" s="271" t="s">
        <v>1332</v>
      </c>
      <c r="N269" s="271"/>
      <c r="O269" s="271"/>
      <c r="P269" s="271"/>
      <c r="Q269" s="271"/>
      <c r="R269" s="271"/>
      <c r="S269" s="271"/>
      <c r="T269" s="271"/>
      <c r="U269" s="271"/>
      <c r="V269" s="271"/>
      <c r="W269"/>
    </row>
    <row r="270" spans="1:23" s="620" customFormat="1">
      <c r="A270" s="271">
        <v>809327</v>
      </c>
      <c r="B270" s="271" t="s">
        <v>1031</v>
      </c>
      <c r="C270" s="271" t="s">
        <v>296</v>
      </c>
      <c r="D270" s="271" t="s">
        <v>454</v>
      </c>
      <c r="E270" s="271" t="s">
        <v>346</v>
      </c>
      <c r="F270" s="271">
        <v>33239</v>
      </c>
      <c r="G270" s="271" t="s">
        <v>1332</v>
      </c>
      <c r="H270" s="271" t="s">
        <v>1345</v>
      </c>
      <c r="I270" s="271" t="s">
        <v>2007</v>
      </c>
      <c r="J270" s="271" t="s">
        <v>1333</v>
      </c>
      <c r="K270" s="271" t="s">
        <v>1981</v>
      </c>
      <c r="L270" s="271" t="s">
        <v>1332</v>
      </c>
      <c r="M270" s="271" t="s">
        <v>1332</v>
      </c>
      <c r="N270" s="271"/>
      <c r="O270" s="271"/>
      <c r="P270" s="271"/>
      <c r="Q270" s="271"/>
      <c r="R270" s="271"/>
      <c r="S270" s="271"/>
      <c r="T270" s="271"/>
      <c r="U270" s="271"/>
      <c r="V270" s="271"/>
      <c r="W270"/>
    </row>
    <row r="271" spans="1:23" s="620" customFormat="1">
      <c r="A271" s="271">
        <v>801882</v>
      </c>
      <c r="B271" s="271" t="s">
        <v>1371</v>
      </c>
      <c r="C271" s="271" t="s">
        <v>84</v>
      </c>
      <c r="D271" s="271" t="s">
        <v>530</v>
      </c>
      <c r="E271" s="271" t="s">
        <v>345</v>
      </c>
      <c r="F271" s="271">
        <v>33268</v>
      </c>
      <c r="G271" s="271" t="s">
        <v>1334</v>
      </c>
      <c r="H271" s="271" t="s">
        <v>1345</v>
      </c>
      <c r="I271" s="271" t="s">
        <v>2007</v>
      </c>
      <c r="J271" s="271" t="s">
        <v>1333</v>
      </c>
      <c r="K271" s="271" t="s">
        <v>1981</v>
      </c>
      <c r="L271" s="271" t="s">
        <v>1332</v>
      </c>
      <c r="M271" s="271" t="s">
        <v>1334</v>
      </c>
      <c r="N271" s="271"/>
      <c r="O271" s="271"/>
      <c r="P271" s="271"/>
      <c r="Q271" s="271"/>
      <c r="R271" s="271"/>
      <c r="S271" s="271"/>
      <c r="T271" s="271"/>
      <c r="U271" s="271"/>
      <c r="V271" s="271"/>
      <c r="W271"/>
    </row>
    <row r="272" spans="1:23" s="620" customFormat="1">
      <c r="A272" s="271">
        <v>803100</v>
      </c>
      <c r="B272" s="271" t="s">
        <v>1386</v>
      </c>
      <c r="C272" s="271" t="s">
        <v>1638</v>
      </c>
      <c r="D272" s="271" t="s">
        <v>1639</v>
      </c>
      <c r="E272" s="271" t="s">
        <v>346</v>
      </c>
      <c r="F272" s="271">
        <v>33076</v>
      </c>
      <c r="G272" s="271" t="s">
        <v>1847</v>
      </c>
      <c r="H272" s="271" t="s">
        <v>1345</v>
      </c>
      <c r="I272" s="271" t="s">
        <v>2007</v>
      </c>
      <c r="J272" s="271" t="s">
        <v>1962</v>
      </c>
      <c r="K272" s="271" t="s">
        <v>1981</v>
      </c>
      <c r="L272" s="271" t="s">
        <v>1795</v>
      </c>
      <c r="M272" s="271" t="s">
        <v>1332</v>
      </c>
      <c r="N272" s="271"/>
      <c r="O272" s="271"/>
      <c r="P272" s="271"/>
      <c r="Q272" s="271"/>
      <c r="R272" s="271"/>
      <c r="S272" s="271"/>
      <c r="T272" s="271"/>
      <c r="U272" s="271"/>
      <c r="V272" s="271"/>
      <c r="W272"/>
    </row>
    <row r="273" spans="1:23" s="620" customFormat="1">
      <c r="A273" s="271">
        <v>806583</v>
      </c>
      <c r="B273" s="271" t="s">
        <v>1284</v>
      </c>
      <c r="C273" s="271" t="s">
        <v>168</v>
      </c>
      <c r="D273" s="271" t="s">
        <v>507</v>
      </c>
      <c r="E273" s="271" t="s">
        <v>346</v>
      </c>
      <c r="F273" s="271">
        <v>29626</v>
      </c>
      <c r="G273" s="271" t="s">
        <v>1332</v>
      </c>
      <c r="H273" s="271" t="s">
        <v>1345</v>
      </c>
      <c r="I273" s="271" t="s">
        <v>2007</v>
      </c>
      <c r="J273" s="271" t="s">
        <v>1335</v>
      </c>
      <c r="K273" s="271" t="s">
        <v>1981</v>
      </c>
      <c r="L273" s="271" t="s">
        <v>1334</v>
      </c>
      <c r="M273" s="271" t="s">
        <v>1332</v>
      </c>
      <c r="N273" s="271"/>
      <c r="O273" s="271"/>
      <c r="P273" s="271"/>
      <c r="Q273" s="271"/>
      <c r="R273" s="271"/>
      <c r="S273" s="271"/>
      <c r="T273" s="271"/>
      <c r="U273" s="271"/>
      <c r="V273" s="271"/>
      <c r="W273"/>
    </row>
    <row r="274" spans="1:23" s="620" customFormat="1">
      <c r="A274" s="271">
        <v>806090</v>
      </c>
      <c r="B274" s="271" t="s">
        <v>1167</v>
      </c>
      <c r="C274" s="271" t="s">
        <v>132</v>
      </c>
      <c r="D274" s="271" t="s">
        <v>430</v>
      </c>
      <c r="E274" s="271" t="s">
        <v>345</v>
      </c>
      <c r="F274" s="271">
        <v>32510</v>
      </c>
      <c r="G274" s="271" t="s">
        <v>1334</v>
      </c>
      <c r="H274" s="271" t="s">
        <v>1345</v>
      </c>
      <c r="I274" s="271" t="s">
        <v>2007</v>
      </c>
      <c r="J274" s="271" t="s">
        <v>1335</v>
      </c>
      <c r="K274" s="271" t="s">
        <v>1981</v>
      </c>
      <c r="L274" s="271" t="s">
        <v>1334</v>
      </c>
      <c r="M274" s="271" t="s">
        <v>1334</v>
      </c>
      <c r="N274" s="271"/>
      <c r="O274" s="271"/>
      <c r="P274" s="271"/>
      <c r="Q274" s="271"/>
      <c r="R274" s="271"/>
      <c r="S274" s="271"/>
      <c r="T274" s="271"/>
      <c r="U274" s="271"/>
      <c r="V274" s="271"/>
      <c r="W274"/>
    </row>
    <row r="275" spans="1:23" s="620" customFormat="1">
      <c r="A275" s="271">
        <v>806501</v>
      </c>
      <c r="B275" s="271" t="s">
        <v>887</v>
      </c>
      <c r="C275" s="271" t="s">
        <v>106</v>
      </c>
      <c r="D275" s="271" t="s">
        <v>507</v>
      </c>
      <c r="E275" s="271" t="s">
        <v>346</v>
      </c>
      <c r="F275" s="271">
        <v>33240</v>
      </c>
      <c r="G275" s="271" t="s">
        <v>1811</v>
      </c>
      <c r="H275" s="271" t="s">
        <v>1345</v>
      </c>
      <c r="I275" s="271" t="s">
        <v>2007</v>
      </c>
      <c r="J275" s="271" t="s">
        <v>1333</v>
      </c>
      <c r="K275" s="271" t="s">
        <v>1981</v>
      </c>
      <c r="L275" s="271" t="s">
        <v>1334</v>
      </c>
      <c r="M275" s="271" t="s">
        <v>1334</v>
      </c>
      <c r="N275" s="271"/>
      <c r="O275" s="271"/>
      <c r="P275" s="271"/>
      <c r="Q275" s="271"/>
      <c r="R275" s="271"/>
      <c r="S275" s="271"/>
      <c r="T275" s="271"/>
      <c r="U275" s="271"/>
      <c r="V275" s="271"/>
      <c r="W275"/>
    </row>
    <row r="276" spans="1:23" s="620" customFormat="1">
      <c r="A276" s="271">
        <v>805391</v>
      </c>
      <c r="B276" s="271" t="s">
        <v>1434</v>
      </c>
      <c r="C276" s="271" t="s">
        <v>205</v>
      </c>
      <c r="D276" s="271" t="s">
        <v>1631</v>
      </c>
      <c r="E276" s="271" t="s">
        <v>346</v>
      </c>
      <c r="F276" s="271"/>
      <c r="G276" s="271" t="s">
        <v>1332</v>
      </c>
      <c r="H276" s="271" t="s">
        <v>1345</v>
      </c>
      <c r="I276" s="271" t="s">
        <v>2007</v>
      </c>
      <c r="J276" s="271" t="s">
        <v>1335</v>
      </c>
      <c r="K276" s="271" t="s">
        <v>1981</v>
      </c>
      <c r="L276" s="271" t="s">
        <v>1813</v>
      </c>
      <c r="M276" s="271" t="s">
        <v>1332</v>
      </c>
      <c r="N276" s="271"/>
      <c r="O276" s="271"/>
      <c r="P276" s="271"/>
      <c r="Q276" s="271"/>
      <c r="R276" s="271"/>
      <c r="S276" s="271"/>
      <c r="T276" s="271"/>
      <c r="U276" s="271"/>
      <c r="V276" s="271"/>
      <c r="W276"/>
    </row>
    <row r="277" spans="1:23" s="620" customFormat="1">
      <c r="A277" s="271">
        <v>801839</v>
      </c>
      <c r="B277" s="271" t="s">
        <v>1370</v>
      </c>
      <c r="C277" s="271" t="s">
        <v>258</v>
      </c>
      <c r="D277" s="271" t="s">
        <v>428</v>
      </c>
      <c r="E277" s="271" t="s">
        <v>345</v>
      </c>
      <c r="F277" s="271">
        <v>32874</v>
      </c>
      <c r="G277" s="271" t="s">
        <v>1332</v>
      </c>
      <c r="H277" s="271" t="s">
        <v>1345</v>
      </c>
      <c r="I277" s="271" t="s">
        <v>2007</v>
      </c>
      <c r="J277" s="271" t="s">
        <v>1333</v>
      </c>
      <c r="K277" s="271" t="s">
        <v>1981</v>
      </c>
      <c r="L277" s="271" t="s">
        <v>1813</v>
      </c>
      <c r="M277" s="271" t="s">
        <v>1332</v>
      </c>
      <c r="N277" s="271"/>
      <c r="O277" s="271"/>
      <c r="P277" s="271"/>
      <c r="Q277" s="271"/>
      <c r="R277" s="271"/>
      <c r="S277" s="271"/>
      <c r="T277" s="271"/>
      <c r="U277" s="271"/>
      <c r="V277" s="271"/>
      <c r="W277"/>
    </row>
    <row r="278" spans="1:23" s="620" customFormat="1">
      <c r="A278" s="271">
        <v>804862</v>
      </c>
      <c r="B278" s="271" t="s">
        <v>1245</v>
      </c>
      <c r="C278" s="271" t="s">
        <v>1246</v>
      </c>
      <c r="D278" s="271" t="s">
        <v>662</v>
      </c>
      <c r="E278" s="271" t="s">
        <v>346</v>
      </c>
      <c r="F278" s="271">
        <v>33182</v>
      </c>
      <c r="G278" s="271" t="s">
        <v>1332</v>
      </c>
      <c r="H278" s="271" t="s">
        <v>1345</v>
      </c>
      <c r="I278" s="271" t="s">
        <v>2007</v>
      </c>
      <c r="J278" s="271" t="s">
        <v>1333</v>
      </c>
      <c r="K278" s="271" t="s">
        <v>1981</v>
      </c>
      <c r="L278" s="271" t="s">
        <v>1334</v>
      </c>
      <c r="M278" s="271" t="s">
        <v>1348</v>
      </c>
      <c r="N278" s="271"/>
      <c r="O278" s="271"/>
      <c r="P278" s="271"/>
      <c r="Q278" s="271"/>
      <c r="R278" s="271"/>
      <c r="S278" s="271"/>
      <c r="T278" s="271"/>
      <c r="U278" s="271"/>
      <c r="V278" s="271"/>
      <c r="W278"/>
    </row>
    <row r="279" spans="1:23" s="620" customFormat="1">
      <c r="A279" s="271">
        <v>807562</v>
      </c>
      <c r="B279" s="271" t="s">
        <v>1293</v>
      </c>
      <c r="C279" s="271" t="s">
        <v>85</v>
      </c>
      <c r="D279" s="271" t="s">
        <v>668</v>
      </c>
      <c r="E279" s="271" t="s">
        <v>346</v>
      </c>
      <c r="F279" s="271"/>
      <c r="G279" s="271"/>
      <c r="H279" s="271" t="s">
        <v>1345</v>
      </c>
      <c r="I279" s="271" t="s">
        <v>2007</v>
      </c>
      <c r="J279" s="271" t="s">
        <v>1335</v>
      </c>
      <c r="K279" s="271" t="s">
        <v>1981</v>
      </c>
      <c r="L279" s="271"/>
      <c r="M279" s="271" t="s">
        <v>1334</v>
      </c>
      <c r="N279" s="271"/>
      <c r="O279" s="271"/>
      <c r="P279" s="271"/>
      <c r="Q279" s="271"/>
      <c r="R279" s="271"/>
      <c r="S279" s="271"/>
      <c r="T279" s="271"/>
      <c r="U279" s="271"/>
      <c r="V279" s="271"/>
      <c r="W279"/>
    </row>
    <row r="280" spans="1:23" s="620" customFormat="1">
      <c r="A280" s="271">
        <v>807439</v>
      </c>
      <c r="B280" s="271" t="s">
        <v>952</v>
      </c>
      <c r="C280" s="271" t="s">
        <v>131</v>
      </c>
      <c r="D280" s="271" t="s">
        <v>606</v>
      </c>
      <c r="E280" s="271" t="s">
        <v>345</v>
      </c>
      <c r="F280" s="271">
        <v>32353</v>
      </c>
      <c r="G280" s="271" t="s">
        <v>1332</v>
      </c>
      <c r="H280" s="271" t="s">
        <v>1957</v>
      </c>
      <c r="I280" s="271" t="s">
        <v>2007</v>
      </c>
      <c r="J280" s="271" t="s">
        <v>1333</v>
      </c>
      <c r="K280" s="271" t="s">
        <v>1981</v>
      </c>
      <c r="L280" s="271" t="s">
        <v>1332</v>
      </c>
      <c r="M280" s="271"/>
      <c r="N280" s="271"/>
      <c r="O280" s="271"/>
      <c r="P280" s="271"/>
      <c r="Q280" s="271"/>
      <c r="R280" s="271"/>
      <c r="S280" s="271"/>
      <c r="T280" s="271"/>
      <c r="U280" s="271"/>
      <c r="V280" s="271"/>
      <c r="W280"/>
    </row>
    <row r="281" spans="1:23" s="620" customFormat="1">
      <c r="A281" s="271">
        <v>810763</v>
      </c>
      <c r="B281" s="271" t="s">
        <v>1593</v>
      </c>
      <c r="C281" s="271" t="s">
        <v>1321</v>
      </c>
      <c r="D281" s="271" t="s">
        <v>1717</v>
      </c>
      <c r="E281" s="271" t="s">
        <v>346</v>
      </c>
      <c r="F281" s="271">
        <v>33556</v>
      </c>
      <c r="G281" s="271" t="s">
        <v>1897</v>
      </c>
      <c r="H281" s="271" t="s">
        <v>1957</v>
      </c>
      <c r="I281" s="271" t="s">
        <v>2007</v>
      </c>
      <c r="J281" s="271" t="s">
        <v>1335</v>
      </c>
      <c r="K281" s="271" t="s">
        <v>1981</v>
      </c>
      <c r="L281" s="271" t="s">
        <v>1965</v>
      </c>
      <c r="M281" s="271"/>
      <c r="N281" s="271"/>
      <c r="O281" s="271"/>
      <c r="P281" s="271"/>
      <c r="Q281" s="271"/>
      <c r="R281" s="271"/>
      <c r="S281" s="271"/>
      <c r="T281" s="271"/>
      <c r="U281" s="271"/>
      <c r="V281" s="271"/>
      <c r="W281"/>
    </row>
    <row r="282" spans="1:23" s="620" customFormat="1">
      <c r="A282" s="271">
        <v>800911</v>
      </c>
      <c r="B282" s="271" t="s">
        <v>1077</v>
      </c>
      <c r="C282" s="271" t="s">
        <v>313</v>
      </c>
      <c r="D282" s="271" t="s">
        <v>490</v>
      </c>
      <c r="E282" s="271" t="s">
        <v>346</v>
      </c>
      <c r="F282" s="271">
        <v>32729</v>
      </c>
      <c r="G282" s="271" t="s">
        <v>1352</v>
      </c>
      <c r="H282" s="271" t="s">
        <v>1345</v>
      </c>
      <c r="I282" s="271" t="s">
        <v>2007</v>
      </c>
      <c r="J282" s="271" t="s">
        <v>1962</v>
      </c>
      <c r="K282" s="271" t="s">
        <v>1982</v>
      </c>
      <c r="L282" s="271" t="s">
        <v>1352</v>
      </c>
      <c r="M282" s="271" t="s">
        <v>1352</v>
      </c>
      <c r="N282" s="271"/>
      <c r="O282" s="271"/>
      <c r="P282" s="271"/>
      <c r="Q282" s="271"/>
      <c r="R282" s="271"/>
      <c r="S282" s="271"/>
      <c r="T282" s="271"/>
      <c r="U282" s="271"/>
      <c r="V282" s="271"/>
      <c r="W282"/>
    </row>
    <row r="283" spans="1:23" s="620" customFormat="1">
      <c r="A283" s="271">
        <v>804778</v>
      </c>
      <c r="B283" s="271" t="s">
        <v>1088</v>
      </c>
      <c r="C283" s="271" t="s">
        <v>221</v>
      </c>
      <c r="D283" s="271" t="s">
        <v>549</v>
      </c>
      <c r="E283" s="271" t="s">
        <v>346</v>
      </c>
      <c r="F283" s="271">
        <v>30826</v>
      </c>
      <c r="G283" s="271" t="s">
        <v>1805</v>
      </c>
      <c r="H283" s="271" t="s">
        <v>1345</v>
      </c>
      <c r="I283" s="271" t="s">
        <v>2007</v>
      </c>
      <c r="J283" s="271" t="s">
        <v>1333</v>
      </c>
      <c r="K283" s="271" t="s">
        <v>1982</v>
      </c>
      <c r="L283" s="271" t="s">
        <v>1344</v>
      </c>
      <c r="M283" s="271" t="s">
        <v>1344</v>
      </c>
      <c r="N283" s="271"/>
      <c r="O283" s="271"/>
      <c r="P283" s="271"/>
      <c r="Q283" s="271"/>
      <c r="R283" s="271"/>
      <c r="S283" s="271"/>
      <c r="T283" s="271"/>
      <c r="U283" s="271"/>
      <c r="V283" s="271"/>
      <c r="W283"/>
    </row>
    <row r="284" spans="1:23" s="620" customFormat="1">
      <c r="A284" s="271">
        <v>805095</v>
      </c>
      <c r="B284" s="271" t="s">
        <v>1095</v>
      </c>
      <c r="C284" s="271" t="s">
        <v>84</v>
      </c>
      <c r="D284" s="271" t="s">
        <v>422</v>
      </c>
      <c r="E284" s="271" t="s">
        <v>346</v>
      </c>
      <c r="F284" s="271">
        <v>32676</v>
      </c>
      <c r="G284" s="271" t="s">
        <v>1334</v>
      </c>
      <c r="H284" s="271" t="s">
        <v>1345</v>
      </c>
      <c r="I284" s="271" t="s">
        <v>2007</v>
      </c>
      <c r="J284" s="271" t="s">
        <v>1335</v>
      </c>
      <c r="K284" s="271" t="s">
        <v>1982</v>
      </c>
      <c r="L284" s="271" t="s">
        <v>1332</v>
      </c>
      <c r="M284" s="271" t="s">
        <v>1334</v>
      </c>
      <c r="N284" s="271"/>
      <c r="O284" s="271"/>
      <c r="P284" s="271"/>
      <c r="Q284" s="271"/>
      <c r="R284" s="271"/>
      <c r="S284" s="271"/>
      <c r="T284" s="271"/>
      <c r="U284" s="271"/>
      <c r="V284" s="271"/>
      <c r="W284"/>
    </row>
    <row r="285" spans="1:23" s="620" customFormat="1">
      <c r="A285" s="271">
        <v>810792</v>
      </c>
      <c r="B285" s="271" t="s">
        <v>1074</v>
      </c>
      <c r="C285" s="271" t="s">
        <v>81</v>
      </c>
      <c r="D285" s="271" t="s">
        <v>555</v>
      </c>
      <c r="E285" s="271" t="s">
        <v>346</v>
      </c>
      <c r="F285" s="271">
        <v>32905</v>
      </c>
      <c r="G285" s="271" t="s">
        <v>1352</v>
      </c>
      <c r="H285" s="271" t="s">
        <v>1345</v>
      </c>
      <c r="I285" s="271" t="s">
        <v>2007</v>
      </c>
      <c r="J285" s="271" t="s">
        <v>1962</v>
      </c>
      <c r="K285" s="271" t="s">
        <v>1982</v>
      </c>
      <c r="L285" s="271" t="s">
        <v>1332</v>
      </c>
      <c r="M285" s="271" t="s">
        <v>1332</v>
      </c>
      <c r="N285" s="271"/>
      <c r="O285" s="271"/>
      <c r="P285" s="271"/>
      <c r="Q285" s="271"/>
      <c r="R285" s="271"/>
      <c r="S285" s="271"/>
      <c r="T285" s="271"/>
      <c r="U285" s="271"/>
      <c r="V285" s="271"/>
      <c r="W285"/>
    </row>
    <row r="286" spans="1:23" s="620" customFormat="1">
      <c r="A286" s="271">
        <v>806754</v>
      </c>
      <c r="B286" s="271" t="s">
        <v>1486</v>
      </c>
      <c r="C286" s="271" t="s">
        <v>198</v>
      </c>
      <c r="D286" s="271" t="s">
        <v>483</v>
      </c>
      <c r="E286" s="271" t="s">
        <v>345</v>
      </c>
      <c r="F286" s="271">
        <v>32721</v>
      </c>
      <c r="G286" s="271" t="s">
        <v>1332</v>
      </c>
      <c r="H286" s="271" t="s">
        <v>1345</v>
      </c>
      <c r="I286" s="271" t="s">
        <v>2007</v>
      </c>
      <c r="J286" s="271" t="s">
        <v>1333</v>
      </c>
      <c r="K286" s="271" t="s">
        <v>1982</v>
      </c>
      <c r="L286" s="271" t="s">
        <v>1332</v>
      </c>
      <c r="M286" s="271" t="s">
        <v>1332</v>
      </c>
      <c r="N286" s="271"/>
      <c r="O286" s="271"/>
      <c r="P286" s="271"/>
      <c r="Q286" s="271"/>
      <c r="R286" s="271"/>
      <c r="S286" s="271"/>
      <c r="T286" s="271"/>
      <c r="U286" s="271"/>
      <c r="V286" s="271"/>
      <c r="W286"/>
    </row>
    <row r="287" spans="1:23" s="620" customFormat="1">
      <c r="A287" s="271">
        <v>804769</v>
      </c>
      <c r="B287" s="271" t="s">
        <v>681</v>
      </c>
      <c r="C287" s="271" t="s">
        <v>165</v>
      </c>
      <c r="D287" s="271" t="s">
        <v>1087</v>
      </c>
      <c r="E287" s="271" t="s">
        <v>345</v>
      </c>
      <c r="F287" s="271">
        <v>32826</v>
      </c>
      <c r="G287" s="271" t="s">
        <v>1332</v>
      </c>
      <c r="H287" s="271" t="s">
        <v>1345</v>
      </c>
      <c r="I287" s="271" t="s">
        <v>2007</v>
      </c>
      <c r="J287" s="271" t="s">
        <v>1333</v>
      </c>
      <c r="K287" s="271" t="s">
        <v>1982</v>
      </c>
      <c r="L287" s="271" t="s">
        <v>1332</v>
      </c>
      <c r="M287" s="271" t="s">
        <v>1816</v>
      </c>
      <c r="N287" s="271"/>
      <c r="O287" s="271"/>
      <c r="P287" s="271"/>
      <c r="Q287" s="271"/>
      <c r="R287" s="271"/>
      <c r="S287" s="271"/>
      <c r="T287" s="271"/>
      <c r="U287" s="271"/>
      <c r="V287" s="271"/>
      <c r="W287"/>
    </row>
    <row r="288" spans="1:23" s="620" customFormat="1">
      <c r="A288" s="271">
        <v>806340</v>
      </c>
      <c r="B288" s="271" t="s">
        <v>879</v>
      </c>
      <c r="C288" s="271" t="s">
        <v>114</v>
      </c>
      <c r="D288" s="271" t="s">
        <v>1681</v>
      </c>
      <c r="E288" s="271" t="s">
        <v>346</v>
      </c>
      <c r="F288" s="271">
        <v>31291</v>
      </c>
      <c r="G288" s="271" t="s">
        <v>1898</v>
      </c>
      <c r="H288" s="271" t="s">
        <v>1345</v>
      </c>
      <c r="I288" s="271" t="s">
        <v>2007</v>
      </c>
      <c r="J288" s="271" t="s">
        <v>1335</v>
      </c>
      <c r="K288" s="271" t="s">
        <v>1982</v>
      </c>
      <c r="L288" s="271" t="s">
        <v>1334</v>
      </c>
      <c r="M288" s="271" t="s">
        <v>1334</v>
      </c>
      <c r="N288" s="271"/>
      <c r="O288" s="271"/>
      <c r="P288" s="271"/>
      <c r="Q288" s="271"/>
      <c r="R288" s="271"/>
      <c r="S288" s="271"/>
      <c r="T288" s="271"/>
      <c r="U288" s="271"/>
      <c r="V288" s="271"/>
      <c r="W288"/>
    </row>
    <row r="289" spans="1:23" s="620" customFormat="1">
      <c r="A289" s="271">
        <v>808135</v>
      </c>
      <c r="B289" s="271" t="s">
        <v>984</v>
      </c>
      <c r="C289" s="271" t="s">
        <v>321</v>
      </c>
      <c r="D289" s="271" t="s">
        <v>554</v>
      </c>
      <c r="E289" s="271" t="s">
        <v>346</v>
      </c>
      <c r="F289" s="271">
        <v>32248</v>
      </c>
      <c r="G289" s="271" t="s">
        <v>1332</v>
      </c>
      <c r="H289" s="271" t="s">
        <v>1345</v>
      </c>
      <c r="I289" s="271" t="s">
        <v>2007</v>
      </c>
      <c r="J289" s="271" t="s">
        <v>1333</v>
      </c>
      <c r="K289" s="271" t="s">
        <v>1982</v>
      </c>
      <c r="L289" s="271" t="s">
        <v>1334</v>
      </c>
      <c r="M289" s="271" t="s">
        <v>1332</v>
      </c>
      <c r="N289" s="271"/>
      <c r="O289" s="271"/>
      <c r="P289" s="271"/>
      <c r="Q289" s="271"/>
      <c r="R289" s="271"/>
      <c r="S289" s="271"/>
      <c r="T289" s="271"/>
      <c r="U289" s="271"/>
      <c r="V289" s="271"/>
      <c r="W289"/>
    </row>
    <row r="290" spans="1:23" s="620" customFormat="1">
      <c r="A290" s="271">
        <v>806280</v>
      </c>
      <c r="B290" s="271" t="s">
        <v>1275</v>
      </c>
      <c r="C290" s="271" t="s">
        <v>79</v>
      </c>
      <c r="D290" s="271" t="s">
        <v>634</v>
      </c>
      <c r="E290" s="271" t="s">
        <v>346</v>
      </c>
      <c r="F290" s="271">
        <v>32512</v>
      </c>
      <c r="G290" s="271" t="s">
        <v>1855</v>
      </c>
      <c r="H290" s="271" t="s">
        <v>1345</v>
      </c>
      <c r="I290" s="271" t="s">
        <v>2007</v>
      </c>
      <c r="J290" s="271" t="s">
        <v>1333</v>
      </c>
      <c r="K290" s="271" t="s">
        <v>1982</v>
      </c>
      <c r="L290" s="271" t="s">
        <v>1813</v>
      </c>
      <c r="M290" s="271" t="s">
        <v>1334</v>
      </c>
      <c r="N290" s="271"/>
      <c r="O290" s="271"/>
      <c r="P290" s="271"/>
      <c r="Q290" s="271"/>
      <c r="R290" s="271"/>
      <c r="S290" s="271"/>
      <c r="T290" s="271"/>
      <c r="U290" s="271"/>
      <c r="V290" s="271"/>
      <c r="W290"/>
    </row>
    <row r="291" spans="1:23" s="620" customFormat="1">
      <c r="A291" s="271">
        <v>810368</v>
      </c>
      <c r="B291" s="271" t="s">
        <v>1576</v>
      </c>
      <c r="C291" s="271" t="s">
        <v>1765</v>
      </c>
      <c r="D291" s="271" t="s">
        <v>1332</v>
      </c>
      <c r="E291" s="271" t="s">
        <v>346</v>
      </c>
      <c r="F291" s="271">
        <v>31778</v>
      </c>
      <c r="G291" s="271" t="s">
        <v>1332</v>
      </c>
      <c r="H291" s="271" t="s">
        <v>1345</v>
      </c>
      <c r="I291" s="271" t="s">
        <v>2007</v>
      </c>
      <c r="J291" s="271" t="s">
        <v>1335</v>
      </c>
      <c r="K291" s="271" t="s">
        <v>1983</v>
      </c>
      <c r="L291" s="271" t="s">
        <v>1353</v>
      </c>
      <c r="M291" s="271" t="s">
        <v>1353</v>
      </c>
      <c r="N291" s="271"/>
      <c r="O291" s="271"/>
      <c r="P291" s="271"/>
      <c r="Q291" s="271"/>
      <c r="R291" s="271"/>
      <c r="S291" s="271"/>
      <c r="T291" s="271"/>
      <c r="U291" s="271"/>
      <c r="V291" s="271"/>
      <c r="W291"/>
    </row>
    <row r="292" spans="1:23" s="620" customFormat="1">
      <c r="A292" s="271">
        <v>801791</v>
      </c>
      <c r="B292" s="271" t="s">
        <v>1129</v>
      </c>
      <c r="C292" s="271" t="s">
        <v>82</v>
      </c>
      <c r="D292" s="271" t="s">
        <v>436</v>
      </c>
      <c r="E292" s="271" t="s">
        <v>346</v>
      </c>
      <c r="F292" s="271">
        <v>32319</v>
      </c>
      <c r="G292" s="271" t="s">
        <v>1835</v>
      </c>
      <c r="H292" s="271" t="s">
        <v>1345</v>
      </c>
      <c r="I292" s="271" t="s">
        <v>2007</v>
      </c>
      <c r="J292" s="271" t="s">
        <v>1962</v>
      </c>
      <c r="K292" s="271" t="s">
        <v>1983</v>
      </c>
      <c r="L292" s="271" t="s">
        <v>1353</v>
      </c>
      <c r="M292" s="271" t="s">
        <v>1353</v>
      </c>
      <c r="N292" s="271"/>
      <c r="O292" s="271"/>
      <c r="P292" s="271"/>
      <c r="Q292" s="271"/>
      <c r="R292" s="271"/>
      <c r="S292" s="271"/>
      <c r="T292" s="271"/>
      <c r="U292" s="271"/>
      <c r="V292" s="271"/>
      <c r="W292"/>
    </row>
    <row r="293" spans="1:23" s="620" customFormat="1">
      <c r="A293" s="271">
        <v>811967</v>
      </c>
      <c r="B293" s="271" t="s">
        <v>1323</v>
      </c>
      <c r="C293" s="271" t="s">
        <v>154</v>
      </c>
      <c r="D293" s="271" t="s">
        <v>718</v>
      </c>
      <c r="E293" s="271" t="s">
        <v>345</v>
      </c>
      <c r="F293" s="271">
        <v>30686</v>
      </c>
      <c r="G293" s="271" t="s">
        <v>1342</v>
      </c>
      <c r="H293" s="271" t="s">
        <v>1345</v>
      </c>
      <c r="I293" s="271" t="s">
        <v>2007</v>
      </c>
      <c r="J293" s="271" t="s">
        <v>1961</v>
      </c>
      <c r="K293" s="271" t="s">
        <v>1983</v>
      </c>
      <c r="L293" s="271" t="s">
        <v>1342</v>
      </c>
      <c r="M293" s="271" t="s">
        <v>1349</v>
      </c>
      <c r="N293" s="271"/>
      <c r="O293" s="271"/>
      <c r="P293" s="271"/>
      <c r="Q293" s="271"/>
      <c r="R293" s="271"/>
      <c r="S293" s="271"/>
      <c r="T293" s="271"/>
      <c r="U293" s="271"/>
      <c r="V293" s="271"/>
      <c r="W293"/>
    </row>
    <row r="294" spans="1:23" s="620" customFormat="1">
      <c r="A294" s="271">
        <v>807749</v>
      </c>
      <c r="B294" s="271" t="s">
        <v>1299</v>
      </c>
      <c r="C294" s="271" t="s">
        <v>147</v>
      </c>
      <c r="D294" s="271" t="s">
        <v>555</v>
      </c>
      <c r="E294" s="271" t="s">
        <v>345</v>
      </c>
      <c r="F294" s="271">
        <v>31778</v>
      </c>
      <c r="G294" s="271" t="s">
        <v>1342</v>
      </c>
      <c r="H294" s="271" t="s">
        <v>1345</v>
      </c>
      <c r="I294" s="271" t="s">
        <v>2007</v>
      </c>
      <c r="J294" s="271" t="s">
        <v>1333</v>
      </c>
      <c r="K294" s="271" t="s">
        <v>1983</v>
      </c>
      <c r="L294" s="271" t="s">
        <v>1342</v>
      </c>
      <c r="M294" s="271" t="s">
        <v>1342</v>
      </c>
      <c r="N294" s="271"/>
      <c r="O294" s="271"/>
      <c r="P294" s="271"/>
      <c r="Q294" s="271"/>
      <c r="R294" s="271"/>
      <c r="S294" s="271"/>
      <c r="T294" s="271"/>
      <c r="U294" s="271"/>
      <c r="V294" s="271"/>
      <c r="W294"/>
    </row>
    <row r="295" spans="1:23" s="620" customFormat="1">
      <c r="A295" s="271">
        <v>806942</v>
      </c>
      <c r="B295" s="271" t="s">
        <v>916</v>
      </c>
      <c r="C295" s="271" t="s">
        <v>701</v>
      </c>
      <c r="D295" s="271" t="s">
        <v>645</v>
      </c>
      <c r="E295" s="271" t="s">
        <v>346</v>
      </c>
      <c r="F295" s="271">
        <v>30323</v>
      </c>
      <c r="G295" s="271" t="s">
        <v>1907</v>
      </c>
      <c r="H295" s="271" t="s">
        <v>1345</v>
      </c>
      <c r="I295" s="271" t="s">
        <v>2007</v>
      </c>
      <c r="J295" s="271" t="s">
        <v>1335</v>
      </c>
      <c r="K295" s="271" t="s">
        <v>1983</v>
      </c>
      <c r="L295" s="271" t="s">
        <v>1344</v>
      </c>
      <c r="M295" s="271" t="s">
        <v>1344</v>
      </c>
      <c r="N295" s="271"/>
      <c r="O295" s="271"/>
      <c r="P295" s="271"/>
      <c r="Q295" s="271"/>
      <c r="R295" s="271"/>
      <c r="S295" s="271"/>
      <c r="T295" s="271"/>
      <c r="U295" s="271"/>
      <c r="V295" s="271"/>
      <c r="W295"/>
    </row>
    <row r="296" spans="1:23" s="620" customFormat="1">
      <c r="A296" s="271">
        <v>805176</v>
      </c>
      <c r="B296" s="271" t="s">
        <v>1253</v>
      </c>
      <c r="C296" s="271" t="s">
        <v>224</v>
      </c>
      <c r="D296" s="271" t="s">
        <v>450</v>
      </c>
      <c r="E296" s="271" t="s">
        <v>346</v>
      </c>
      <c r="F296" s="271">
        <v>31795</v>
      </c>
      <c r="G296" s="271" t="s">
        <v>1332</v>
      </c>
      <c r="H296" s="271" t="s">
        <v>1345</v>
      </c>
      <c r="I296" s="271" t="s">
        <v>2007</v>
      </c>
      <c r="J296" s="271" t="s">
        <v>1335</v>
      </c>
      <c r="K296" s="271" t="s">
        <v>1983</v>
      </c>
      <c r="L296" s="271" t="s">
        <v>1332</v>
      </c>
      <c r="M296" s="271" t="s">
        <v>1344</v>
      </c>
      <c r="N296" s="271"/>
      <c r="O296" s="271"/>
      <c r="P296" s="271"/>
      <c r="Q296" s="271"/>
      <c r="R296" s="271"/>
      <c r="S296" s="271"/>
      <c r="T296" s="271"/>
      <c r="U296" s="271"/>
      <c r="V296" s="271"/>
      <c r="W296"/>
    </row>
    <row r="297" spans="1:23" s="620" customFormat="1">
      <c r="A297" s="271">
        <v>806013</v>
      </c>
      <c r="B297" s="271" t="s">
        <v>1100</v>
      </c>
      <c r="C297" s="271" t="s">
        <v>229</v>
      </c>
      <c r="D297" s="271" t="s">
        <v>445</v>
      </c>
      <c r="E297" s="271" t="s">
        <v>345</v>
      </c>
      <c r="F297" s="271">
        <v>31419</v>
      </c>
      <c r="G297" s="271" t="s">
        <v>1332</v>
      </c>
      <c r="H297" s="271" t="s">
        <v>1345</v>
      </c>
      <c r="I297" s="271" t="s">
        <v>2007</v>
      </c>
      <c r="J297" s="271" t="s">
        <v>1961</v>
      </c>
      <c r="K297" s="271" t="s">
        <v>1983</v>
      </c>
      <c r="L297" s="271" t="s">
        <v>1332</v>
      </c>
      <c r="M297" s="271" t="s">
        <v>1332</v>
      </c>
      <c r="N297" s="271"/>
      <c r="O297" s="271"/>
      <c r="P297" s="271"/>
      <c r="Q297" s="271"/>
      <c r="R297" s="271"/>
      <c r="S297" s="271"/>
      <c r="T297" s="271"/>
      <c r="U297" s="271"/>
      <c r="V297" s="271"/>
      <c r="W297"/>
    </row>
    <row r="298" spans="1:23" s="620" customFormat="1">
      <c r="A298" s="271">
        <v>808204</v>
      </c>
      <c r="B298" s="271" t="s">
        <v>990</v>
      </c>
      <c r="C298" s="271" t="s">
        <v>131</v>
      </c>
      <c r="D298" s="271" t="s">
        <v>466</v>
      </c>
      <c r="E298" s="271" t="s">
        <v>346</v>
      </c>
      <c r="F298" s="271">
        <v>32375</v>
      </c>
      <c r="G298" s="271" t="s">
        <v>1332</v>
      </c>
      <c r="H298" s="271" t="s">
        <v>1345</v>
      </c>
      <c r="I298" s="271" t="s">
        <v>2007</v>
      </c>
      <c r="J298" s="271" t="s">
        <v>1333</v>
      </c>
      <c r="K298" s="271" t="s">
        <v>1983</v>
      </c>
      <c r="L298" s="271" t="s">
        <v>1332</v>
      </c>
      <c r="M298" s="271" t="s">
        <v>1332</v>
      </c>
      <c r="N298" s="271"/>
      <c r="O298" s="271"/>
      <c r="P298" s="271"/>
      <c r="Q298" s="271"/>
      <c r="R298" s="271"/>
      <c r="S298" s="271"/>
      <c r="T298" s="271"/>
      <c r="U298" s="271"/>
      <c r="V298" s="271"/>
      <c r="W298"/>
    </row>
    <row r="299" spans="1:23" s="620" customFormat="1">
      <c r="A299" s="271">
        <v>806454</v>
      </c>
      <c r="B299" s="271" t="s">
        <v>1111</v>
      </c>
      <c r="C299" s="271" t="s">
        <v>161</v>
      </c>
      <c r="D299" s="271" t="s">
        <v>466</v>
      </c>
      <c r="E299" s="271" t="s">
        <v>346</v>
      </c>
      <c r="F299" s="271">
        <v>32298</v>
      </c>
      <c r="G299" s="271" t="s">
        <v>1332</v>
      </c>
      <c r="H299" s="271" t="s">
        <v>1345</v>
      </c>
      <c r="I299" s="271" t="s">
        <v>2007</v>
      </c>
      <c r="J299" s="271" t="s">
        <v>1333</v>
      </c>
      <c r="K299" s="271" t="s">
        <v>1983</v>
      </c>
      <c r="L299" s="271" t="s">
        <v>1332</v>
      </c>
      <c r="M299" s="271" t="s">
        <v>1332</v>
      </c>
      <c r="N299" s="271"/>
      <c r="O299" s="271"/>
      <c r="P299" s="271"/>
      <c r="Q299" s="271"/>
      <c r="R299" s="271"/>
      <c r="S299" s="271"/>
      <c r="T299" s="271"/>
      <c r="U299" s="271"/>
      <c r="V299" s="271"/>
      <c r="W299"/>
    </row>
    <row r="300" spans="1:23" s="620" customFormat="1">
      <c r="A300" s="271">
        <v>805801</v>
      </c>
      <c r="B300" s="271" t="s">
        <v>1446</v>
      </c>
      <c r="C300" s="271" t="s">
        <v>609</v>
      </c>
      <c r="D300" s="271" t="s">
        <v>855</v>
      </c>
      <c r="E300" s="271" t="s">
        <v>345</v>
      </c>
      <c r="F300" s="271">
        <v>32815</v>
      </c>
      <c r="G300" s="271" t="s">
        <v>1795</v>
      </c>
      <c r="H300" s="271" t="s">
        <v>1345</v>
      </c>
      <c r="I300" s="271" t="s">
        <v>2007</v>
      </c>
      <c r="J300" s="271" t="s">
        <v>1961</v>
      </c>
      <c r="K300" s="271" t="s">
        <v>1983</v>
      </c>
      <c r="L300" s="271" t="s">
        <v>1795</v>
      </c>
      <c r="M300" s="271" t="s">
        <v>1816</v>
      </c>
      <c r="N300" s="271"/>
      <c r="O300" s="271"/>
      <c r="P300" s="271"/>
      <c r="Q300" s="271"/>
      <c r="R300" s="271"/>
      <c r="S300" s="271"/>
      <c r="T300" s="271"/>
      <c r="U300" s="271"/>
      <c r="V300" s="271"/>
      <c r="W300"/>
    </row>
    <row r="301" spans="1:23" s="620" customFormat="1">
      <c r="A301" s="271">
        <v>804562</v>
      </c>
      <c r="B301" s="271" t="s">
        <v>1407</v>
      </c>
      <c r="C301" s="271" t="s">
        <v>88</v>
      </c>
      <c r="D301" s="271" t="s">
        <v>710</v>
      </c>
      <c r="E301" s="271" t="s">
        <v>346</v>
      </c>
      <c r="F301" s="271">
        <v>32410</v>
      </c>
      <c r="G301" s="271" t="s">
        <v>1862</v>
      </c>
      <c r="H301" s="271" t="s">
        <v>1345</v>
      </c>
      <c r="I301" s="271" t="s">
        <v>2007</v>
      </c>
      <c r="J301" s="271" t="s">
        <v>1333</v>
      </c>
      <c r="K301" s="271" t="s">
        <v>1983</v>
      </c>
      <c r="L301" s="271" t="s">
        <v>1334</v>
      </c>
      <c r="M301" s="271" t="s">
        <v>1334</v>
      </c>
      <c r="N301" s="271"/>
      <c r="O301" s="271"/>
      <c r="P301" s="271"/>
      <c r="Q301" s="271"/>
      <c r="R301" s="271"/>
      <c r="S301" s="271"/>
      <c r="T301" s="271"/>
      <c r="U301" s="271"/>
      <c r="V301" s="271"/>
      <c r="W301"/>
    </row>
    <row r="302" spans="1:23" s="620" customFormat="1">
      <c r="A302" s="271">
        <v>805869</v>
      </c>
      <c r="B302" s="271" t="s">
        <v>859</v>
      </c>
      <c r="C302" s="271" t="s">
        <v>128</v>
      </c>
      <c r="D302" s="271" t="s">
        <v>450</v>
      </c>
      <c r="E302" s="271" t="s">
        <v>346</v>
      </c>
      <c r="F302" s="271">
        <v>31924</v>
      </c>
      <c r="G302" s="271" t="s">
        <v>1332</v>
      </c>
      <c r="H302" s="271" t="s">
        <v>1345</v>
      </c>
      <c r="I302" s="271" t="s">
        <v>2007</v>
      </c>
      <c r="J302" s="271" t="s">
        <v>1333</v>
      </c>
      <c r="K302" s="271" t="s">
        <v>1983</v>
      </c>
      <c r="L302" s="271" t="s">
        <v>1334</v>
      </c>
      <c r="M302" s="271" t="s">
        <v>1343</v>
      </c>
      <c r="N302" s="271"/>
      <c r="O302" s="271"/>
      <c r="P302" s="271"/>
      <c r="Q302" s="271"/>
      <c r="R302" s="271"/>
      <c r="S302" s="271"/>
      <c r="T302" s="271"/>
      <c r="U302" s="271"/>
      <c r="V302" s="271"/>
      <c r="W302"/>
    </row>
    <row r="303" spans="1:23" s="620" customFormat="1">
      <c r="A303" s="271">
        <v>810334</v>
      </c>
      <c r="B303" s="271" t="s">
        <v>1573</v>
      </c>
      <c r="C303" s="271" t="s">
        <v>1758</v>
      </c>
      <c r="D303" s="271" t="s">
        <v>1759</v>
      </c>
      <c r="E303" s="271" t="s">
        <v>346</v>
      </c>
      <c r="F303" s="271">
        <v>32146</v>
      </c>
      <c r="G303" s="271" t="s">
        <v>1813</v>
      </c>
      <c r="H303" s="271" t="s">
        <v>1345</v>
      </c>
      <c r="I303" s="271" t="s">
        <v>2007</v>
      </c>
      <c r="J303" s="271" t="s">
        <v>1335</v>
      </c>
      <c r="K303" s="271" t="s">
        <v>1983</v>
      </c>
      <c r="L303" s="271" t="s">
        <v>1813</v>
      </c>
      <c r="M303" s="271" t="s">
        <v>1334</v>
      </c>
      <c r="N303" s="271"/>
      <c r="O303" s="271"/>
      <c r="P303" s="271"/>
      <c r="Q303" s="271"/>
      <c r="R303" s="271"/>
      <c r="S303" s="271"/>
      <c r="T303" s="271"/>
      <c r="U303" s="271"/>
      <c r="V303" s="271"/>
      <c r="W303"/>
    </row>
    <row r="304" spans="1:23" s="620" customFormat="1">
      <c r="A304" s="271">
        <v>803465</v>
      </c>
      <c r="B304" s="271" t="s">
        <v>1389</v>
      </c>
      <c r="C304" s="271" t="s">
        <v>275</v>
      </c>
      <c r="D304" s="271" t="s">
        <v>466</v>
      </c>
      <c r="E304" s="271" t="s">
        <v>345</v>
      </c>
      <c r="F304" s="271">
        <v>31413</v>
      </c>
      <c r="G304" s="271" t="s">
        <v>1332</v>
      </c>
      <c r="H304" s="271" t="s">
        <v>1345</v>
      </c>
      <c r="I304" s="271" t="s">
        <v>2007</v>
      </c>
      <c r="J304" s="271" t="s">
        <v>1335</v>
      </c>
      <c r="K304" s="271" t="s">
        <v>1984</v>
      </c>
      <c r="L304" s="271" t="s">
        <v>1353</v>
      </c>
      <c r="M304" s="271" t="s">
        <v>1353</v>
      </c>
      <c r="N304" s="271"/>
      <c r="O304" s="271"/>
      <c r="P304" s="271"/>
      <c r="Q304" s="271"/>
      <c r="R304" s="271"/>
      <c r="S304" s="271"/>
      <c r="T304" s="271"/>
      <c r="U304" s="271"/>
      <c r="V304" s="271"/>
      <c r="W304"/>
    </row>
    <row r="305" spans="1:23" s="620" customFormat="1">
      <c r="A305" s="271">
        <v>804795</v>
      </c>
      <c r="B305" s="271" t="s">
        <v>808</v>
      </c>
      <c r="C305" s="271" t="s">
        <v>217</v>
      </c>
      <c r="D305" s="271" t="s">
        <v>509</v>
      </c>
      <c r="E305" s="271" t="s">
        <v>346</v>
      </c>
      <c r="F305" s="271">
        <v>31279</v>
      </c>
      <c r="G305" s="271" t="s">
        <v>1332</v>
      </c>
      <c r="H305" s="271" t="s">
        <v>1345</v>
      </c>
      <c r="I305" s="271" t="s">
        <v>2007</v>
      </c>
      <c r="J305" s="271" t="s">
        <v>1335</v>
      </c>
      <c r="K305" s="271" t="s">
        <v>1984</v>
      </c>
      <c r="L305" s="271" t="s">
        <v>1332</v>
      </c>
      <c r="M305" s="271" t="s">
        <v>1816</v>
      </c>
      <c r="N305" s="271"/>
      <c r="O305" s="271"/>
      <c r="P305" s="271"/>
      <c r="Q305" s="271"/>
      <c r="R305" s="271"/>
      <c r="S305" s="271"/>
      <c r="T305" s="271"/>
      <c r="U305" s="271"/>
      <c r="V305" s="271"/>
      <c r="W305"/>
    </row>
    <row r="306" spans="1:23" s="620" customFormat="1">
      <c r="A306" s="271">
        <v>807533</v>
      </c>
      <c r="B306" s="271" t="s">
        <v>731</v>
      </c>
      <c r="C306" s="271" t="s">
        <v>86</v>
      </c>
      <c r="D306" s="271" t="s">
        <v>677</v>
      </c>
      <c r="E306" s="271" t="s">
        <v>345</v>
      </c>
      <c r="F306" s="271">
        <v>31522</v>
      </c>
      <c r="G306" s="271" t="s">
        <v>1332</v>
      </c>
      <c r="H306" s="271" t="s">
        <v>1345</v>
      </c>
      <c r="I306" s="271" t="s">
        <v>2007</v>
      </c>
      <c r="J306" s="271" t="s">
        <v>1962</v>
      </c>
      <c r="K306" s="271" t="s">
        <v>1984</v>
      </c>
      <c r="L306" s="271" t="s">
        <v>1332</v>
      </c>
      <c r="M306" s="271" t="s">
        <v>1356</v>
      </c>
      <c r="N306" s="271"/>
      <c r="O306" s="271"/>
      <c r="P306" s="271"/>
      <c r="Q306" s="271"/>
      <c r="R306" s="271"/>
      <c r="S306" s="271"/>
      <c r="T306" s="271"/>
      <c r="U306" s="271"/>
      <c r="V306" s="271"/>
      <c r="W306"/>
    </row>
    <row r="307" spans="1:23" s="620" customFormat="1">
      <c r="A307" s="271">
        <v>807286</v>
      </c>
      <c r="B307" s="271" t="s">
        <v>1505</v>
      </c>
      <c r="C307" s="271" t="s">
        <v>728</v>
      </c>
      <c r="D307" s="271" t="s">
        <v>1619</v>
      </c>
      <c r="E307" s="271" t="s">
        <v>346</v>
      </c>
      <c r="F307" s="271">
        <v>32143</v>
      </c>
      <c r="G307" s="271" t="s">
        <v>1914</v>
      </c>
      <c r="H307" s="271" t="s">
        <v>1345</v>
      </c>
      <c r="I307" s="271" t="s">
        <v>2007</v>
      </c>
      <c r="J307" s="271" t="s">
        <v>1335</v>
      </c>
      <c r="K307" s="271" t="s">
        <v>1984</v>
      </c>
      <c r="L307" s="271" t="s">
        <v>1795</v>
      </c>
      <c r="M307" s="271" t="s">
        <v>1334</v>
      </c>
      <c r="N307" s="271"/>
      <c r="O307" s="271"/>
      <c r="P307" s="271"/>
      <c r="Q307" s="271"/>
      <c r="R307" s="271"/>
      <c r="S307" s="271"/>
      <c r="T307" s="271"/>
      <c r="U307" s="271"/>
      <c r="V307" s="271"/>
      <c r="W307"/>
    </row>
    <row r="308" spans="1:23" s="620" customFormat="1">
      <c r="A308" s="271">
        <v>806999</v>
      </c>
      <c r="B308" s="271" t="s">
        <v>747</v>
      </c>
      <c r="C308" s="271" t="s">
        <v>79</v>
      </c>
      <c r="D308" s="271" t="s">
        <v>1698</v>
      </c>
      <c r="E308" s="271" t="s">
        <v>346</v>
      </c>
      <c r="F308" s="271">
        <v>31962</v>
      </c>
      <c r="G308" s="271" t="s">
        <v>1332</v>
      </c>
      <c r="H308" s="271" t="s">
        <v>1345</v>
      </c>
      <c r="I308" s="271" t="s">
        <v>2007</v>
      </c>
      <c r="J308" s="271" t="s">
        <v>1335</v>
      </c>
      <c r="K308" s="271" t="s">
        <v>1984</v>
      </c>
      <c r="L308" s="271" t="s">
        <v>1334</v>
      </c>
      <c r="M308" s="271" t="s">
        <v>1334</v>
      </c>
      <c r="N308" s="271"/>
      <c r="O308" s="271"/>
      <c r="P308" s="271"/>
      <c r="Q308" s="271"/>
      <c r="R308" s="271"/>
      <c r="S308" s="271"/>
      <c r="T308" s="271"/>
      <c r="U308" s="271"/>
      <c r="V308" s="271"/>
      <c r="W308"/>
    </row>
    <row r="309" spans="1:23" s="620" customFormat="1">
      <c r="A309" s="271">
        <v>807017</v>
      </c>
      <c r="B309" s="271" t="s">
        <v>1491</v>
      </c>
      <c r="C309" s="271" t="s">
        <v>168</v>
      </c>
      <c r="D309" s="271" t="s">
        <v>507</v>
      </c>
      <c r="E309" s="271" t="s">
        <v>346</v>
      </c>
      <c r="F309" s="271">
        <v>28661</v>
      </c>
      <c r="G309" s="271" t="s">
        <v>1332</v>
      </c>
      <c r="H309" s="271" t="s">
        <v>1345</v>
      </c>
      <c r="I309" s="271" t="s">
        <v>2007</v>
      </c>
      <c r="J309" s="271" t="s">
        <v>1335</v>
      </c>
      <c r="K309" s="271" t="s">
        <v>1984</v>
      </c>
      <c r="L309" s="271" t="s">
        <v>1334</v>
      </c>
      <c r="M309" s="271" t="s">
        <v>1334</v>
      </c>
      <c r="N309" s="271"/>
      <c r="O309" s="271"/>
      <c r="P309" s="271"/>
      <c r="Q309" s="271"/>
      <c r="R309" s="271"/>
      <c r="S309" s="271"/>
      <c r="T309" s="271"/>
      <c r="U309" s="271"/>
      <c r="V309" s="271"/>
      <c r="W309"/>
    </row>
    <row r="310" spans="1:23" s="620" customFormat="1">
      <c r="A310" s="271">
        <v>803708</v>
      </c>
      <c r="B310" s="271" t="s">
        <v>1392</v>
      </c>
      <c r="C310" s="271" t="s">
        <v>587</v>
      </c>
      <c r="D310" s="271" t="s">
        <v>1644</v>
      </c>
      <c r="E310" s="271" t="s">
        <v>346</v>
      </c>
      <c r="F310" s="271">
        <v>31692</v>
      </c>
      <c r="G310" s="271" t="s">
        <v>1795</v>
      </c>
      <c r="H310" s="271" t="s">
        <v>1345</v>
      </c>
      <c r="I310" s="271" t="s">
        <v>2007</v>
      </c>
      <c r="J310" s="271" t="s">
        <v>1335</v>
      </c>
      <c r="K310" s="271" t="s">
        <v>1985</v>
      </c>
      <c r="L310" s="271" t="s">
        <v>1332</v>
      </c>
      <c r="M310" s="271" t="s">
        <v>1332</v>
      </c>
      <c r="N310" s="271"/>
      <c r="O310" s="271"/>
      <c r="P310" s="271"/>
      <c r="Q310" s="271"/>
      <c r="R310" s="271"/>
      <c r="S310" s="271"/>
      <c r="T310" s="271"/>
      <c r="U310" s="271"/>
      <c r="V310" s="271"/>
      <c r="W310"/>
    </row>
    <row r="311" spans="1:23" s="620" customFormat="1">
      <c r="A311" s="271">
        <v>804754</v>
      </c>
      <c r="B311" s="271" t="s">
        <v>1153</v>
      </c>
      <c r="C311" s="271" t="s">
        <v>1654</v>
      </c>
      <c r="D311" s="271" t="s">
        <v>1655</v>
      </c>
      <c r="E311" s="271" t="s">
        <v>346</v>
      </c>
      <c r="F311" s="271">
        <v>31413</v>
      </c>
      <c r="G311" s="271" t="s">
        <v>1332</v>
      </c>
      <c r="H311" s="271" t="s">
        <v>1345</v>
      </c>
      <c r="I311" s="271" t="s">
        <v>2007</v>
      </c>
      <c r="J311" s="271" t="s">
        <v>1335</v>
      </c>
      <c r="K311" s="271" t="s">
        <v>1985</v>
      </c>
      <c r="L311" s="271" t="s">
        <v>1332</v>
      </c>
      <c r="M311" s="271" t="s">
        <v>1332</v>
      </c>
      <c r="N311" s="271"/>
      <c r="O311" s="271"/>
      <c r="P311" s="271"/>
      <c r="Q311" s="271"/>
      <c r="R311" s="271"/>
      <c r="S311" s="271"/>
      <c r="T311" s="271"/>
      <c r="U311" s="271"/>
      <c r="V311" s="271"/>
      <c r="W311"/>
    </row>
    <row r="312" spans="1:23" s="620" customFormat="1">
      <c r="A312" s="271">
        <v>807563</v>
      </c>
      <c r="B312" s="271" t="s">
        <v>1517</v>
      </c>
      <c r="C312" s="271" t="s">
        <v>86</v>
      </c>
      <c r="D312" s="271" t="s">
        <v>1708</v>
      </c>
      <c r="E312" s="271" t="s">
        <v>346</v>
      </c>
      <c r="F312" s="271">
        <v>31517</v>
      </c>
      <c r="G312" s="271" t="s">
        <v>1332</v>
      </c>
      <c r="H312" s="271" t="s">
        <v>1345</v>
      </c>
      <c r="I312" s="271" t="s">
        <v>2007</v>
      </c>
      <c r="J312" s="271" t="s">
        <v>1335</v>
      </c>
      <c r="K312" s="271" t="s">
        <v>1985</v>
      </c>
      <c r="L312" s="271" t="s">
        <v>1332</v>
      </c>
      <c r="M312" s="271" t="s">
        <v>1353</v>
      </c>
      <c r="N312" s="271"/>
      <c r="O312" s="271"/>
      <c r="P312" s="271"/>
      <c r="Q312" s="271"/>
      <c r="R312" s="271"/>
      <c r="S312" s="271"/>
      <c r="T312" s="271"/>
      <c r="U312" s="271"/>
      <c r="V312" s="271"/>
      <c r="W312"/>
    </row>
    <row r="313" spans="1:23" s="620" customFormat="1">
      <c r="A313" s="271">
        <v>804137</v>
      </c>
      <c r="B313" s="271" t="s">
        <v>792</v>
      </c>
      <c r="C313" s="271" t="s">
        <v>325</v>
      </c>
      <c r="D313" s="271" t="s">
        <v>643</v>
      </c>
      <c r="E313" s="271" t="s">
        <v>346</v>
      </c>
      <c r="F313" s="271">
        <v>31691</v>
      </c>
      <c r="G313" s="271" t="s">
        <v>1795</v>
      </c>
      <c r="H313" s="271" t="s">
        <v>1345</v>
      </c>
      <c r="I313" s="271" t="s">
        <v>2007</v>
      </c>
      <c r="J313" s="271" t="s">
        <v>1961</v>
      </c>
      <c r="K313" s="271" t="s">
        <v>1985</v>
      </c>
      <c r="L313" s="271" t="s">
        <v>1332</v>
      </c>
      <c r="M313" s="271" t="s">
        <v>1332</v>
      </c>
      <c r="N313" s="271"/>
      <c r="O313" s="271"/>
      <c r="P313" s="271"/>
      <c r="Q313" s="271"/>
      <c r="R313" s="271"/>
      <c r="S313" s="271"/>
      <c r="T313" s="271"/>
      <c r="U313" s="271"/>
      <c r="V313" s="271"/>
      <c r="W313"/>
    </row>
    <row r="314" spans="1:23" s="620" customFormat="1">
      <c r="A314" s="271">
        <v>804379</v>
      </c>
      <c r="B314" s="271" t="s">
        <v>1400</v>
      </c>
      <c r="C314" s="271" t="s">
        <v>183</v>
      </c>
      <c r="D314" s="271" t="s">
        <v>1648</v>
      </c>
      <c r="E314" s="271" t="s">
        <v>345</v>
      </c>
      <c r="F314" s="271">
        <v>31199</v>
      </c>
      <c r="G314" s="271" t="s">
        <v>1332</v>
      </c>
      <c r="H314" s="271" t="s">
        <v>1345</v>
      </c>
      <c r="I314" s="271" t="s">
        <v>2007</v>
      </c>
      <c r="J314" s="271" t="s">
        <v>1961</v>
      </c>
      <c r="K314" s="271" t="s">
        <v>1985</v>
      </c>
      <c r="L314" s="271" t="s">
        <v>1332</v>
      </c>
      <c r="M314" s="271" t="s">
        <v>1332</v>
      </c>
      <c r="N314" s="271"/>
      <c r="O314" s="271"/>
      <c r="P314" s="271"/>
      <c r="Q314" s="271"/>
      <c r="R314" s="271"/>
      <c r="S314" s="271"/>
      <c r="T314" s="271"/>
      <c r="U314" s="271"/>
      <c r="V314" s="271"/>
      <c r="W314"/>
    </row>
    <row r="315" spans="1:23" s="620" customFormat="1">
      <c r="A315" s="271">
        <v>807128</v>
      </c>
      <c r="B315" s="271" t="s">
        <v>929</v>
      </c>
      <c r="C315" s="271" t="s">
        <v>675</v>
      </c>
      <c r="D315" s="271" t="s">
        <v>565</v>
      </c>
      <c r="E315" s="271" t="s">
        <v>346</v>
      </c>
      <c r="F315" s="271">
        <v>31413</v>
      </c>
      <c r="G315" s="271" t="s">
        <v>1332</v>
      </c>
      <c r="H315" s="271" t="s">
        <v>1345</v>
      </c>
      <c r="I315" s="271" t="s">
        <v>2007</v>
      </c>
      <c r="J315" s="271" t="s">
        <v>1333</v>
      </c>
      <c r="K315" s="271" t="s">
        <v>1985</v>
      </c>
      <c r="L315" s="271" t="s">
        <v>1332</v>
      </c>
      <c r="M315" s="271" t="s">
        <v>1343</v>
      </c>
      <c r="N315" s="271"/>
      <c r="O315" s="271"/>
      <c r="P315" s="271"/>
      <c r="Q315" s="271"/>
      <c r="R315" s="271"/>
      <c r="S315" s="271"/>
      <c r="T315" s="271"/>
      <c r="U315" s="271"/>
      <c r="V315" s="271"/>
      <c r="W315"/>
    </row>
    <row r="316" spans="1:23" s="620" customFormat="1">
      <c r="A316" s="271">
        <v>806588</v>
      </c>
      <c r="B316" s="271" t="s">
        <v>272</v>
      </c>
      <c r="C316" s="271" t="s">
        <v>273</v>
      </c>
      <c r="D316" s="271" t="s">
        <v>425</v>
      </c>
      <c r="E316" s="271" t="s">
        <v>346</v>
      </c>
      <c r="F316" s="271">
        <v>31413</v>
      </c>
      <c r="G316" s="271" t="s">
        <v>1332</v>
      </c>
      <c r="H316" s="271" t="s">
        <v>1958</v>
      </c>
      <c r="I316" s="271" t="s">
        <v>2007</v>
      </c>
      <c r="J316" s="271" t="s">
        <v>1333</v>
      </c>
      <c r="K316" s="271" t="s">
        <v>1985</v>
      </c>
      <c r="L316" s="271" t="s">
        <v>1332</v>
      </c>
      <c r="M316" s="271" t="s">
        <v>1332</v>
      </c>
      <c r="N316" s="271"/>
      <c r="O316" s="271"/>
      <c r="P316" s="271"/>
      <c r="Q316" s="271"/>
      <c r="R316" s="271"/>
      <c r="S316" s="271"/>
      <c r="T316" s="271"/>
      <c r="U316" s="271"/>
      <c r="V316" s="271"/>
      <c r="W316"/>
    </row>
    <row r="317" spans="1:23" s="620" customFormat="1">
      <c r="A317" s="271">
        <v>805535</v>
      </c>
      <c r="B317" s="271" t="s">
        <v>845</v>
      </c>
      <c r="C317" s="271" t="s">
        <v>298</v>
      </c>
      <c r="D317" s="271" t="s">
        <v>556</v>
      </c>
      <c r="E317" s="271" t="s">
        <v>346</v>
      </c>
      <c r="F317" s="271">
        <v>31048</v>
      </c>
      <c r="G317" s="271" t="s">
        <v>1888</v>
      </c>
      <c r="H317" s="271" t="s">
        <v>1345</v>
      </c>
      <c r="I317" s="271" t="s">
        <v>2007</v>
      </c>
      <c r="J317" s="271" t="s">
        <v>1335</v>
      </c>
      <c r="K317" s="271" t="s">
        <v>1986</v>
      </c>
      <c r="L317" s="271" t="s">
        <v>1352</v>
      </c>
      <c r="M317" s="271" t="s">
        <v>1352</v>
      </c>
      <c r="N317" s="271"/>
      <c r="O317" s="271"/>
      <c r="P317" s="271"/>
      <c r="Q317" s="271"/>
      <c r="R317" s="271"/>
      <c r="S317" s="271"/>
      <c r="T317" s="271"/>
      <c r="U317" s="271"/>
      <c r="V317" s="271"/>
      <c r="W317"/>
    </row>
    <row r="318" spans="1:23" s="620" customFormat="1">
      <c r="A318" s="271">
        <v>807315</v>
      </c>
      <c r="B318" s="271" t="s">
        <v>1290</v>
      </c>
      <c r="C318" s="271" t="s">
        <v>94</v>
      </c>
      <c r="D318" s="271" t="s">
        <v>1702</v>
      </c>
      <c r="E318" s="271" t="s">
        <v>346</v>
      </c>
      <c r="F318" s="271">
        <v>28664</v>
      </c>
      <c r="G318" s="271" t="s">
        <v>1874</v>
      </c>
      <c r="H318" s="271" t="s">
        <v>1345</v>
      </c>
      <c r="I318" s="271" t="s">
        <v>2007</v>
      </c>
      <c r="J318" s="271" t="s">
        <v>1335</v>
      </c>
      <c r="K318" s="271" t="s">
        <v>1986</v>
      </c>
      <c r="L318" s="271" t="s">
        <v>1352</v>
      </c>
      <c r="M318" s="271" t="s">
        <v>1352</v>
      </c>
      <c r="N318" s="271"/>
      <c r="O318" s="271"/>
      <c r="P318" s="271"/>
      <c r="Q318" s="271"/>
      <c r="R318" s="271"/>
      <c r="S318" s="271"/>
      <c r="T318" s="271"/>
      <c r="U318" s="271"/>
      <c r="V318" s="271"/>
      <c r="W318"/>
    </row>
    <row r="319" spans="1:23" s="620" customFormat="1">
      <c r="A319" s="271">
        <v>808148</v>
      </c>
      <c r="B319" s="271" t="s">
        <v>985</v>
      </c>
      <c r="C319" s="271" t="s">
        <v>124</v>
      </c>
      <c r="D319" s="271" t="s">
        <v>781</v>
      </c>
      <c r="E319" s="271" t="s">
        <v>345</v>
      </c>
      <c r="F319" s="271">
        <v>31460</v>
      </c>
      <c r="G319" s="271" t="s">
        <v>1814</v>
      </c>
      <c r="H319" s="271" t="s">
        <v>1345</v>
      </c>
      <c r="I319" s="271" t="s">
        <v>2007</v>
      </c>
      <c r="J319" s="271" t="s">
        <v>1333</v>
      </c>
      <c r="K319" s="271" t="s">
        <v>1986</v>
      </c>
      <c r="L319" s="271" t="s">
        <v>1332</v>
      </c>
      <c r="M319" s="271" t="s">
        <v>1348</v>
      </c>
      <c r="N319" s="271"/>
      <c r="O319" s="271"/>
      <c r="P319" s="271"/>
      <c r="Q319" s="271"/>
      <c r="R319" s="271"/>
      <c r="S319" s="271"/>
      <c r="T319" s="271"/>
      <c r="U319" s="271"/>
      <c r="V319" s="271"/>
      <c r="W319"/>
    </row>
    <row r="320" spans="1:23" s="620" customFormat="1">
      <c r="A320" s="271">
        <v>806386</v>
      </c>
      <c r="B320" s="271" t="s">
        <v>882</v>
      </c>
      <c r="C320" s="271" t="s">
        <v>213</v>
      </c>
      <c r="D320" s="271" t="s">
        <v>617</v>
      </c>
      <c r="E320" s="271" t="s">
        <v>346</v>
      </c>
      <c r="F320" s="271">
        <v>30791</v>
      </c>
      <c r="G320" s="271" t="s">
        <v>1332</v>
      </c>
      <c r="H320" s="271" t="s">
        <v>1345</v>
      </c>
      <c r="I320" s="271" t="s">
        <v>2007</v>
      </c>
      <c r="J320" s="271" t="s">
        <v>1333</v>
      </c>
      <c r="K320" s="271" t="s">
        <v>1986</v>
      </c>
      <c r="L320" s="271" t="s">
        <v>1334</v>
      </c>
      <c r="M320" s="271" t="s">
        <v>1334</v>
      </c>
      <c r="N320" s="271"/>
      <c r="O320" s="271"/>
      <c r="P320" s="271"/>
      <c r="Q320" s="271"/>
      <c r="R320" s="271"/>
      <c r="S320" s="271"/>
      <c r="T320" s="271"/>
      <c r="U320" s="271"/>
      <c r="V320" s="271"/>
      <c r="W320"/>
    </row>
    <row r="321" spans="1:23" s="620" customFormat="1">
      <c r="A321" s="271">
        <v>806481</v>
      </c>
      <c r="B321" s="271" t="s">
        <v>1469</v>
      </c>
      <c r="C321" s="271" t="s">
        <v>230</v>
      </c>
      <c r="D321" s="271" t="s">
        <v>466</v>
      </c>
      <c r="E321" s="271" t="s">
        <v>346</v>
      </c>
      <c r="F321" s="271">
        <v>31173</v>
      </c>
      <c r="G321" s="271" t="s">
        <v>1332</v>
      </c>
      <c r="H321" s="271" t="s">
        <v>1345</v>
      </c>
      <c r="I321" s="271" t="s">
        <v>2007</v>
      </c>
      <c r="J321" s="271" t="s">
        <v>1335</v>
      </c>
      <c r="K321" s="271" t="s">
        <v>1986</v>
      </c>
      <c r="L321" s="271"/>
      <c r="M321" s="271" t="s">
        <v>1344</v>
      </c>
      <c r="N321" s="271"/>
      <c r="O321" s="271"/>
      <c r="P321" s="271"/>
      <c r="Q321" s="271"/>
      <c r="R321" s="271"/>
      <c r="S321" s="271"/>
      <c r="T321" s="271"/>
      <c r="U321" s="271"/>
      <c r="V321" s="271"/>
      <c r="W321"/>
    </row>
    <row r="322" spans="1:23" s="620" customFormat="1">
      <c r="A322" s="271">
        <v>810694</v>
      </c>
      <c r="B322" s="271" t="s">
        <v>1310</v>
      </c>
      <c r="C322" s="271" t="s">
        <v>128</v>
      </c>
      <c r="D322" s="271" t="s">
        <v>282</v>
      </c>
      <c r="E322" s="271" t="s">
        <v>346</v>
      </c>
      <c r="F322" s="271">
        <v>31127</v>
      </c>
      <c r="G322" s="271" t="s">
        <v>1332</v>
      </c>
      <c r="H322" s="271" t="s">
        <v>1957</v>
      </c>
      <c r="I322" s="271" t="s">
        <v>2007</v>
      </c>
      <c r="J322" s="271" t="s">
        <v>1335</v>
      </c>
      <c r="K322" s="271" t="s">
        <v>1986</v>
      </c>
      <c r="L322" s="271" t="s">
        <v>1332</v>
      </c>
      <c r="M322" s="271"/>
      <c r="N322" s="271"/>
      <c r="O322" s="271"/>
      <c r="P322" s="271"/>
      <c r="Q322" s="271"/>
      <c r="R322" s="271"/>
      <c r="S322" s="271"/>
      <c r="T322" s="271"/>
      <c r="U322" s="271"/>
      <c r="V322" s="271"/>
      <c r="W322"/>
    </row>
    <row r="323" spans="1:23" s="620" customFormat="1">
      <c r="A323" s="271">
        <v>800476</v>
      </c>
      <c r="B323" s="271" t="s">
        <v>1234</v>
      </c>
      <c r="C323" s="271" t="s">
        <v>80</v>
      </c>
      <c r="D323" s="271" t="s">
        <v>1235</v>
      </c>
      <c r="E323" s="271" t="s">
        <v>346</v>
      </c>
      <c r="F323" s="271">
        <v>30693</v>
      </c>
      <c r="G323" s="271" t="s">
        <v>1820</v>
      </c>
      <c r="H323" s="271" t="s">
        <v>1345</v>
      </c>
      <c r="I323" s="271" t="s">
        <v>2007</v>
      </c>
      <c r="J323" s="271" t="s">
        <v>1962</v>
      </c>
      <c r="K323" s="271" t="s">
        <v>1987</v>
      </c>
      <c r="L323" s="271" t="s">
        <v>1352</v>
      </c>
      <c r="M323" s="271" t="s">
        <v>1352</v>
      </c>
      <c r="N323" s="271"/>
      <c r="O323" s="271"/>
      <c r="P323" s="271"/>
      <c r="Q323" s="271"/>
      <c r="R323" s="271"/>
      <c r="S323" s="271"/>
      <c r="T323" s="271"/>
      <c r="U323" s="271"/>
      <c r="V323" s="271"/>
      <c r="W323"/>
    </row>
    <row r="324" spans="1:23" s="620" customFormat="1">
      <c r="A324" s="271">
        <v>804449</v>
      </c>
      <c r="B324" s="271" t="s">
        <v>1402</v>
      </c>
      <c r="C324" s="271" t="s">
        <v>1649</v>
      </c>
      <c r="D324" s="271" t="s">
        <v>804</v>
      </c>
      <c r="E324" s="271" t="s">
        <v>345</v>
      </c>
      <c r="F324" s="271">
        <v>31062</v>
      </c>
      <c r="G324" s="271" t="s">
        <v>1795</v>
      </c>
      <c r="H324" s="271" t="s">
        <v>1345</v>
      </c>
      <c r="I324" s="271" t="s">
        <v>2007</v>
      </c>
      <c r="J324" s="271" t="s">
        <v>1961</v>
      </c>
      <c r="K324" s="271" t="s">
        <v>1987</v>
      </c>
      <c r="L324" s="271" t="s">
        <v>1332</v>
      </c>
      <c r="M324" s="271" t="s">
        <v>1332</v>
      </c>
      <c r="N324" s="271"/>
      <c r="O324" s="271"/>
      <c r="P324" s="271"/>
      <c r="Q324" s="271"/>
      <c r="R324" s="271"/>
      <c r="S324" s="271"/>
      <c r="T324" s="271"/>
      <c r="U324" s="271"/>
      <c r="V324" s="271"/>
      <c r="W324"/>
    </row>
    <row r="325" spans="1:23" s="620" customFormat="1">
      <c r="A325" s="271">
        <v>808114</v>
      </c>
      <c r="B325" s="271" t="s">
        <v>981</v>
      </c>
      <c r="C325" s="271" t="s">
        <v>185</v>
      </c>
      <c r="D325" s="271" t="s">
        <v>588</v>
      </c>
      <c r="E325" s="271" t="s">
        <v>346</v>
      </c>
      <c r="F325" s="271">
        <v>30983</v>
      </c>
      <c r="G325" s="271" t="s">
        <v>1332</v>
      </c>
      <c r="H325" s="271" t="s">
        <v>1345</v>
      </c>
      <c r="I325" s="271" t="s">
        <v>2007</v>
      </c>
      <c r="J325" s="271" t="s">
        <v>1333</v>
      </c>
      <c r="K325" s="271" t="s">
        <v>1987</v>
      </c>
      <c r="L325" s="271" t="s">
        <v>1334</v>
      </c>
      <c r="M325" s="271" t="s">
        <v>1334</v>
      </c>
      <c r="N325" s="271"/>
      <c r="O325" s="271"/>
      <c r="P325" s="271"/>
      <c r="Q325" s="271"/>
      <c r="R325" s="271"/>
      <c r="S325" s="271"/>
      <c r="T325" s="271"/>
      <c r="U325" s="271"/>
      <c r="V325" s="271"/>
      <c r="W325"/>
    </row>
    <row r="326" spans="1:23" s="620" customFormat="1">
      <c r="A326" s="271">
        <v>810616</v>
      </c>
      <c r="B326" s="271" t="s">
        <v>1044</v>
      </c>
      <c r="C326" s="271" t="s">
        <v>147</v>
      </c>
      <c r="D326" s="271" t="s">
        <v>89</v>
      </c>
      <c r="E326" s="271" t="s">
        <v>346</v>
      </c>
      <c r="F326" s="271">
        <v>30884</v>
      </c>
      <c r="G326" s="271" t="s">
        <v>1332</v>
      </c>
      <c r="H326" s="271" t="s">
        <v>1957</v>
      </c>
      <c r="I326" s="271" t="s">
        <v>2007</v>
      </c>
      <c r="J326" s="271" t="s">
        <v>1335</v>
      </c>
      <c r="K326" s="271" t="s">
        <v>1987</v>
      </c>
      <c r="L326" s="271" t="s">
        <v>1334</v>
      </c>
      <c r="M326" s="271"/>
      <c r="N326" s="271"/>
      <c r="O326" s="271"/>
      <c r="P326" s="271"/>
      <c r="Q326" s="271"/>
      <c r="R326" s="271"/>
      <c r="S326" s="271"/>
      <c r="T326" s="271"/>
      <c r="U326" s="271"/>
      <c r="V326" s="271"/>
      <c r="W326"/>
    </row>
    <row r="327" spans="1:23" s="620" customFormat="1">
      <c r="A327" s="271">
        <v>808086</v>
      </c>
      <c r="B327" s="271" t="s">
        <v>977</v>
      </c>
      <c r="C327" s="271" t="s">
        <v>121</v>
      </c>
      <c r="D327" s="271" t="s">
        <v>563</v>
      </c>
      <c r="E327" s="271" t="s">
        <v>346</v>
      </c>
      <c r="F327" s="271">
        <v>27927</v>
      </c>
      <c r="G327" s="271" t="s">
        <v>1902</v>
      </c>
      <c r="H327" s="271" t="s">
        <v>1345</v>
      </c>
      <c r="I327" s="271" t="s">
        <v>2007</v>
      </c>
      <c r="J327" s="271" t="s">
        <v>1335</v>
      </c>
      <c r="K327" s="271" t="s">
        <v>1988</v>
      </c>
      <c r="L327" s="271" t="s">
        <v>1349</v>
      </c>
      <c r="M327" s="271" t="s">
        <v>1349</v>
      </c>
      <c r="N327" s="271"/>
      <c r="O327" s="271"/>
      <c r="P327" s="271"/>
      <c r="Q327" s="271"/>
      <c r="R327" s="271"/>
      <c r="S327" s="271"/>
      <c r="T327" s="271"/>
      <c r="U327" s="271"/>
      <c r="V327" s="271"/>
      <c r="W327"/>
    </row>
    <row r="328" spans="1:23" s="620" customFormat="1">
      <c r="A328" s="271">
        <v>806449</v>
      </c>
      <c r="B328" s="271" t="s">
        <v>886</v>
      </c>
      <c r="C328" s="271" t="s">
        <v>85</v>
      </c>
      <c r="D328" s="271" t="s">
        <v>432</v>
      </c>
      <c r="E328" s="271" t="s">
        <v>345</v>
      </c>
      <c r="F328" s="271">
        <v>30687</v>
      </c>
      <c r="G328" s="271" t="s">
        <v>1899</v>
      </c>
      <c r="H328" s="271" t="s">
        <v>1345</v>
      </c>
      <c r="I328" s="271" t="s">
        <v>2007</v>
      </c>
      <c r="J328" s="271" t="s">
        <v>1335</v>
      </c>
      <c r="K328" s="271" t="s">
        <v>1988</v>
      </c>
      <c r="L328" s="271" t="s">
        <v>1342</v>
      </c>
      <c r="M328" s="271" t="s">
        <v>1342</v>
      </c>
      <c r="N328" s="271"/>
      <c r="O328" s="271"/>
      <c r="P328" s="271"/>
      <c r="Q328" s="271"/>
      <c r="R328" s="271"/>
      <c r="S328" s="271"/>
      <c r="T328" s="271"/>
      <c r="U328" s="271"/>
      <c r="V328" s="271"/>
      <c r="W328"/>
    </row>
    <row r="329" spans="1:23" s="620" customFormat="1">
      <c r="A329" s="271">
        <v>810696</v>
      </c>
      <c r="B329" s="271" t="s">
        <v>1056</v>
      </c>
      <c r="C329" s="271" t="s">
        <v>102</v>
      </c>
      <c r="D329" s="271" t="s">
        <v>567</v>
      </c>
      <c r="E329" s="271" t="s">
        <v>345</v>
      </c>
      <c r="F329" s="271">
        <v>33138</v>
      </c>
      <c r="G329" s="271" t="s">
        <v>1334</v>
      </c>
      <c r="H329" s="271" t="s">
        <v>1957</v>
      </c>
      <c r="I329" s="271" t="s">
        <v>2007</v>
      </c>
      <c r="J329" s="271" t="s">
        <v>1333</v>
      </c>
      <c r="K329" s="271" t="s">
        <v>1988</v>
      </c>
      <c r="L329" s="271" t="s">
        <v>1334</v>
      </c>
      <c r="M329" s="271"/>
      <c r="N329" s="271"/>
      <c r="O329" s="271"/>
      <c r="P329" s="271"/>
      <c r="Q329" s="271"/>
      <c r="R329" s="271"/>
      <c r="S329" s="271"/>
      <c r="T329" s="271"/>
      <c r="U329" s="271"/>
      <c r="V329" s="271"/>
      <c r="W329"/>
    </row>
    <row r="330" spans="1:23" s="620" customFormat="1">
      <c r="A330" s="271">
        <v>803651</v>
      </c>
      <c r="B330" s="271" t="s">
        <v>1390</v>
      </c>
      <c r="C330" s="271" t="s">
        <v>208</v>
      </c>
      <c r="D330" s="271" t="s">
        <v>491</v>
      </c>
      <c r="E330" s="271" t="s">
        <v>345</v>
      </c>
      <c r="F330" s="271">
        <v>30317</v>
      </c>
      <c r="G330" s="271" t="s">
        <v>1332</v>
      </c>
      <c r="H330" s="271" t="s">
        <v>1957</v>
      </c>
      <c r="I330" s="271" t="s">
        <v>2007</v>
      </c>
      <c r="J330" s="271" t="s">
        <v>1335</v>
      </c>
      <c r="K330" s="271" t="s">
        <v>1988</v>
      </c>
      <c r="L330" s="271" t="s">
        <v>1795</v>
      </c>
      <c r="M330" s="271"/>
      <c r="N330" s="271"/>
      <c r="O330" s="271"/>
      <c r="P330" s="271"/>
      <c r="Q330" s="271"/>
      <c r="R330" s="271"/>
      <c r="S330" s="271"/>
      <c r="T330" s="271"/>
      <c r="U330" s="271"/>
      <c r="V330" s="271"/>
      <c r="W330"/>
    </row>
    <row r="331" spans="1:23" s="620" customFormat="1">
      <c r="A331" s="271">
        <v>800394</v>
      </c>
      <c r="B331" s="271" t="s">
        <v>1119</v>
      </c>
      <c r="C331" s="271" t="s">
        <v>1612</v>
      </c>
      <c r="D331" s="271" t="s">
        <v>485</v>
      </c>
      <c r="E331" s="271" t="s">
        <v>346</v>
      </c>
      <c r="F331" s="271">
        <v>30508</v>
      </c>
      <c r="G331" s="271" t="s">
        <v>1803</v>
      </c>
      <c r="H331" s="271" t="s">
        <v>1345</v>
      </c>
      <c r="I331" s="271" t="s">
        <v>2007</v>
      </c>
      <c r="J331" s="271" t="s">
        <v>1333</v>
      </c>
      <c r="K331" s="271" t="s">
        <v>1990</v>
      </c>
      <c r="L331" s="271" t="s">
        <v>1920</v>
      </c>
      <c r="M331" s="271" t="s">
        <v>1353</v>
      </c>
      <c r="N331" s="271"/>
      <c r="O331" s="271"/>
      <c r="P331" s="271"/>
      <c r="Q331" s="271"/>
      <c r="R331" s="271"/>
      <c r="S331" s="271"/>
      <c r="T331" s="271"/>
      <c r="U331" s="271"/>
      <c r="V331" s="271"/>
      <c r="W331"/>
    </row>
    <row r="332" spans="1:23" s="620" customFormat="1">
      <c r="A332" s="271">
        <v>802963</v>
      </c>
      <c r="B332" s="271" t="s">
        <v>1138</v>
      </c>
      <c r="C332" s="271" t="s">
        <v>88</v>
      </c>
      <c r="D332" s="271" t="s">
        <v>416</v>
      </c>
      <c r="E332" s="271" t="s">
        <v>345</v>
      </c>
      <c r="F332" s="271">
        <v>30432</v>
      </c>
      <c r="G332" s="271" t="s">
        <v>1344</v>
      </c>
      <c r="H332" s="271" t="s">
        <v>1345</v>
      </c>
      <c r="I332" s="271" t="s">
        <v>2007</v>
      </c>
      <c r="J332" s="271" t="s">
        <v>1961</v>
      </c>
      <c r="K332" s="271" t="s">
        <v>1990</v>
      </c>
      <c r="L332" s="271" t="s">
        <v>1344</v>
      </c>
      <c r="M332" s="271" t="s">
        <v>1344</v>
      </c>
      <c r="N332" s="271"/>
      <c r="O332" s="271"/>
      <c r="P332" s="271"/>
      <c r="Q332" s="271"/>
      <c r="R332" s="271"/>
      <c r="S332" s="271"/>
      <c r="T332" s="271"/>
      <c r="U332" s="271"/>
      <c r="V332" s="271"/>
      <c r="W332"/>
    </row>
    <row r="333" spans="1:23" s="620" customFormat="1">
      <c r="A333" s="271">
        <v>808500</v>
      </c>
      <c r="B333" s="271" t="s">
        <v>1539</v>
      </c>
      <c r="C333" s="271" t="s">
        <v>83</v>
      </c>
      <c r="D333" s="271" t="s">
        <v>490</v>
      </c>
      <c r="E333" s="271" t="s">
        <v>346</v>
      </c>
      <c r="F333" s="271">
        <v>28722</v>
      </c>
      <c r="G333" s="271" t="s">
        <v>1332</v>
      </c>
      <c r="H333" s="271" t="s">
        <v>1345</v>
      </c>
      <c r="I333" s="271" t="s">
        <v>2007</v>
      </c>
      <c r="J333" s="271" t="s">
        <v>1335</v>
      </c>
      <c r="K333" s="271" t="s">
        <v>1990</v>
      </c>
      <c r="L333" s="271" t="s">
        <v>1332</v>
      </c>
      <c r="M333" s="271" t="s">
        <v>1332</v>
      </c>
      <c r="N333" s="271"/>
      <c r="O333" s="271"/>
      <c r="P333" s="271"/>
      <c r="Q333" s="271"/>
      <c r="R333" s="271"/>
      <c r="S333" s="271"/>
      <c r="T333" s="271"/>
      <c r="U333" s="271"/>
      <c r="V333" s="271"/>
      <c r="W333"/>
    </row>
    <row r="334" spans="1:23" s="620" customFormat="1">
      <c r="A334" s="271">
        <v>808227</v>
      </c>
      <c r="B334" s="271" t="s">
        <v>998</v>
      </c>
      <c r="C334" s="271" t="s">
        <v>177</v>
      </c>
      <c r="D334" s="271" t="s">
        <v>603</v>
      </c>
      <c r="E334" s="271" t="s">
        <v>345</v>
      </c>
      <c r="F334" s="271">
        <v>30171</v>
      </c>
      <c r="G334" s="271" t="s">
        <v>1332</v>
      </c>
      <c r="H334" s="271" t="s">
        <v>1345</v>
      </c>
      <c r="I334" s="271" t="s">
        <v>2007</v>
      </c>
      <c r="J334" s="271" t="s">
        <v>1333</v>
      </c>
      <c r="K334" s="271" t="s">
        <v>1990</v>
      </c>
      <c r="L334" s="271" t="s">
        <v>1332</v>
      </c>
      <c r="M334" s="271" t="s">
        <v>1334</v>
      </c>
      <c r="N334" s="271"/>
      <c r="O334" s="271"/>
      <c r="P334" s="271"/>
      <c r="Q334" s="271"/>
      <c r="R334" s="271"/>
      <c r="S334" s="271"/>
      <c r="T334" s="271"/>
      <c r="U334" s="271"/>
      <c r="V334" s="271"/>
      <c r="W334"/>
    </row>
    <row r="335" spans="1:23" s="620" customFormat="1">
      <c r="A335" s="271">
        <v>806697</v>
      </c>
      <c r="B335" s="271" t="s">
        <v>900</v>
      </c>
      <c r="C335" s="271" t="s">
        <v>79</v>
      </c>
      <c r="D335" s="271" t="s">
        <v>419</v>
      </c>
      <c r="E335" s="271" t="s">
        <v>345</v>
      </c>
      <c r="F335" s="271">
        <v>29744</v>
      </c>
      <c r="G335" s="271" t="s">
        <v>1905</v>
      </c>
      <c r="H335" s="271" t="s">
        <v>1345</v>
      </c>
      <c r="I335" s="271" t="s">
        <v>2007</v>
      </c>
      <c r="J335" s="271" t="s">
        <v>1333</v>
      </c>
      <c r="K335" s="271" t="s">
        <v>1990</v>
      </c>
      <c r="L335" s="271" t="s">
        <v>1332</v>
      </c>
      <c r="M335" s="271" t="s">
        <v>1353</v>
      </c>
      <c r="N335" s="271"/>
      <c r="O335" s="271"/>
      <c r="P335" s="271"/>
      <c r="Q335" s="271"/>
      <c r="R335" s="271"/>
      <c r="S335" s="271"/>
      <c r="T335" s="271"/>
      <c r="U335" s="271"/>
      <c r="V335" s="271"/>
      <c r="W335"/>
    </row>
    <row r="336" spans="1:23" s="620" customFormat="1">
      <c r="A336" s="271">
        <v>805387</v>
      </c>
      <c r="B336" s="271" t="s">
        <v>1433</v>
      </c>
      <c r="C336" s="271" t="s">
        <v>216</v>
      </c>
      <c r="D336" s="271" t="s">
        <v>765</v>
      </c>
      <c r="E336" s="271" t="s">
        <v>345</v>
      </c>
      <c r="F336" s="271">
        <v>27530</v>
      </c>
      <c r="G336" s="271" t="s">
        <v>1356</v>
      </c>
      <c r="H336" s="271" t="s">
        <v>1345</v>
      </c>
      <c r="I336" s="271" t="s">
        <v>2007</v>
      </c>
      <c r="J336" s="271" t="s">
        <v>1335</v>
      </c>
      <c r="K336" s="271" t="s">
        <v>1990</v>
      </c>
      <c r="L336" s="271" t="s">
        <v>1356</v>
      </c>
      <c r="M336" s="271" t="s">
        <v>1356</v>
      </c>
      <c r="N336" s="271"/>
      <c r="O336" s="271"/>
      <c r="P336" s="271"/>
      <c r="Q336" s="271"/>
      <c r="R336" s="271"/>
      <c r="S336" s="271"/>
      <c r="T336" s="271"/>
      <c r="U336" s="271"/>
      <c r="V336" s="271"/>
      <c r="W336"/>
    </row>
    <row r="337" spans="1:23" s="620" customFormat="1">
      <c r="A337" s="271">
        <v>805798</v>
      </c>
      <c r="B337" s="271" t="s">
        <v>1263</v>
      </c>
      <c r="C337" s="271" t="s">
        <v>221</v>
      </c>
      <c r="D337" s="271" t="s">
        <v>672</v>
      </c>
      <c r="E337" s="271" t="s">
        <v>345</v>
      </c>
      <c r="F337" s="271">
        <v>29806</v>
      </c>
      <c r="G337" s="271" t="s">
        <v>1894</v>
      </c>
      <c r="H337" s="271" t="s">
        <v>1345</v>
      </c>
      <c r="I337" s="271" t="s">
        <v>2007</v>
      </c>
      <c r="J337" s="271" t="s">
        <v>1335</v>
      </c>
      <c r="K337" s="271" t="s">
        <v>1990</v>
      </c>
      <c r="L337" s="271"/>
      <c r="M337" s="271" t="s">
        <v>1348</v>
      </c>
      <c r="N337" s="271"/>
      <c r="O337" s="271"/>
      <c r="P337" s="271"/>
      <c r="Q337" s="271"/>
      <c r="R337" s="271"/>
      <c r="S337" s="271"/>
      <c r="T337" s="271"/>
      <c r="U337" s="271"/>
      <c r="V337" s="271"/>
      <c r="W337"/>
    </row>
    <row r="338" spans="1:23" s="620" customFormat="1">
      <c r="A338" s="271">
        <v>807014</v>
      </c>
      <c r="B338" s="271" t="s">
        <v>920</v>
      </c>
      <c r="C338" s="271" t="s">
        <v>164</v>
      </c>
      <c r="D338" s="271" t="s">
        <v>419</v>
      </c>
      <c r="E338" s="271" t="s">
        <v>345</v>
      </c>
      <c r="F338" s="271">
        <v>29972</v>
      </c>
      <c r="G338" s="271" t="s">
        <v>1848</v>
      </c>
      <c r="H338" s="271" t="s">
        <v>1345</v>
      </c>
      <c r="I338" s="271" t="s">
        <v>2007</v>
      </c>
      <c r="J338" s="271" t="s">
        <v>1333</v>
      </c>
      <c r="K338" s="271" t="s">
        <v>1991</v>
      </c>
      <c r="L338" s="271" t="s">
        <v>1353</v>
      </c>
      <c r="M338" s="271" t="s">
        <v>1353</v>
      </c>
      <c r="N338" s="271"/>
      <c r="O338" s="271"/>
      <c r="P338" s="271"/>
      <c r="Q338" s="271"/>
      <c r="R338" s="271"/>
      <c r="S338" s="271"/>
      <c r="T338" s="271"/>
      <c r="U338" s="271"/>
      <c r="V338" s="271"/>
      <c r="W338"/>
    </row>
    <row r="339" spans="1:23" s="620" customFormat="1">
      <c r="A339" s="271">
        <v>806226</v>
      </c>
      <c r="B339" s="271" t="s">
        <v>1106</v>
      </c>
      <c r="C339" s="271" t="s">
        <v>84</v>
      </c>
      <c r="D339" s="271" t="s">
        <v>448</v>
      </c>
      <c r="E339" s="271" t="s">
        <v>346</v>
      </c>
      <c r="F339" s="271">
        <v>29478</v>
      </c>
      <c r="G339" s="271" t="s">
        <v>1332</v>
      </c>
      <c r="H339" s="271" t="s">
        <v>1345</v>
      </c>
      <c r="I339" s="271" t="s">
        <v>2007</v>
      </c>
      <c r="J339" s="271" t="s">
        <v>1333</v>
      </c>
      <c r="K339" s="271" t="s">
        <v>1991</v>
      </c>
      <c r="L339" s="271" t="s">
        <v>1332</v>
      </c>
      <c r="M339" s="271" t="s">
        <v>1349</v>
      </c>
      <c r="N339" s="271"/>
      <c r="O339" s="271"/>
      <c r="P339" s="271"/>
      <c r="Q339" s="271"/>
      <c r="R339" s="271"/>
      <c r="S339" s="271"/>
      <c r="T339" s="271"/>
      <c r="U339" s="271"/>
      <c r="V339" s="271"/>
      <c r="W339"/>
    </row>
    <row r="340" spans="1:23" s="620" customFormat="1">
      <c r="A340" s="271">
        <v>802532</v>
      </c>
      <c r="B340" s="271" t="s">
        <v>1134</v>
      </c>
      <c r="C340" s="271" t="s">
        <v>193</v>
      </c>
      <c r="D340" s="271" t="s">
        <v>570</v>
      </c>
      <c r="E340" s="271" t="s">
        <v>345</v>
      </c>
      <c r="F340" s="271">
        <v>28210</v>
      </c>
      <c r="G340" s="271" t="s">
        <v>1332</v>
      </c>
      <c r="H340" s="271" t="s">
        <v>1345</v>
      </c>
      <c r="I340" s="271" t="s">
        <v>2007</v>
      </c>
      <c r="J340" s="271" t="s">
        <v>1335</v>
      </c>
      <c r="K340" s="271" t="s">
        <v>1992</v>
      </c>
      <c r="L340" s="271" t="s">
        <v>1352</v>
      </c>
      <c r="M340" s="271" t="s">
        <v>1352</v>
      </c>
      <c r="N340" s="271"/>
      <c r="O340" s="271"/>
      <c r="P340" s="271"/>
      <c r="Q340" s="271"/>
      <c r="R340" s="271"/>
      <c r="S340" s="271"/>
      <c r="T340" s="271"/>
      <c r="U340" s="271"/>
      <c r="V340" s="271"/>
      <c r="W340"/>
    </row>
    <row r="341" spans="1:23" s="620" customFormat="1">
      <c r="A341" s="271">
        <v>807920</v>
      </c>
      <c r="B341" s="271" t="s">
        <v>1523</v>
      </c>
      <c r="C341" s="271" t="s">
        <v>1675</v>
      </c>
      <c r="D341" s="271" t="s">
        <v>1618</v>
      </c>
      <c r="E341" s="271" t="s">
        <v>345</v>
      </c>
      <c r="F341" s="271">
        <v>29964</v>
      </c>
      <c r="G341" s="271" t="s">
        <v>1795</v>
      </c>
      <c r="H341" s="271" t="s">
        <v>1345</v>
      </c>
      <c r="I341" s="271" t="s">
        <v>2007</v>
      </c>
      <c r="J341" s="271" t="s">
        <v>1335</v>
      </c>
      <c r="K341" s="271" t="s">
        <v>1992</v>
      </c>
      <c r="L341" s="271" t="s">
        <v>1332</v>
      </c>
      <c r="M341" s="271" t="s">
        <v>1332</v>
      </c>
      <c r="N341" s="271"/>
      <c r="O341" s="271"/>
      <c r="P341" s="271"/>
      <c r="Q341" s="271"/>
      <c r="R341" s="271"/>
      <c r="S341" s="271"/>
      <c r="T341" s="271"/>
      <c r="U341" s="271"/>
      <c r="V341" s="271"/>
      <c r="W341"/>
    </row>
    <row r="342" spans="1:23" s="620" customFormat="1">
      <c r="A342" s="271">
        <v>807305</v>
      </c>
      <c r="B342" s="271" t="s">
        <v>946</v>
      </c>
      <c r="C342" s="271" t="s">
        <v>1682</v>
      </c>
      <c r="D342" s="271" t="s">
        <v>450</v>
      </c>
      <c r="E342" s="271" t="s">
        <v>346</v>
      </c>
      <c r="F342" s="271">
        <v>29390</v>
      </c>
      <c r="G342" s="271" t="s">
        <v>1831</v>
      </c>
      <c r="H342" s="271" t="s">
        <v>1345</v>
      </c>
      <c r="I342" s="271" t="s">
        <v>2007</v>
      </c>
      <c r="J342" s="271" t="s">
        <v>1333</v>
      </c>
      <c r="K342" s="271" t="s">
        <v>1992</v>
      </c>
      <c r="L342" s="271" t="s">
        <v>1332</v>
      </c>
      <c r="M342" s="271" t="s">
        <v>1332</v>
      </c>
      <c r="N342" s="271"/>
      <c r="O342" s="271"/>
      <c r="P342" s="271"/>
      <c r="Q342" s="271"/>
      <c r="R342" s="271"/>
      <c r="S342" s="271"/>
      <c r="T342" s="271"/>
      <c r="U342" s="271"/>
      <c r="V342" s="271"/>
      <c r="W342"/>
    </row>
    <row r="343" spans="1:23" s="620" customFormat="1">
      <c r="A343" s="271">
        <v>804298</v>
      </c>
      <c r="B343" s="271" t="s">
        <v>1242</v>
      </c>
      <c r="C343" s="271" t="s">
        <v>161</v>
      </c>
      <c r="D343" s="271" t="s">
        <v>465</v>
      </c>
      <c r="E343" s="271" t="s">
        <v>345</v>
      </c>
      <c r="F343" s="271">
        <v>29226</v>
      </c>
      <c r="G343" s="271" t="s">
        <v>1861</v>
      </c>
      <c r="H343" s="271" t="s">
        <v>1345</v>
      </c>
      <c r="I343" s="271" t="s">
        <v>2007</v>
      </c>
      <c r="J343" s="271" t="s">
        <v>1333</v>
      </c>
      <c r="K343" s="271" t="s">
        <v>1992</v>
      </c>
      <c r="L343" s="271" t="s">
        <v>1332</v>
      </c>
      <c r="M343" s="271" t="s">
        <v>1354</v>
      </c>
      <c r="N343" s="271"/>
      <c r="O343" s="271"/>
      <c r="P343" s="271"/>
      <c r="Q343" s="271"/>
      <c r="R343" s="271"/>
      <c r="S343" s="271"/>
      <c r="T343" s="271"/>
      <c r="U343" s="271"/>
      <c r="V343" s="271"/>
      <c r="W343"/>
    </row>
    <row r="344" spans="1:23" s="620" customFormat="1">
      <c r="A344" s="271">
        <v>808263</v>
      </c>
      <c r="B344" s="271" t="s">
        <v>1309</v>
      </c>
      <c r="C344" s="271" t="s">
        <v>125</v>
      </c>
      <c r="D344" s="271" t="s">
        <v>1662</v>
      </c>
      <c r="E344" s="271" t="s">
        <v>345</v>
      </c>
      <c r="F344" s="271">
        <v>28857</v>
      </c>
      <c r="G344" s="271" t="s">
        <v>1926</v>
      </c>
      <c r="H344" s="271" t="s">
        <v>1345</v>
      </c>
      <c r="I344" s="271" t="s">
        <v>2007</v>
      </c>
      <c r="J344" s="271" t="s">
        <v>1961</v>
      </c>
      <c r="K344" s="271" t="s">
        <v>1993</v>
      </c>
      <c r="L344" s="271" t="s">
        <v>1354</v>
      </c>
      <c r="M344" s="271" t="s">
        <v>1354</v>
      </c>
      <c r="N344" s="271"/>
      <c r="O344" s="271"/>
      <c r="P344" s="271"/>
      <c r="Q344" s="271"/>
      <c r="R344" s="271"/>
      <c r="S344" s="271"/>
      <c r="T344" s="271"/>
      <c r="U344" s="271"/>
      <c r="V344" s="271"/>
      <c r="W344"/>
    </row>
    <row r="345" spans="1:23" s="620" customFormat="1">
      <c r="A345" s="271">
        <v>805929</v>
      </c>
      <c r="B345" s="271" t="s">
        <v>1448</v>
      </c>
      <c r="C345" s="271" t="s">
        <v>94</v>
      </c>
      <c r="D345" s="271" t="s">
        <v>1672</v>
      </c>
      <c r="E345" s="271" t="s">
        <v>345</v>
      </c>
      <c r="F345" s="271">
        <v>28716</v>
      </c>
      <c r="G345" s="271" t="s">
        <v>1332</v>
      </c>
      <c r="H345" s="271" t="s">
        <v>1345</v>
      </c>
      <c r="I345" s="271" t="s">
        <v>2007</v>
      </c>
      <c r="J345" s="271" t="s">
        <v>1333</v>
      </c>
      <c r="K345" s="271" t="s">
        <v>1993</v>
      </c>
      <c r="L345" s="271" t="s">
        <v>1332</v>
      </c>
      <c r="M345" s="271" t="s">
        <v>1332</v>
      </c>
      <c r="N345" s="271"/>
      <c r="O345" s="271"/>
      <c r="P345" s="271"/>
      <c r="Q345" s="271"/>
      <c r="R345" s="271"/>
      <c r="S345" s="271"/>
      <c r="T345" s="271"/>
      <c r="U345" s="271"/>
      <c r="V345" s="271"/>
      <c r="W345"/>
    </row>
    <row r="346" spans="1:23" s="620" customFormat="1">
      <c r="A346" s="271">
        <v>803014</v>
      </c>
      <c r="B346" s="271" t="s">
        <v>1139</v>
      </c>
      <c r="C346" s="271" t="s">
        <v>148</v>
      </c>
      <c r="D346" s="271" t="s">
        <v>762</v>
      </c>
      <c r="E346" s="271" t="s">
        <v>345</v>
      </c>
      <c r="F346" s="271">
        <v>28783</v>
      </c>
      <c r="G346" s="271" t="s">
        <v>1332</v>
      </c>
      <c r="H346" s="271" t="s">
        <v>1957</v>
      </c>
      <c r="I346" s="271" t="s">
        <v>2007</v>
      </c>
      <c r="J346" s="271" t="s">
        <v>1333</v>
      </c>
      <c r="K346" s="271" t="s">
        <v>1993</v>
      </c>
      <c r="L346" s="271" t="s">
        <v>1332</v>
      </c>
      <c r="M346" s="271"/>
      <c r="N346" s="271"/>
      <c r="O346" s="271"/>
      <c r="P346" s="271"/>
      <c r="Q346" s="271"/>
      <c r="R346" s="271"/>
      <c r="S346" s="271"/>
      <c r="T346" s="271"/>
      <c r="U346" s="271"/>
      <c r="V346" s="271"/>
      <c r="W346"/>
    </row>
    <row r="347" spans="1:23" s="620" customFormat="1">
      <c r="A347" s="271">
        <v>801520</v>
      </c>
      <c r="B347" s="271" t="s">
        <v>768</v>
      </c>
      <c r="C347" s="271" t="s">
        <v>268</v>
      </c>
      <c r="D347" s="271" t="s">
        <v>508</v>
      </c>
      <c r="E347" s="271" t="s">
        <v>345</v>
      </c>
      <c r="F347" s="271">
        <v>28325</v>
      </c>
      <c r="G347" s="271" t="s">
        <v>1831</v>
      </c>
      <c r="H347" s="271" t="s">
        <v>1345</v>
      </c>
      <c r="I347" s="271" t="s">
        <v>2007</v>
      </c>
      <c r="J347" s="271" t="s">
        <v>1961</v>
      </c>
      <c r="K347" s="271" t="s">
        <v>1994</v>
      </c>
      <c r="L347" s="271" t="s">
        <v>1352</v>
      </c>
      <c r="M347" s="271" t="s">
        <v>1352</v>
      </c>
      <c r="N347" s="271"/>
      <c r="O347" s="271"/>
      <c r="P347" s="271"/>
      <c r="Q347" s="271"/>
      <c r="R347" s="271"/>
      <c r="S347" s="271"/>
      <c r="T347" s="271"/>
      <c r="U347" s="271"/>
      <c r="V347" s="271"/>
      <c r="W347"/>
    </row>
    <row r="348" spans="1:23" s="620" customFormat="1">
      <c r="A348" s="271">
        <v>805268</v>
      </c>
      <c r="B348" s="271" t="s">
        <v>828</v>
      </c>
      <c r="C348" s="271" t="s">
        <v>84</v>
      </c>
      <c r="D348" s="271" t="s">
        <v>453</v>
      </c>
      <c r="E348" s="271" t="s">
        <v>345</v>
      </c>
      <c r="F348" s="271">
        <v>27798</v>
      </c>
      <c r="G348" s="271" t="s">
        <v>1332</v>
      </c>
      <c r="H348" s="271" t="s">
        <v>1345</v>
      </c>
      <c r="I348" s="271" t="s">
        <v>2007</v>
      </c>
      <c r="J348" s="271" t="s">
        <v>1961</v>
      </c>
      <c r="K348" s="271" t="s">
        <v>1995</v>
      </c>
      <c r="L348" s="271" t="s">
        <v>1334</v>
      </c>
      <c r="M348" s="271" t="s">
        <v>1334</v>
      </c>
      <c r="N348" s="271"/>
      <c r="O348" s="271"/>
      <c r="P348" s="271"/>
      <c r="Q348" s="271"/>
      <c r="R348" s="271"/>
      <c r="S348" s="271"/>
      <c r="T348" s="271"/>
      <c r="U348" s="271"/>
      <c r="V348" s="271"/>
      <c r="W348"/>
    </row>
    <row r="349" spans="1:23" s="620" customFormat="1">
      <c r="A349" s="271">
        <v>800395</v>
      </c>
      <c r="B349" s="271" t="s">
        <v>1120</v>
      </c>
      <c r="C349" s="271" t="s">
        <v>118</v>
      </c>
      <c r="D349" s="271" t="s">
        <v>428</v>
      </c>
      <c r="E349" s="271" t="s">
        <v>346</v>
      </c>
      <c r="F349" s="271">
        <v>27722</v>
      </c>
      <c r="G349" s="271" t="s">
        <v>1346</v>
      </c>
      <c r="H349" s="271" t="s">
        <v>1345</v>
      </c>
      <c r="I349" s="271" t="s">
        <v>2007</v>
      </c>
      <c r="J349" s="271" t="s">
        <v>1335</v>
      </c>
      <c r="K349" s="271" t="s">
        <v>1996</v>
      </c>
      <c r="L349" s="271" t="s">
        <v>1346</v>
      </c>
      <c r="M349" s="271" t="s">
        <v>1816</v>
      </c>
      <c r="N349" s="271"/>
      <c r="O349" s="271"/>
      <c r="P349" s="271"/>
      <c r="Q349" s="271"/>
      <c r="R349" s="271"/>
      <c r="S349" s="271"/>
      <c r="T349" s="271"/>
      <c r="U349" s="271"/>
      <c r="V349" s="271"/>
      <c r="W349"/>
    </row>
    <row r="350" spans="1:23" s="620" customFormat="1">
      <c r="A350" s="271">
        <v>805254</v>
      </c>
      <c r="B350" s="271" t="s">
        <v>1097</v>
      </c>
      <c r="C350" s="271" t="s">
        <v>178</v>
      </c>
      <c r="D350" s="271" t="s">
        <v>482</v>
      </c>
      <c r="E350" s="271" t="s">
        <v>345</v>
      </c>
      <c r="F350" s="271">
        <v>31778</v>
      </c>
      <c r="G350" s="271" t="s">
        <v>1332</v>
      </c>
      <c r="H350" s="271" t="s">
        <v>1345</v>
      </c>
      <c r="I350" s="271" t="s">
        <v>2007</v>
      </c>
      <c r="J350" s="271" t="s">
        <v>1961</v>
      </c>
      <c r="K350" s="271" t="s">
        <v>1996</v>
      </c>
      <c r="L350" s="271" t="s">
        <v>1332</v>
      </c>
      <c r="M350" s="271" t="s">
        <v>1332</v>
      </c>
      <c r="N350" s="271"/>
      <c r="O350" s="271"/>
      <c r="P350" s="271"/>
      <c r="Q350" s="271"/>
      <c r="R350" s="271"/>
      <c r="S350" s="271"/>
      <c r="T350" s="271"/>
      <c r="U350" s="271"/>
      <c r="V350" s="271"/>
      <c r="W350"/>
    </row>
    <row r="351" spans="1:23" s="620" customFormat="1">
      <c r="A351" s="271">
        <v>804766</v>
      </c>
      <c r="B351" s="271" t="s">
        <v>698</v>
      </c>
      <c r="C351" s="271" t="s">
        <v>289</v>
      </c>
      <c r="D351" s="271" t="s">
        <v>663</v>
      </c>
      <c r="E351" s="271" t="s">
        <v>345</v>
      </c>
      <c r="F351" s="271">
        <v>27031</v>
      </c>
      <c r="G351" s="271" t="s">
        <v>1332</v>
      </c>
      <c r="H351" s="271" t="s">
        <v>1345</v>
      </c>
      <c r="I351" s="271" t="s">
        <v>2007</v>
      </c>
      <c r="J351" s="271" t="s">
        <v>1961</v>
      </c>
      <c r="K351" s="271" t="s">
        <v>1997</v>
      </c>
      <c r="L351" s="271" t="s">
        <v>1332</v>
      </c>
      <c r="M351" s="271" t="s">
        <v>1354</v>
      </c>
      <c r="N351" s="271"/>
      <c r="O351" s="271"/>
      <c r="P351" s="271"/>
      <c r="Q351" s="271"/>
      <c r="R351" s="271"/>
      <c r="S351" s="271"/>
      <c r="T351" s="271"/>
      <c r="U351" s="271"/>
      <c r="V351" s="271"/>
      <c r="W351"/>
    </row>
    <row r="352" spans="1:23" s="620" customFormat="1">
      <c r="A352" s="271">
        <v>802005</v>
      </c>
      <c r="B352" s="271" t="s">
        <v>1374</v>
      </c>
      <c r="C352" s="271" t="s">
        <v>132</v>
      </c>
      <c r="D352" s="271" t="s">
        <v>453</v>
      </c>
      <c r="E352" s="271" t="s">
        <v>345</v>
      </c>
      <c r="F352" s="271">
        <v>27471</v>
      </c>
      <c r="G352" s="271" t="s">
        <v>1795</v>
      </c>
      <c r="H352" s="271" t="s">
        <v>1345</v>
      </c>
      <c r="I352" s="271" t="s">
        <v>2007</v>
      </c>
      <c r="J352" s="271" t="s">
        <v>1333</v>
      </c>
      <c r="K352" s="271" t="s">
        <v>1997</v>
      </c>
      <c r="L352" s="271" t="s">
        <v>1332</v>
      </c>
      <c r="M352" s="271" t="s">
        <v>1348</v>
      </c>
      <c r="N352" s="271"/>
      <c r="O352" s="271"/>
      <c r="P352" s="271"/>
      <c r="Q352" s="271"/>
      <c r="R352" s="271"/>
      <c r="S352" s="271"/>
      <c r="T352" s="271"/>
      <c r="U352" s="271"/>
      <c r="V352" s="271"/>
      <c r="W352"/>
    </row>
    <row r="353" spans="1:23" s="620" customFormat="1">
      <c r="A353" s="271">
        <v>803833</v>
      </c>
      <c r="B353" s="271" t="s">
        <v>1394</v>
      </c>
      <c r="C353" s="271" t="s">
        <v>79</v>
      </c>
      <c r="D353" s="271" t="s">
        <v>574</v>
      </c>
      <c r="E353" s="271" t="s">
        <v>345</v>
      </c>
      <c r="F353" s="271">
        <v>25639</v>
      </c>
      <c r="G353" s="271" t="s">
        <v>1853</v>
      </c>
      <c r="H353" s="271" t="s">
        <v>1345</v>
      </c>
      <c r="I353" s="271" t="s">
        <v>2007</v>
      </c>
      <c r="J353" s="271" t="s">
        <v>1961</v>
      </c>
      <c r="K353" s="271" t="s">
        <v>2000</v>
      </c>
      <c r="L353" s="271" t="s">
        <v>1353</v>
      </c>
      <c r="M353" s="271" t="s">
        <v>1353</v>
      </c>
      <c r="N353" s="271"/>
      <c r="O353" s="271"/>
      <c r="P353" s="271"/>
      <c r="Q353" s="271"/>
      <c r="R353" s="271"/>
      <c r="S353" s="271"/>
      <c r="T353" s="271"/>
      <c r="U353" s="271"/>
      <c r="V353" s="271"/>
      <c r="W353"/>
    </row>
    <row r="354" spans="1:23" s="620" customFormat="1">
      <c r="A354" s="271">
        <v>804387</v>
      </c>
      <c r="B354" s="271" t="s">
        <v>1081</v>
      </c>
      <c r="C354" s="271" t="s">
        <v>82</v>
      </c>
      <c r="D354" s="271" t="s">
        <v>435</v>
      </c>
      <c r="E354" s="271" t="s">
        <v>345</v>
      </c>
      <c r="F354" s="271">
        <v>22951</v>
      </c>
      <c r="G354" s="271" t="s">
        <v>1332</v>
      </c>
      <c r="H354" s="271" t="s">
        <v>1345</v>
      </c>
      <c r="I354" s="271" t="s">
        <v>2007</v>
      </c>
      <c r="J354" s="271" t="s">
        <v>1961</v>
      </c>
      <c r="K354" s="271" t="s">
        <v>2001</v>
      </c>
      <c r="L354" s="271" t="s">
        <v>1332</v>
      </c>
      <c r="M354" s="271" t="s">
        <v>1332</v>
      </c>
      <c r="N354" s="271"/>
      <c r="O354" s="271"/>
      <c r="P354" s="271"/>
      <c r="Q354" s="271"/>
      <c r="R354" s="271"/>
      <c r="S354" s="271"/>
      <c r="T354" s="271"/>
      <c r="U354" s="271"/>
      <c r="V354" s="271"/>
      <c r="W354"/>
    </row>
    <row r="355" spans="1:23" s="620" customFormat="1">
      <c r="A355" s="271">
        <v>808211</v>
      </c>
      <c r="B355" s="271" t="s">
        <v>992</v>
      </c>
      <c r="C355" s="271" t="s">
        <v>199</v>
      </c>
      <c r="D355" s="271" t="s">
        <v>993</v>
      </c>
      <c r="E355" s="271" t="s">
        <v>345</v>
      </c>
      <c r="F355" s="271">
        <v>22288</v>
      </c>
      <c r="G355" s="271" t="s">
        <v>1332</v>
      </c>
      <c r="H355" s="271" t="s">
        <v>1957</v>
      </c>
      <c r="I355" s="271" t="s">
        <v>2007</v>
      </c>
      <c r="J355" s="271" t="s">
        <v>1333</v>
      </c>
      <c r="K355" s="271" t="s">
        <v>2002</v>
      </c>
      <c r="L355" s="271" t="s">
        <v>1332</v>
      </c>
      <c r="M355" s="271"/>
      <c r="N355" s="271"/>
      <c r="O355" s="271"/>
      <c r="P355" s="271"/>
      <c r="Q355" s="271"/>
      <c r="R355" s="271"/>
      <c r="S355" s="271"/>
      <c r="T355" s="271"/>
      <c r="U355" s="271"/>
      <c r="V355" s="271"/>
      <c r="W355"/>
    </row>
    <row r="356" spans="1:23" s="620" customFormat="1">
      <c r="A356" s="271">
        <v>805728</v>
      </c>
      <c r="B356" s="271" t="s">
        <v>1442</v>
      </c>
      <c r="C356" s="271" t="s">
        <v>85</v>
      </c>
      <c r="D356" s="271" t="s">
        <v>696</v>
      </c>
      <c r="E356" s="271" t="s">
        <v>345</v>
      </c>
      <c r="F356" s="271">
        <v>24273</v>
      </c>
      <c r="G356" s="271" t="s">
        <v>1334</v>
      </c>
      <c r="H356" s="271" t="s">
        <v>1345</v>
      </c>
      <c r="I356" s="271" t="s">
        <v>2007</v>
      </c>
      <c r="J356" s="271" t="s">
        <v>1333</v>
      </c>
      <c r="K356" s="271" t="s">
        <v>2003</v>
      </c>
      <c r="L356" s="271" t="s">
        <v>1334</v>
      </c>
      <c r="M356" s="271" t="s">
        <v>1334</v>
      </c>
      <c r="N356" s="271"/>
      <c r="O356" s="271"/>
      <c r="P356" s="271"/>
      <c r="Q356" s="271"/>
      <c r="R356" s="271"/>
      <c r="S356" s="271"/>
      <c r="T356" s="271"/>
      <c r="U356" s="271"/>
      <c r="V356" s="271"/>
      <c r="W356"/>
    </row>
    <row r="357" spans="1:23" s="620" customFormat="1">
      <c r="A357" s="271">
        <v>804585</v>
      </c>
      <c r="B357" s="271" t="s">
        <v>1083</v>
      </c>
      <c r="C357" s="271" t="s">
        <v>214</v>
      </c>
      <c r="D357" s="271" t="s">
        <v>485</v>
      </c>
      <c r="E357" s="271" t="s">
        <v>345</v>
      </c>
      <c r="F357" s="271">
        <v>28128</v>
      </c>
      <c r="G357" s="271" t="s">
        <v>1334</v>
      </c>
      <c r="H357" s="271" t="s">
        <v>1345</v>
      </c>
      <c r="I357" s="271" t="s">
        <v>2007</v>
      </c>
      <c r="J357" s="271" t="s">
        <v>1333</v>
      </c>
      <c r="K357" s="271" t="s">
        <v>2004</v>
      </c>
      <c r="L357" s="271" t="s">
        <v>1332</v>
      </c>
      <c r="M357" s="271" t="s">
        <v>1334</v>
      </c>
      <c r="N357" s="271"/>
      <c r="O357" s="271"/>
      <c r="P357" s="271"/>
      <c r="Q357" s="271"/>
      <c r="R357" s="271"/>
      <c r="S357" s="271"/>
      <c r="T357" s="271"/>
      <c r="U357" s="271"/>
      <c r="V357" s="271"/>
      <c r="W357"/>
    </row>
    <row r="358" spans="1:23" s="620" customFormat="1">
      <c r="A358" s="271">
        <v>806769</v>
      </c>
      <c r="B358" s="271" t="s">
        <v>1488</v>
      </c>
      <c r="C358" s="271" t="s">
        <v>1694</v>
      </c>
      <c r="D358" s="271" t="s">
        <v>1695</v>
      </c>
      <c r="E358" s="271" t="s">
        <v>346</v>
      </c>
      <c r="F358" s="271">
        <v>28126</v>
      </c>
      <c r="G358" s="271" t="s">
        <v>1795</v>
      </c>
      <c r="H358" s="271" t="s">
        <v>1345</v>
      </c>
      <c r="I358" s="271" t="s">
        <v>2007</v>
      </c>
      <c r="J358" s="271" t="s">
        <v>1333</v>
      </c>
      <c r="K358" s="271"/>
      <c r="L358" s="271" t="s">
        <v>1795</v>
      </c>
      <c r="M358" s="271" t="s">
        <v>1332</v>
      </c>
      <c r="N358" s="271"/>
      <c r="O358" s="271"/>
      <c r="P358" s="271"/>
      <c r="Q358" s="271"/>
      <c r="R358" s="271"/>
      <c r="S358" s="271"/>
      <c r="T358" s="271"/>
      <c r="U358" s="271"/>
      <c r="V358" s="271"/>
      <c r="W358"/>
    </row>
    <row r="359" spans="1:23" s="620" customFormat="1">
      <c r="A359" s="271">
        <v>807819</v>
      </c>
      <c r="B359" s="271" t="s">
        <v>1301</v>
      </c>
      <c r="C359" s="271" t="s">
        <v>114</v>
      </c>
      <c r="D359" s="271" t="s">
        <v>485</v>
      </c>
      <c r="E359" s="271" t="s">
        <v>345</v>
      </c>
      <c r="F359" s="271">
        <v>28179</v>
      </c>
      <c r="G359" s="271" t="s">
        <v>1827</v>
      </c>
      <c r="H359" s="271" t="s">
        <v>1345</v>
      </c>
      <c r="I359" s="271" t="s">
        <v>2007</v>
      </c>
      <c r="J359" s="271" t="s">
        <v>1961</v>
      </c>
      <c r="K359" s="271"/>
      <c r="L359" s="271" t="s">
        <v>1334</v>
      </c>
      <c r="M359" s="271" t="s">
        <v>1334</v>
      </c>
      <c r="N359" s="271"/>
      <c r="O359" s="271"/>
      <c r="P359" s="271"/>
      <c r="Q359" s="271"/>
      <c r="R359" s="271"/>
      <c r="S359" s="271"/>
      <c r="T359" s="271"/>
      <c r="U359" s="271"/>
      <c r="V359" s="271"/>
      <c r="W359"/>
    </row>
    <row r="360" spans="1:23" s="620" customFormat="1">
      <c r="A360" s="271">
        <v>804744</v>
      </c>
      <c r="B360" s="271" t="s">
        <v>807</v>
      </c>
      <c r="C360" s="271" t="s">
        <v>84</v>
      </c>
      <c r="D360" s="271" t="s">
        <v>467</v>
      </c>
      <c r="E360" s="271" t="s">
        <v>346</v>
      </c>
      <c r="F360" s="271">
        <v>25055</v>
      </c>
      <c r="G360" s="271" t="s">
        <v>1832</v>
      </c>
      <c r="H360" s="271" t="s">
        <v>1345</v>
      </c>
      <c r="I360" s="271" t="s">
        <v>2007</v>
      </c>
      <c r="J360" s="271" t="s">
        <v>1335</v>
      </c>
      <c r="K360" s="271"/>
      <c r="L360" s="271" t="s">
        <v>1334</v>
      </c>
      <c r="M360" s="271" t="s">
        <v>1353</v>
      </c>
      <c r="N360" s="271"/>
      <c r="O360" s="271"/>
      <c r="P360" s="271"/>
      <c r="Q360" s="271"/>
      <c r="R360" s="271"/>
      <c r="S360" s="271"/>
      <c r="T360" s="271"/>
      <c r="U360" s="271"/>
      <c r="V360" s="271"/>
      <c r="W360"/>
    </row>
    <row r="361" spans="1:23" s="620" customFormat="1">
      <c r="A361" s="271">
        <v>806054</v>
      </c>
      <c r="B361" s="271" t="s">
        <v>865</v>
      </c>
      <c r="C361" s="271" t="s">
        <v>123</v>
      </c>
      <c r="D361" s="271" t="s">
        <v>662</v>
      </c>
      <c r="E361" s="271" t="s">
        <v>345</v>
      </c>
      <c r="F361" s="271">
        <v>34464</v>
      </c>
      <c r="G361" s="271" t="s">
        <v>1332</v>
      </c>
      <c r="H361" s="271" t="s">
        <v>1345</v>
      </c>
      <c r="I361" s="271" t="s">
        <v>2007</v>
      </c>
      <c r="J361" s="271" t="s">
        <v>1335</v>
      </c>
      <c r="K361" s="271"/>
      <c r="L361" s="271" t="s">
        <v>1332</v>
      </c>
      <c r="M361" s="271" t="s">
        <v>1332</v>
      </c>
      <c r="N361" s="271"/>
      <c r="O361" s="271"/>
      <c r="P361" s="271"/>
      <c r="Q361" s="271"/>
      <c r="R361" s="271"/>
      <c r="S361" s="271"/>
      <c r="T361" s="271"/>
      <c r="U361" s="271"/>
      <c r="V361" s="271"/>
      <c r="W361"/>
    </row>
    <row r="362" spans="1:23" s="620" customFormat="1">
      <c r="A362" s="271">
        <v>808151</v>
      </c>
      <c r="B362" s="271" t="s">
        <v>1529</v>
      </c>
      <c r="C362" s="271" t="s">
        <v>1723</v>
      </c>
      <c r="D362" s="271" t="s">
        <v>1724</v>
      </c>
      <c r="E362" s="271" t="s">
        <v>346</v>
      </c>
      <c r="F362" s="271">
        <v>28396</v>
      </c>
      <c r="G362" s="271" t="s">
        <v>1332</v>
      </c>
      <c r="H362" s="271" t="s">
        <v>1345</v>
      </c>
      <c r="I362" s="271" t="s">
        <v>2007</v>
      </c>
      <c r="J362" s="271" t="s">
        <v>1335</v>
      </c>
      <c r="K362" s="271" t="s">
        <v>1965</v>
      </c>
      <c r="L362" s="271" t="s">
        <v>1332</v>
      </c>
      <c r="M362" s="271" t="s">
        <v>1334</v>
      </c>
      <c r="N362" s="271"/>
      <c r="O362" s="271"/>
      <c r="P362" s="271"/>
      <c r="Q362" s="271"/>
      <c r="R362" s="271"/>
      <c r="S362" s="271"/>
      <c r="T362" s="271"/>
      <c r="U362" s="271"/>
      <c r="V362" s="271"/>
      <c r="W362"/>
    </row>
    <row r="363" spans="1:23" s="620" customFormat="1">
      <c r="A363" s="271">
        <v>806229</v>
      </c>
      <c r="B363" s="271" t="s">
        <v>1169</v>
      </c>
      <c r="C363" s="271" t="s">
        <v>84</v>
      </c>
      <c r="D363" s="271" t="s">
        <v>750</v>
      </c>
      <c r="E363" s="271" t="s">
        <v>345</v>
      </c>
      <c r="F363" s="271">
        <v>31851</v>
      </c>
      <c r="G363" s="271" t="s">
        <v>1332</v>
      </c>
      <c r="H363" s="271" t="s">
        <v>1345</v>
      </c>
      <c r="I363" s="271" t="s">
        <v>2007</v>
      </c>
      <c r="J363" s="271" t="s">
        <v>1335</v>
      </c>
      <c r="K363" s="271" t="s">
        <v>1965</v>
      </c>
      <c r="L363" s="271" t="s">
        <v>1332</v>
      </c>
      <c r="M363" s="271" t="s">
        <v>1343</v>
      </c>
      <c r="N363" s="271"/>
      <c r="O363" s="271"/>
      <c r="P363" s="271"/>
      <c r="Q363" s="271"/>
      <c r="R363" s="271"/>
      <c r="S363" s="271"/>
      <c r="T363" s="271"/>
      <c r="U363" s="271"/>
      <c r="V363" s="271"/>
      <c r="W363"/>
    </row>
    <row r="364" spans="1:23" s="620" customFormat="1">
      <c r="A364" s="271">
        <v>804426</v>
      </c>
      <c r="B364" s="271" t="s">
        <v>1082</v>
      </c>
      <c r="C364" s="271" t="s">
        <v>149</v>
      </c>
      <c r="D364" s="271" t="s">
        <v>502</v>
      </c>
      <c r="E364" s="271" t="s">
        <v>345</v>
      </c>
      <c r="F364" s="271">
        <v>35065</v>
      </c>
      <c r="G364" s="271" t="s">
        <v>1332</v>
      </c>
      <c r="H364" s="271" t="s">
        <v>1345</v>
      </c>
      <c r="I364" s="271" t="s">
        <v>2007</v>
      </c>
      <c r="J364" s="271" t="s">
        <v>1962</v>
      </c>
      <c r="K364" s="271" t="s">
        <v>1965</v>
      </c>
      <c r="L364" s="271" t="s">
        <v>1332</v>
      </c>
      <c r="M364" s="271" t="s">
        <v>1332</v>
      </c>
      <c r="N364" s="271"/>
      <c r="O364" s="271"/>
      <c r="P364" s="271"/>
      <c r="Q364" s="271"/>
      <c r="R364" s="271"/>
      <c r="S364" s="271"/>
      <c r="T364" s="271"/>
      <c r="U364" s="271"/>
      <c r="V364" s="271"/>
      <c r="W364"/>
    </row>
    <row r="365" spans="1:23" s="620" customFormat="1">
      <c r="A365" s="271">
        <v>800321</v>
      </c>
      <c r="B365" s="271" t="s">
        <v>1118</v>
      </c>
      <c r="C365" s="271" t="s">
        <v>114</v>
      </c>
      <c r="D365" s="271" t="s">
        <v>521</v>
      </c>
      <c r="E365" s="271" t="s">
        <v>346</v>
      </c>
      <c r="F365" s="271">
        <v>31778</v>
      </c>
      <c r="G365" s="271" t="s">
        <v>1818</v>
      </c>
      <c r="H365" s="271" t="s">
        <v>1345</v>
      </c>
      <c r="I365" s="271" t="s">
        <v>2007</v>
      </c>
      <c r="J365" s="271" t="s">
        <v>1962</v>
      </c>
      <c r="K365" s="271" t="s">
        <v>1965</v>
      </c>
      <c r="L365" s="271" t="s">
        <v>1332</v>
      </c>
      <c r="M365" s="271" t="s">
        <v>1352</v>
      </c>
      <c r="N365" s="271"/>
      <c r="O365" s="271"/>
      <c r="P365" s="271"/>
      <c r="Q365" s="271"/>
      <c r="R365" s="271"/>
      <c r="S365" s="271"/>
      <c r="T365" s="271"/>
      <c r="U365" s="271"/>
      <c r="V365" s="271"/>
      <c r="W365"/>
    </row>
    <row r="366" spans="1:23" s="620" customFormat="1">
      <c r="A366" s="271">
        <v>803695</v>
      </c>
      <c r="B366" s="271" t="s">
        <v>1391</v>
      </c>
      <c r="C366" s="271" t="s">
        <v>303</v>
      </c>
      <c r="D366" s="271" t="s">
        <v>555</v>
      </c>
      <c r="E366" s="271" t="s">
        <v>345</v>
      </c>
      <c r="F366" s="271">
        <v>34441</v>
      </c>
      <c r="G366" s="271" t="s">
        <v>1332</v>
      </c>
      <c r="H366" s="271" t="s">
        <v>1345</v>
      </c>
      <c r="I366" s="271" t="s">
        <v>2007</v>
      </c>
      <c r="J366" s="271" t="s">
        <v>1961</v>
      </c>
      <c r="K366" s="271" t="s">
        <v>1965</v>
      </c>
      <c r="L366" s="271" t="s">
        <v>1332</v>
      </c>
      <c r="M366" s="271" t="s">
        <v>1332</v>
      </c>
      <c r="N366" s="271"/>
      <c r="O366" s="271"/>
      <c r="P366" s="271"/>
      <c r="Q366" s="271"/>
      <c r="R366" s="271"/>
      <c r="S366" s="271"/>
      <c r="T366" s="271"/>
      <c r="U366" s="271"/>
      <c r="V366" s="271"/>
      <c r="W366"/>
    </row>
    <row r="367" spans="1:23" s="620" customFormat="1">
      <c r="A367" s="271">
        <v>805643</v>
      </c>
      <c r="B367" s="271" t="s">
        <v>1261</v>
      </c>
      <c r="C367" s="271" t="s">
        <v>104</v>
      </c>
      <c r="D367" s="271" t="s">
        <v>522</v>
      </c>
      <c r="E367" s="271" t="s">
        <v>345</v>
      </c>
      <c r="F367" s="271">
        <v>34823</v>
      </c>
      <c r="G367" s="271" t="s">
        <v>1332</v>
      </c>
      <c r="H367" s="271" t="s">
        <v>1345</v>
      </c>
      <c r="I367" s="271" t="s">
        <v>2007</v>
      </c>
      <c r="J367" s="271" t="s">
        <v>1961</v>
      </c>
      <c r="K367" s="271" t="s">
        <v>1965</v>
      </c>
      <c r="L367" s="271" t="s">
        <v>1332</v>
      </c>
      <c r="M367" s="271" t="s">
        <v>1332</v>
      </c>
      <c r="N367" s="271"/>
      <c r="O367" s="271"/>
      <c r="P367" s="271"/>
      <c r="Q367" s="271"/>
      <c r="R367" s="271"/>
      <c r="S367" s="271"/>
      <c r="T367" s="271"/>
      <c r="U367" s="271"/>
      <c r="V367" s="271"/>
      <c r="W367"/>
    </row>
    <row r="368" spans="1:23" s="620" customFormat="1">
      <c r="A368" s="271">
        <v>801287</v>
      </c>
      <c r="B368" s="271" t="s">
        <v>1366</v>
      </c>
      <c r="C368" s="271" t="s">
        <v>1287</v>
      </c>
      <c r="D368" s="271" t="s">
        <v>493</v>
      </c>
      <c r="E368" s="271" t="s">
        <v>346</v>
      </c>
      <c r="F368" s="271"/>
      <c r="G368" s="271" t="s">
        <v>1332</v>
      </c>
      <c r="H368" s="271" t="s">
        <v>1345</v>
      </c>
      <c r="I368" s="271" t="s">
        <v>2007</v>
      </c>
      <c r="J368" s="271" t="s">
        <v>1961</v>
      </c>
      <c r="K368" s="271" t="s">
        <v>1965</v>
      </c>
      <c r="L368" s="271" t="s">
        <v>1795</v>
      </c>
      <c r="M368" s="271" t="s">
        <v>1334</v>
      </c>
      <c r="N368" s="271"/>
      <c r="O368" s="271"/>
      <c r="P368" s="271"/>
      <c r="Q368" s="271"/>
      <c r="R368" s="271"/>
      <c r="S368" s="271"/>
      <c r="T368" s="271"/>
      <c r="U368" s="271"/>
      <c r="V368" s="271"/>
      <c r="W368"/>
    </row>
    <row r="369" spans="1:23" s="620" customFormat="1">
      <c r="A369" s="271">
        <v>806253</v>
      </c>
      <c r="B369" s="271" t="s">
        <v>874</v>
      </c>
      <c r="C369" s="271" t="s">
        <v>875</v>
      </c>
      <c r="D369" s="271" t="s">
        <v>1678</v>
      </c>
      <c r="E369" s="271" t="s">
        <v>346</v>
      </c>
      <c r="F369" s="271">
        <v>35431</v>
      </c>
      <c r="G369" s="271" t="s">
        <v>1896</v>
      </c>
      <c r="H369" s="271" t="s">
        <v>1345</v>
      </c>
      <c r="I369" s="271" t="s">
        <v>2007</v>
      </c>
      <c r="J369" s="271" t="s">
        <v>1335</v>
      </c>
      <c r="K369" s="271" t="s">
        <v>1965</v>
      </c>
      <c r="L369" s="271" t="s">
        <v>1334</v>
      </c>
      <c r="M369" s="271" t="s">
        <v>1343</v>
      </c>
      <c r="N369" s="271"/>
      <c r="O369" s="271"/>
      <c r="P369" s="271"/>
      <c r="Q369" s="271"/>
      <c r="R369" s="271"/>
      <c r="S369" s="271"/>
      <c r="T369" s="271"/>
      <c r="U369" s="271"/>
      <c r="V369" s="271"/>
      <c r="W369"/>
    </row>
    <row r="370" spans="1:23" s="620" customFormat="1">
      <c r="A370" s="271">
        <v>806586</v>
      </c>
      <c r="B370" s="271" t="s">
        <v>1476</v>
      </c>
      <c r="C370" s="271" t="s">
        <v>228</v>
      </c>
      <c r="D370" s="271" t="s">
        <v>1689</v>
      </c>
      <c r="E370" s="271" t="s">
        <v>345</v>
      </c>
      <c r="F370" s="271"/>
      <c r="G370" s="271" t="s">
        <v>1334</v>
      </c>
      <c r="H370" s="271" t="s">
        <v>1345</v>
      </c>
      <c r="I370" s="271" t="s">
        <v>2007</v>
      </c>
      <c r="J370" s="271" t="s">
        <v>1333</v>
      </c>
      <c r="K370" s="271" t="s">
        <v>1965</v>
      </c>
      <c r="L370" s="271" t="s">
        <v>1813</v>
      </c>
      <c r="M370" s="271" t="s">
        <v>1334</v>
      </c>
      <c r="N370" s="271"/>
      <c r="O370" s="271"/>
      <c r="P370" s="271"/>
      <c r="Q370" s="271"/>
      <c r="R370" s="271"/>
      <c r="S370" s="271"/>
      <c r="T370" s="271"/>
      <c r="U370" s="271"/>
      <c r="V370" s="271"/>
      <c r="W370"/>
    </row>
    <row r="371" spans="1:23" s="620" customFormat="1">
      <c r="A371" s="271">
        <v>805310</v>
      </c>
      <c r="B371" s="271" t="s">
        <v>1431</v>
      </c>
      <c r="C371" s="271" t="s">
        <v>271</v>
      </c>
      <c r="D371" s="271" t="s">
        <v>482</v>
      </c>
      <c r="E371" s="271" t="s">
        <v>346</v>
      </c>
      <c r="F371" s="271">
        <v>32509</v>
      </c>
      <c r="G371" s="271" t="s">
        <v>1332</v>
      </c>
      <c r="H371" s="271" t="s">
        <v>1345</v>
      </c>
      <c r="I371" s="271" t="s">
        <v>2007</v>
      </c>
      <c r="J371" s="271" t="s">
        <v>1335</v>
      </c>
      <c r="K371" s="271" t="s">
        <v>1965</v>
      </c>
      <c r="L371" s="271"/>
      <c r="M371" s="271" t="s">
        <v>1332</v>
      </c>
      <c r="N371" s="271"/>
      <c r="O371" s="271"/>
      <c r="P371" s="271"/>
      <c r="Q371" s="271"/>
      <c r="R371" s="271"/>
      <c r="S371" s="271"/>
      <c r="T371" s="271"/>
      <c r="U371" s="271"/>
      <c r="V371" s="271"/>
      <c r="W371"/>
    </row>
    <row r="372" spans="1:23" s="620" customFormat="1">
      <c r="A372" s="271">
        <v>807299</v>
      </c>
      <c r="B372" s="271" t="s">
        <v>945</v>
      </c>
      <c r="C372" s="271" t="s">
        <v>84</v>
      </c>
      <c r="D372" s="271" t="s">
        <v>455</v>
      </c>
      <c r="E372" s="271" t="s">
        <v>346</v>
      </c>
      <c r="F372" s="271"/>
      <c r="G372" s="271"/>
      <c r="H372" s="271" t="s">
        <v>1345</v>
      </c>
      <c r="I372" s="271" t="s">
        <v>2007</v>
      </c>
      <c r="J372" s="271" t="s">
        <v>1335</v>
      </c>
      <c r="K372" s="271" t="s">
        <v>1965</v>
      </c>
      <c r="L372" s="271"/>
      <c r="M372" s="271" t="s">
        <v>1332</v>
      </c>
      <c r="N372" s="271"/>
      <c r="O372" s="271"/>
      <c r="P372" s="271"/>
      <c r="Q372" s="271"/>
      <c r="R372" s="271"/>
      <c r="S372" s="271">
        <v>1597</v>
      </c>
      <c r="T372" s="271">
        <v>43629</v>
      </c>
      <c r="U372" s="271" t="s">
        <v>2011</v>
      </c>
      <c r="V372" s="271"/>
      <c r="W372"/>
    </row>
    <row r="373" spans="1:23" s="620" customFormat="1">
      <c r="A373" s="271">
        <v>806870</v>
      </c>
      <c r="B373" s="271" t="s">
        <v>910</v>
      </c>
      <c r="C373" s="271" t="s">
        <v>290</v>
      </c>
      <c r="D373" s="271" t="s">
        <v>596</v>
      </c>
      <c r="E373" s="271" t="s">
        <v>345</v>
      </c>
      <c r="F373" s="271">
        <v>34700</v>
      </c>
      <c r="G373" s="271" t="s">
        <v>1334</v>
      </c>
      <c r="H373" s="271" t="s">
        <v>1345</v>
      </c>
      <c r="I373" s="271" t="s">
        <v>2007</v>
      </c>
      <c r="J373" s="271" t="s">
        <v>1335</v>
      </c>
      <c r="K373" s="271" t="s">
        <v>1965</v>
      </c>
      <c r="L373" s="271"/>
      <c r="M373" s="271" t="s">
        <v>1334</v>
      </c>
      <c r="N373" s="271"/>
      <c r="O373" s="271"/>
      <c r="P373" s="271"/>
      <c r="Q373" s="271"/>
      <c r="R373" s="271"/>
      <c r="S373" s="271"/>
      <c r="T373" s="271"/>
      <c r="U373" s="271"/>
      <c r="V373" s="271"/>
      <c r="W373"/>
    </row>
    <row r="374" spans="1:23" s="620" customFormat="1">
      <c r="A374" s="271">
        <v>805511</v>
      </c>
      <c r="B374" s="271" t="s">
        <v>1259</v>
      </c>
      <c r="C374" s="271" t="s">
        <v>221</v>
      </c>
      <c r="D374" s="271" t="s">
        <v>433</v>
      </c>
      <c r="E374" s="271" t="s">
        <v>346</v>
      </c>
      <c r="F374" s="271">
        <v>29221</v>
      </c>
      <c r="G374" s="271" t="s">
        <v>1354</v>
      </c>
      <c r="H374" s="271" t="s">
        <v>1345</v>
      </c>
      <c r="I374" s="271" t="s">
        <v>2007</v>
      </c>
      <c r="J374" s="271" t="s">
        <v>1335</v>
      </c>
      <c r="K374" s="271" t="s">
        <v>1965</v>
      </c>
      <c r="L374" s="271"/>
      <c r="M374" s="271" t="s">
        <v>1353</v>
      </c>
      <c r="N374" s="271"/>
      <c r="O374" s="271"/>
      <c r="P374" s="271"/>
      <c r="Q374" s="271"/>
      <c r="R374" s="271"/>
      <c r="S374" s="271"/>
      <c r="T374" s="271"/>
      <c r="U374" s="271"/>
      <c r="V374" s="271"/>
      <c r="W374"/>
    </row>
    <row r="375" spans="1:23" s="620" customFormat="1">
      <c r="A375" s="271">
        <v>802486</v>
      </c>
      <c r="B375" s="271" t="s">
        <v>1379</v>
      </c>
      <c r="C375" s="271" t="s">
        <v>113</v>
      </c>
      <c r="D375" s="271" t="s">
        <v>466</v>
      </c>
      <c r="E375" s="271" t="s">
        <v>346</v>
      </c>
      <c r="F375" s="271">
        <v>31413</v>
      </c>
      <c r="G375" s="271" t="s">
        <v>1332</v>
      </c>
      <c r="H375" s="271" t="s">
        <v>1345</v>
      </c>
      <c r="I375" s="271" t="s">
        <v>2007</v>
      </c>
      <c r="J375" s="271" t="s">
        <v>1962</v>
      </c>
      <c r="K375" s="271" t="s">
        <v>1965</v>
      </c>
      <c r="L375" s="271"/>
      <c r="M375" s="271" t="s">
        <v>1816</v>
      </c>
      <c r="N375" s="271"/>
      <c r="O375" s="271"/>
      <c r="P375" s="271"/>
      <c r="Q375" s="271"/>
      <c r="R375" s="271"/>
      <c r="S375" s="271"/>
      <c r="T375" s="271"/>
      <c r="U375" s="271"/>
      <c r="V375" s="271"/>
      <c r="W375"/>
    </row>
    <row r="376" spans="1:23" s="620" customFormat="1">
      <c r="A376" s="271">
        <v>810682</v>
      </c>
      <c r="B376" s="271" t="s">
        <v>1049</v>
      </c>
      <c r="C376" s="271" t="s">
        <v>115</v>
      </c>
      <c r="D376" s="271" t="s">
        <v>527</v>
      </c>
      <c r="E376" s="271" t="s">
        <v>345</v>
      </c>
      <c r="F376" s="271">
        <v>33604</v>
      </c>
      <c r="G376" s="271" t="s">
        <v>1334</v>
      </c>
      <c r="H376" s="271" t="s">
        <v>1345</v>
      </c>
      <c r="I376" s="271" t="s">
        <v>2007</v>
      </c>
      <c r="J376" s="271" t="s">
        <v>1961</v>
      </c>
      <c r="K376" s="271" t="s">
        <v>1965</v>
      </c>
      <c r="L376" s="271"/>
      <c r="M376" s="271" t="s">
        <v>1334</v>
      </c>
      <c r="N376" s="271"/>
      <c r="O376" s="271"/>
      <c r="P376" s="271"/>
      <c r="Q376" s="271"/>
      <c r="R376" s="271"/>
      <c r="S376" s="271"/>
      <c r="T376" s="271"/>
      <c r="U376" s="271"/>
      <c r="V376" s="271"/>
      <c r="W376"/>
    </row>
    <row r="377" spans="1:23" s="620" customFormat="1">
      <c r="A377" s="271">
        <v>808329</v>
      </c>
      <c r="B377" s="271" t="s">
        <v>1005</v>
      </c>
      <c r="C377" s="271" t="s">
        <v>1006</v>
      </c>
      <c r="D377" s="271" t="s">
        <v>732</v>
      </c>
      <c r="E377" s="271" t="s">
        <v>345</v>
      </c>
      <c r="F377" s="271">
        <v>32143</v>
      </c>
      <c r="G377" s="271" t="s">
        <v>1805</v>
      </c>
      <c r="H377" s="271" t="s">
        <v>1345</v>
      </c>
      <c r="I377" s="271" t="s">
        <v>2007</v>
      </c>
      <c r="J377" s="271" t="s">
        <v>1961</v>
      </c>
      <c r="K377" s="271" t="s">
        <v>1965</v>
      </c>
      <c r="L377" s="271"/>
      <c r="M377" s="271" t="s">
        <v>1344</v>
      </c>
      <c r="N377" s="271"/>
      <c r="O377" s="271"/>
      <c r="P377" s="271"/>
      <c r="Q377" s="271"/>
      <c r="R377" s="271"/>
      <c r="S377" s="271"/>
      <c r="T377" s="271"/>
      <c r="U377" s="271"/>
      <c r="V377" s="271"/>
      <c r="W377"/>
    </row>
    <row r="378" spans="1:23" s="620" customFormat="1">
      <c r="A378" s="271">
        <v>805610</v>
      </c>
      <c r="B378" s="271" t="s">
        <v>1099</v>
      </c>
      <c r="C378" s="271" t="s">
        <v>319</v>
      </c>
      <c r="D378" s="271" t="s">
        <v>506</v>
      </c>
      <c r="E378" s="271" t="s">
        <v>345</v>
      </c>
      <c r="F378" s="271">
        <v>35065</v>
      </c>
      <c r="G378" s="271" t="s">
        <v>1332</v>
      </c>
      <c r="H378" s="271" t="s">
        <v>1345</v>
      </c>
      <c r="I378" s="271" t="s">
        <v>2007</v>
      </c>
      <c r="J378" s="271" t="s">
        <v>1333</v>
      </c>
      <c r="K378" s="271" t="s">
        <v>1965</v>
      </c>
      <c r="L378" s="271"/>
      <c r="M378" s="271" t="s">
        <v>1332</v>
      </c>
      <c r="N378" s="271"/>
      <c r="O378" s="271"/>
      <c r="P378" s="271"/>
      <c r="Q378" s="271"/>
      <c r="R378" s="271"/>
      <c r="S378" s="271"/>
      <c r="T378" s="271"/>
      <c r="U378" s="271"/>
      <c r="V378" s="271"/>
      <c r="W378"/>
    </row>
    <row r="379" spans="1:23" s="620" customFormat="1">
      <c r="A379" s="271">
        <v>802123</v>
      </c>
      <c r="B379" s="271" t="s">
        <v>1376</v>
      </c>
      <c r="C379" s="271" t="s">
        <v>255</v>
      </c>
      <c r="D379" s="271" t="s">
        <v>1626</v>
      </c>
      <c r="E379" s="271" t="s">
        <v>346</v>
      </c>
      <c r="F379" s="271">
        <v>32143</v>
      </c>
      <c r="G379" s="271" t="s">
        <v>1332</v>
      </c>
      <c r="H379" s="271" t="s">
        <v>1345</v>
      </c>
      <c r="I379" s="271" t="s">
        <v>2007</v>
      </c>
      <c r="J379" s="271" t="s">
        <v>1333</v>
      </c>
      <c r="K379" s="271" t="s">
        <v>1965</v>
      </c>
      <c r="L379" s="271"/>
      <c r="M379" s="271" t="s">
        <v>1332</v>
      </c>
      <c r="N379" s="271"/>
      <c r="O379" s="271"/>
      <c r="P379" s="271"/>
      <c r="Q379" s="271"/>
      <c r="R379" s="271"/>
      <c r="S379" s="271"/>
      <c r="T379" s="271"/>
      <c r="U379" s="271"/>
      <c r="V379" s="271"/>
      <c r="W379"/>
    </row>
    <row r="380" spans="1:23" s="620" customFormat="1">
      <c r="A380" s="271">
        <v>805035</v>
      </c>
      <c r="B380" s="271" t="s">
        <v>1419</v>
      </c>
      <c r="C380" s="271" t="s">
        <v>1319</v>
      </c>
      <c r="D380" s="271" t="s">
        <v>619</v>
      </c>
      <c r="E380" s="271" t="s">
        <v>345</v>
      </c>
      <c r="F380" s="271"/>
      <c r="G380" s="271" t="s">
        <v>1795</v>
      </c>
      <c r="H380" s="271" t="s">
        <v>1345</v>
      </c>
      <c r="I380" s="271" t="s">
        <v>2007</v>
      </c>
      <c r="J380" s="271" t="s">
        <v>1333</v>
      </c>
      <c r="K380" s="271" t="s">
        <v>1965</v>
      </c>
      <c r="L380" s="271"/>
      <c r="M380" s="271" t="s">
        <v>1332</v>
      </c>
      <c r="N380" s="271"/>
      <c r="O380" s="271"/>
      <c r="P380" s="271"/>
      <c r="Q380" s="271"/>
      <c r="R380" s="271"/>
      <c r="S380" s="271"/>
      <c r="T380" s="271"/>
      <c r="U380" s="271"/>
      <c r="V380" s="271"/>
      <c r="W380"/>
    </row>
    <row r="381" spans="1:23" s="620" customFormat="1">
      <c r="A381" s="271">
        <v>801123</v>
      </c>
      <c r="B381" s="271" t="s">
        <v>1365</v>
      </c>
      <c r="C381" s="271" t="s">
        <v>102</v>
      </c>
      <c r="D381" s="271" t="s">
        <v>1618</v>
      </c>
      <c r="E381" s="271" t="s">
        <v>345</v>
      </c>
      <c r="F381" s="271">
        <v>33851</v>
      </c>
      <c r="G381" s="271" t="s">
        <v>1795</v>
      </c>
      <c r="H381" s="271" t="s">
        <v>1345</v>
      </c>
      <c r="I381" s="271" t="s">
        <v>2007</v>
      </c>
      <c r="J381" s="271" t="s">
        <v>1333</v>
      </c>
      <c r="K381" s="271" t="s">
        <v>1965</v>
      </c>
      <c r="L381" s="271"/>
      <c r="M381" s="271" t="s">
        <v>1332</v>
      </c>
      <c r="N381" s="271"/>
      <c r="O381" s="271"/>
      <c r="P381" s="271"/>
      <c r="Q381" s="271"/>
      <c r="R381" s="271"/>
      <c r="S381" s="271"/>
      <c r="T381" s="271"/>
      <c r="U381" s="271"/>
      <c r="V381" s="271"/>
      <c r="W381"/>
    </row>
    <row r="382" spans="1:23" s="620" customFormat="1">
      <c r="A382" s="271">
        <v>809964</v>
      </c>
      <c r="B382" s="271" t="s">
        <v>1566</v>
      </c>
      <c r="C382" s="271" t="s">
        <v>228</v>
      </c>
      <c r="D382" s="271" t="s">
        <v>487</v>
      </c>
      <c r="E382" s="271" t="s">
        <v>345</v>
      </c>
      <c r="F382" s="271"/>
      <c r="G382" s="271" t="s">
        <v>1332</v>
      </c>
      <c r="H382" s="271" t="s">
        <v>1345</v>
      </c>
      <c r="I382" s="271" t="s">
        <v>2007</v>
      </c>
      <c r="J382" s="271" t="s">
        <v>1333</v>
      </c>
      <c r="K382" s="271" t="s">
        <v>1965</v>
      </c>
      <c r="L382" s="271"/>
      <c r="M382" s="271" t="s">
        <v>1332</v>
      </c>
      <c r="N382" s="271"/>
      <c r="O382" s="271"/>
      <c r="P382" s="271"/>
      <c r="Q382" s="271"/>
      <c r="R382" s="271"/>
      <c r="S382" s="271"/>
      <c r="T382" s="271"/>
      <c r="U382" s="271"/>
      <c r="V382" s="271"/>
      <c r="W382"/>
    </row>
    <row r="383" spans="1:23" s="620" customFormat="1">
      <c r="A383" s="271">
        <v>805925</v>
      </c>
      <c r="B383" s="271" t="s">
        <v>1447</v>
      </c>
      <c r="C383" s="271" t="s">
        <v>1267</v>
      </c>
      <c r="D383" s="271" t="s">
        <v>1671</v>
      </c>
      <c r="E383" s="271" t="s">
        <v>346</v>
      </c>
      <c r="F383" s="271">
        <v>33664</v>
      </c>
      <c r="G383" s="271" t="s">
        <v>1795</v>
      </c>
      <c r="H383" s="271" t="s">
        <v>1345</v>
      </c>
      <c r="I383" s="271" t="s">
        <v>2007</v>
      </c>
      <c r="J383" s="271" t="s">
        <v>1333</v>
      </c>
      <c r="K383" s="271" t="s">
        <v>1965</v>
      </c>
      <c r="L383" s="271"/>
      <c r="M383" s="271" t="s">
        <v>1332</v>
      </c>
      <c r="N383" s="271"/>
      <c r="O383" s="271"/>
      <c r="P383" s="271"/>
      <c r="Q383" s="271"/>
      <c r="R383" s="271"/>
      <c r="S383" s="271"/>
      <c r="T383" s="271"/>
      <c r="U383" s="271"/>
      <c r="V383" s="271"/>
      <c r="W383"/>
    </row>
    <row r="384" spans="1:23" s="620" customFormat="1">
      <c r="A384" s="271">
        <v>806103</v>
      </c>
      <c r="B384" s="271" t="s">
        <v>1452</v>
      </c>
      <c r="C384" s="271" t="s">
        <v>566</v>
      </c>
      <c r="D384" s="271" t="s">
        <v>430</v>
      </c>
      <c r="E384" s="271" t="s">
        <v>345</v>
      </c>
      <c r="F384" s="271">
        <v>34903</v>
      </c>
      <c r="G384" s="271" t="s">
        <v>1332</v>
      </c>
      <c r="H384" s="271" t="s">
        <v>1345</v>
      </c>
      <c r="I384" s="271" t="s">
        <v>2007</v>
      </c>
      <c r="J384" s="271" t="s">
        <v>1333</v>
      </c>
      <c r="K384" s="271" t="s">
        <v>1965</v>
      </c>
      <c r="L384" s="271"/>
      <c r="M384" s="271" t="s">
        <v>1332</v>
      </c>
      <c r="N384" s="271"/>
      <c r="O384" s="271"/>
      <c r="P384" s="271"/>
      <c r="Q384" s="271"/>
      <c r="R384" s="271"/>
      <c r="S384" s="271"/>
      <c r="T384" s="271"/>
      <c r="U384" s="271"/>
      <c r="V384" s="271"/>
      <c r="W384"/>
    </row>
    <row r="385" spans="1:23" s="620" customFormat="1">
      <c r="A385" s="271">
        <v>807762</v>
      </c>
      <c r="B385" s="271" t="s">
        <v>1300</v>
      </c>
      <c r="C385" s="271" t="s">
        <v>1712</v>
      </c>
      <c r="D385" s="271" t="s">
        <v>1713</v>
      </c>
      <c r="E385" s="271" t="s">
        <v>345</v>
      </c>
      <c r="F385" s="271"/>
      <c r="G385" s="271" t="s">
        <v>1795</v>
      </c>
      <c r="H385" s="271" t="s">
        <v>1345</v>
      </c>
      <c r="I385" s="271" t="s">
        <v>2007</v>
      </c>
      <c r="J385" s="271" t="s">
        <v>1333</v>
      </c>
      <c r="K385" s="271" t="s">
        <v>1965</v>
      </c>
      <c r="L385" s="271"/>
      <c r="M385" s="271" t="s">
        <v>1332</v>
      </c>
      <c r="N385" s="271"/>
      <c r="O385" s="271"/>
      <c r="P385" s="271"/>
      <c r="Q385" s="271"/>
      <c r="R385" s="271"/>
      <c r="S385" s="271"/>
      <c r="T385" s="271"/>
      <c r="U385" s="271"/>
      <c r="V385" s="271"/>
      <c r="W385"/>
    </row>
    <row r="386" spans="1:23" s="620" customFormat="1">
      <c r="A386" s="271">
        <v>806305</v>
      </c>
      <c r="B386" s="271" t="s">
        <v>1461</v>
      </c>
      <c r="C386" s="271" t="s">
        <v>142</v>
      </c>
      <c r="D386" s="271" t="s">
        <v>1276</v>
      </c>
      <c r="E386" s="271" t="s">
        <v>345</v>
      </c>
      <c r="F386" s="271">
        <v>34700</v>
      </c>
      <c r="G386" s="271" t="s">
        <v>1332</v>
      </c>
      <c r="H386" s="271" t="s">
        <v>1345</v>
      </c>
      <c r="I386" s="271" t="s">
        <v>2007</v>
      </c>
      <c r="J386" s="271" t="s">
        <v>1333</v>
      </c>
      <c r="K386" s="271" t="s">
        <v>1965</v>
      </c>
      <c r="L386" s="271"/>
      <c r="M386" s="271" t="s">
        <v>1332</v>
      </c>
      <c r="N386" s="271"/>
      <c r="O386" s="271"/>
      <c r="P386" s="271"/>
      <c r="Q386" s="271"/>
      <c r="R386" s="271"/>
      <c r="S386" s="271"/>
      <c r="T386" s="271"/>
      <c r="U386" s="271"/>
      <c r="V386" s="271"/>
      <c r="W386"/>
    </row>
    <row r="387" spans="1:23" s="620" customFormat="1">
      <c r="A387" s="271">
        <v>804239</v>
      </c>
      <c r="B387" s="271" t="s">
        <v>1399</v>
      </c>
      <c r="C387" s="271" t="s">
        <v>102</v>
      </c>
      <c r="D387" s="271" t="s">
        <v>1647</v>
      </c>
      <c r="E387" s="271" t="s">
        <v>345</v>
      </c>
      <c r="F387" s="271">
        <v>34364</v>
      </c>
      <c r="G387" s="271" t="s">
        <v>1795</v>
      </c>
      <c r="H387" s="271" t="s">
        <v>1345</v>
      </c>
      <c r="I387" s="271" t="s">
        <v>2007</v>
      </c>
      <c r="J387" s="271" t="s">
        <v>1333</v>
      </c>
      <c r="K387" s="271" t="s">
        <v>1965</v>
      </c>
      <c r="L387" s="271"/>
      <c r="M387" s="271" t="s">
        <v>1332</v>
      </c>
      <c r="N387" s="271"/>
      <c r="O387" s="271"/>
      <c r="P387" s="271"/>
      <c r="Q387" s="271"/>
      <c r="R387" s="271"/>
      <c r="S387" s="271"/>
      <c r="T387" s="271"/>
      <c r="U387" s="271"/>
      <c r="V387" s="271"/>
      <c r="W387"/>
    </row>
    <row r="388" spans="1:23" s="620" customFormat="1">
      <c r="A388" s="271">
        <v>810701</v>
      </c>
      <c r="B388" s="271" t="s">
        <v>1590</v>
      </c>
      <c r="C388" s="271" t="s">
        <v>84</v>
      </c>
      <c r="D388" s="271" t="s">
        <v>544</v>
      </c>
      <c r="E388" s="271" t="s">
        <v>346</v>
      </c>
      <c r="F388" s="271">
        <v>32874</v>
      </c>
      <c r="G388" s="271" t="s">
        <v>1332</v>
      </c>
      <c r="H388" s="271" t="s">
        <v>1345</v>
      </c>
      <c r="I388" s="271" t="s">
        <v>2007</v>
      </c>
      <c r="J388" s="271" t="s">
        <v>1333</v>
      </c>
      <c r="K388" s="271" t="s">
        <v>1965</v>
      </c>
      <c r="L388" s="271"/>
      <c r="M388" s="271" t="s">
        <v>1332</v>
      </c>
      <c r="N388" s="271"/>
      <c r="O388" s="271"/>
      <c r="P388" s="271"/>
      <c r="Q388" s="271"/>
      <c r="R388" s="271"/>
      <c r="S388" s="271"/>
      <c r="T388" s="271"/>
      <c r="U388" s="271"/>
      <c r="V388" s="271"/>
      <c r="W388"/>
    </row>
    <row r="389" spans="1:23" s="620" customFormat="1">
      <c r="A389" s="271">
        <v>807760</v>
      </c>
      <c r="B389" s="271" t="s">
        <v>1519</v>
      </c>
      <c r="C389" s="271" t="s">
        <v>594</v>
      </c>
      <c r="D389" s="271" t="s">
        <v>1711</v>
      </c>
      <c r="E389" s="271" t="s">
        <v>345</v>
      </c>
      <c r="F389" s="271">
        <v>34408</v>
      </c>
      <c r="G389" s="271" t="s">
        <v>1795</v>
      </c>
      <c r="H389" s="271" t="s">
        <v>1345</v>
      </c>
      <c r="I389" s="271" t="s">
        <v>2007</v>
      </c>
      <c r="J389" s="271" t="s">
        <v>1333</v>
      </c>
      <c r="K389" s="271" t="s">
        <v>1965</v>
      </c>
      <c r="L389" s="271"/>
      <c r="M389" s="271" t="s">
        <v>1332</v>
      </c>
      <c r="N389" s="271"/>
      <c r="O389" s="271"/>
      <c r="P389" s="271"/>
      <c r="Q389" s="271"/>
      <c r="R389" s="271"/>
      <c r="S389" s="271"/>
      <c r="T389" s="271"/>
      <c r="U389" s="271"/>
      <c r="V389" s="271"/>
      <c r="W389"/>
    </row>
    <row r="390" spans="1:23" s="620" customFormat="1">
      <c r="A390" s="271">
        <v>801782</v>
      </c>
      <c r="B390" s="271" t="s">
        <v>1369</v>
      </c>
      <c r="C390" s="271" t="s">
        <v>101</v>
      </c>
      <c r="D390" s="271" t="s">
        <v>1623</v>
      </c>
      <c r="E390" s="271" t="s">
        <v>345</v>
      </c>
      <c r="F390" s="271">
        <v>32690</v>
      </c>
      <c r="G390" s="271" t="s">
        <v>1332</v>
      </c>
      <c r="H390" s="271" t="s">
        <v>1345</v>
      </c>
      <c r="I390" s="271" t="s">
        <v>2007</v>
      </c>
      <c r="J390" s="271" t="s">
        <v>1333</v>
      </c>
      <c r="K390" s="271" t="s">
        <v>1965</v>
      </c>
      <c r="L390" s="271"/>
      <c r="M390" s="271" t="s">
        <v>1332</v>
      </c>
      <c r="N390" s="271"/>
      <c r="O390" s="271"/>
      <c r="P390" s="271"/>
      <c r="Q390" s="271"/>
      <c r="R390" s="271"/>
      <c r="S390" s="271"/>
      <c r="T390" s="271"/>
      <c r="U390" s="271"/>
      <c r="V390" s="271"/>
      <c r="W390"/>
    </row>
    <row r="391" spans="1:23" s="620" customFormat="1">
      <c r="A391" s="271">
        <v>805406</v>
      </c>
      <c r="B391" s="271" t="s">
        <v>1435</v>
      </c>
      <c r="C391" s="271" t="s">
        <v>84</v>
      </c>
      <c r="D391" s="271" t="s">
        <v>559</v>
      </c>
      <c r="E391" s="271" t="s">
        <v>346</v>
      </c>
      <c r="F391" s="271"/>
      <c r="G391" s="271" t="s">
        <v>1332</v>
      </c>
      <c r="H391" s="271" t="s">
        <v>1345</v>
      </c>
      <c r="I391" s="271" t="s">
        <v>2007</v>
      </c>
      <c r="J391" s="271" t="s">
        <v>1333</v>
      </c>
      <c r="K391" s="271" t="s">
        <v>1965</v>
      </c>
      <c r="L391" s="271"/>
      <c r="M391" s="271" t="s">
        <v>1332</v>
      </c>
      <c r="N391" s="271"/>
      <c r="O391" s="271"/>
      <c r="P391" s="271"/>
      <c r="Q391" s="271"/>
      <c r="R391" s="271"/>
      <c r="S391" s="271"/>
      <c r="T391" s="271"/>
      <c r="U391" s="271"/>
      <c r="V391" s="271"/>
      <c r="W391"/>
    </row>
    <row r="392" spans="1:23" s="620" customFormat="1">
      <c r="A392" s="271">
        <v>807412</v>
      </c>
      <c r="B392" s="271" t="s">
        <v>1511</v>
      </c>
      <c r="C392" s="271" t="s">
        <v>182</v>
      </c>
      <c r="D392" s="271" t="s">
        <v>490</v>
      </c>
      <c r="E392" s="271" t="s">
        <v>346</v>
      </c>
      <c r="F392" s="271">
        <v>29252</v>
      </c>
      <c r="G392" s="271" t="s">
        <v>1808</v>
      </c>
      <c r="H392" s="271" t="s">
        <v>1345</v>
      </c>
      <c r="I392" s="271" t="s">
        <v>2007</v>
      </c>
      <c r="J392" s="271" t="s">
        <v>1333</v>
      </c>
      <c r="K392" s="271" t="s">
        <v>1965</v>
      </c>
      <c r="L392" s="271"/>
      <c r="M392" s="271" t="s">
        <v>1334</v>
      </c>
      <c r="N392" s="271"/>
      <c r="O392" s="271"/>
      <c r="P392" s="271"/>
      <c r="Q392" s="271"/>
      <c r="R392" s="271"/>
      <c r="S392" s="271"/>
      <c r="T392" s="271"/>
      <c r="U392" s="271"/>
      <c r="V392" s="271"/>
      <c r="W392"/>
    </row>
    <row r="393" spans="1:23" s="620" customFormat="1">
      <c r="A393" s="271">
        <v>808095</v>
      </c>
      <c r="B393" s="271" t="s">
        <v>1302</v>
      </c>
      <c r="C393" s="271" t="s">
        <v>1721</v>
      </c>
      <c r="D393" s="271" t="s">
        <v>1303</v>
      </c>
      <c r="E393" s="271" t="s">
        <v>346</v>
      </c>
      <c r="F393" s="271">
        <v>34335</v>
      </c>
      <c r="G393" s="271" t="s">
        <v>1855</v>
      </c>
      <c r="H393" s="271" t="s">
        <v>1345</v>
      </c>
      <c r="I393" s="271" t="s">
        <v>2007</v>
      </c>
      <c r="J393" s="271" t="s">
        <v>1333</v>
      </c>
      <c r="K393" s="271" t="s">
        <v>1965</v>
      </c>
      <c r="L393" s="271"/>
      <c r="M393" s="271" t="s">
        <v>1334</v>
      </c>
      <c r="N393" s="271"/>
      <c r="O393" s="271"/>
      <c r="P393" s="271"/>
      <c r="Q393" s="271"/>
      <c r="R393" s="271"/>
      <c r="S393" s="271"/>
      <c r="T393" s="271"/>
      <c r="U393" s="271"/>
      <c r="V393" s="271"/>
      <c r="W393"/>
    </row>
    <row r="394" spans="1:23" s="620" customFormat="1">
      <c r="A394" s="271">
        <v>807516</v>
      </c>
      <c r="B394" s="271" t="s">
        <v>1514</v>
      </c>
      <c r="C394" s="271" t="s">
        <v>1706</v>
      </c>
      <c r="D394" s="271" t="s">
        <v>1707</v>
      </c>
      <c r="E394" s="271" t="s">
        <v>346</v>
      </c>
      <c r="F394" s="271">
        <v>31418</v>
      </c>
      <c r="G394" s="271" t="s">
        <v>1919</v>
      </c>
      <c r="H394" s="271" t="s">
        <v>1345</v>
      </c>
      <c r="I394" s="271" t="s">
        <v>2007</v>
      </c>
      <c r="J394" s="271" t="s">
        <v>1333</v>
      </c>
      <c r="K394" s="271" t="s">
        <v>1965</v>
      </c>
      <c r="L394" s="271"/>
      <c r="M394" s="271" t="s">
        <v>1343</v>
      </c>
      <c r="N394" s="271"/>
      <c r="O394" s="271"/>
      <c r="P394" s="271"/>
      <c r="Q394" s="271"/>
      <c r="R394" s="271"/>
      <c r="S394" s="271"/>
      <c r="T394" s="271"/>
      <c r="U394" s="271"/>
      <c r="V394" s="271"/>
      <c r="W394"/>
    </row>
    <row r="395" spans="1:23" s="620" customFormat="1">
      <c r="A395" s="271">
        <v>800955</v>
      </c>
      <c r="B395" s="271" t="s">
        <v>1363</v>
      </c>
      <c r="C395" s="271" t="s">
        <v>132</v>
      </c>
      <c r="D395" s="271" t="s">
        <v>488</v>
      </c>
      <c r="E395" s="271" t="s">
        <v>345</v>
      </c>
      <c r="F395" s="271">
        <v>29587</v>
      </c>
      <c r="G395" s="271" t="s">
        <v>1825</v>
      </c>
      <c r="H395" s="271" t="s">
        <v>1345</v>
      </c>
      <c r="I395" s="271" t="s">
        <v>2007</v>
      </c>
      <c r="J395" s="271" t="s">
        <v>1333</v>
      </c>
      <c r="K395" s="271" t="s">
        <v>1965</v>
      </c>
      <c r="L395" s="271"/>
      <c r="M395" s="271" t="s">
        <v>1343</v>
      </c>
      <c r="N395" s="271"/>
      <c r="O395" s="271"/>
      <c r="P395" s="271"/>
      <c r="Q395" s="271"/>
      <c r="R395" s="271"/>
      <c r="S395" s="271"/>
      <c r="T395" s="271"/>
      <c r="U395" s="271"/>
      <c r="V395" s="271"/>
      <c r="W395"/>
    </row>
    <row r="396" spans="1:23" s="620" customFormat="1">
      <c r="A396" s="271">
        <v>804312</v>
      </c>
      <c r="B396" s="271" t="s">
        <v>1148</v>
      </c>
      <c r="C396" s="271" t="s">
        <v>82</v>
      </c>
      <c r="D396" s="271" t="s">
        <v>567</v>
      </c>
      <c r="E396" s="271" t="s">
        <v>345</v>
      </c>
      <c r="F396" s="271">
        <v>34335</v>
      </c>
      <c r="G396" s="271" t="s">
        <v>1795</v>
      </c>
      <c r="H396" s="271" t="s">
        <v>1345</v>
      </c>
      <c r="I396" s="271" t="s">
        <v>2007</v>
      </c>
      <c r="J396" s="271" t="s">
        <v>1333</v>
      </c>
      <c r="K396" s="271" t="s">
        <v>1965</v>
      </c>
      <c r="L396" s="271"/>
      <c r="M396" s="271" t="s">
        <v>1344</v>
      </c>
      <c r="N396" s="271"/>
      <c r="O396" s="271"/>
      <c r="P396" s="271"/>
      <c r="Q396" s="271"/>
      <c r="R396" s="271"/>
      <c r="S396" s="271"/>
      <c r="T396" s="271"/>
      <c r="U396" s="271"/>
      <c r="V396" s="271"/>
      <c r="W396"/>
    </row>
    <row r="397" spans="1:23" s="620" customFormat="1">
      <c r="A397" s="271">
        <v>809721</v>
      </c>
      <c r="B397" s="271" t="s">
        <v>1033</v>
      </c>
      <c r="C397" s="271" t="s">
        <v>118</v>
      </c>
      <c r="D397" s="271" t="s">
        <v>505</v>
      </c>
      <c r="E397" s="271" t="s">
        <v>346</v>
      </c>
      <c r="F397" s="271">
        <v>29952</v>
      </c>
      <c r="G397" s="271" t="s">
        <v>1937</v>
      </c>
      <c r="H397" s="271" t="s">
        <v>1345</v>
      </c>
      <c r="I397" s="271" t="s">
        <v>2007</v>
      </c>
      <c r="J397" s="271" t="s">
        <v>1333</v>
      </c>
      <c r="K397" s="271" t="s">
        <v>1965</v>
      </c>
      <c r="L397" s="271"/>
      <c r="M397" s="271" t="s">
        <v>1344</v>
      </c>
      <c r="N397" s="271"/>
      <c r="O397" s="271"/>
      <c r="P397" s="271"/>
      <c r="Q397" s="271"/>
      <c r="R397" s="271"/>
      <c r="S397" s="271"/>
      <c r="T397" s="271"/>
      <c r="U397" s="271"/>
      <c r="V397" s="271"/>
      <c r="W397"/>
    </row>
    <row r="398" spans="1:23" s="620" customFormat="1">
      <c r="A398" s="271">
        <v>802890</v>
      </c>
      <c r="B398" s="271" t="s">
        <v>1136</v>
      </c>
      <c r="C398" s="271" t="s">
        <v>84</v>
      </c>
      <c r="D398" s="271" t="s">
        <v>508</v>
      </c>
      <c r="E398" s="271" t="s">
        <v>345</v>
      </c>
      <c r="F398" s="271">
        <v>30563</v>
      </c>
      <c r="G398" s="271" t="s">
        <v>1947</v>
      </c>
      <c r="H398" s="271" t="s">
        <v>1345</v>
      </c>
      <c r="I398" s="271" t="s">
        <v>2007</v>
      </c>
      <c r="J398" s="271" t="s">
        <v>1333</v>
      </c>
      <c r="K398" s="271" t="s">
        <v>1965</v>
      </c>
      <c r="L398" s="271"/>
      <c r="M398" s="271" t="s">
        <v>1344</v>
      </c>
      <c r="N398" s="271"/>
      <c r="O398" s="271"/>
      <c r="P398" s="271"/>
      <c r="Q398" s="271"/>
      <c r="R398" s="271"/>
      <c r="S398" s="271"/>
      <c r="T398" s="271"/>
      <c r="U398" s="271"/>
      <c r="V398" s="271"/>
      <c r="W398"/>
    </row>
    <row r="399" spans="1:23" s="620" customFormat="1">
      <c r="A399" s="271">
        <v>800222</v>
      </c>
      <c r="B399" s="271" t="s">
        <v>1075</v>
      </c>
      <c r="C399" s="271" t="s">
        <v>1608</v>
      </c>
      <c r="D399" s="271" t="s">
        <v>1609</v>
      </c>
      <c r="E399" s="271" t="s">
        <v>345</v>
      </c>
      <c r="F399" s="271">
        <v>28818</v>
      </c>
      <c r="G399" s="271" t="s">
        <v>1816</v>
      </c>
      <c r="H399" s="271" t="s">
        <v>1345</v>
      </c>
      <c r="I399" s="271" t="s">
        <v>2007</v>
      </c>
      <c r="J399" s="271" t="s">
        <v>1333</v>
      </c>
      <c r="K399" s="271" t="s">
        <v>1965</v>
      </c>
      <c r="L399" s="271"/>
      <c r="M399" s="271" t="s">
        <v>1816</v>
      </c>
      <c r="N399" s="271"/>
      <c r="O399" s="271"/>
      <c r="P399" s="271"/>
      <c r="Q399" s="271"/>
      <c r="R399" s="271"/>
      <c r="S399" s="271"/>
      <c r="T399" s="271"/>
      <c r="U399" s="271"/>
      <c r="V399" s="271"/>
      <c r="W399"/>
    </row>
    <row r="400" spans="1:23" s="620" customFormat="1">
      <c r="A400" s="271">
        <v>808084</v>
      </c>
      <c r="B400" s="271" t="s">
        <v>1527</v>
      </c>
      <c r="C400" s="271" t="s">
        <v>1319</v>
      </c>
      <c r="D400" s="271" t="s">
        <v>1719</v>
      </c>
      <c r="E400" s="271" t="s">
        <v>345</v>
      </c>
      <c r="F400" s="271">
        <v>31803</v>
      </c>
      <c r="G400" s="271" t="s">
        <v>1816</v>
      </c>
      <c r="H400" s="271" t="s">
        <v>1345</v>
      </c>
      <c r="I400" s="271" t="s">
        <v>2007</v>
      </c>
      <c r="J400" s="271" t="s">
        <v>1333</v>
      </c>
      <c r="K400" s="271" t="s">
        <v>1965</v>
      </c>
      <c r="L400" s="271"/>
      <c r="M400" s="271" t="s">
        <v>1816</v>
      </c>
      <c r="N400" s="271"/>
      <c r="O400" s="271"/>
      <c r="P400" s="271"/>
      <c r="Q400" s="271"/>
      <c r="R400" s="271"/>
      <c r="S400" s="271"/>
      <c r="T400" s="271"/>
      <c r="U400" s="271"/>
      <c r="V400" s="271"/>
      <c r="W400"/>
    </row>
    <row r="401" spans="1:23" s="620" customFormat="1">
      <c r="A401" s="271">
        <v>800018</v>
      </c>
      <c r="B401" s="271" t="s">
        <v>220</v>
      </c>
      <c r="C401" s="271" t="s">
        <v>176</v>
      </c>
      <c r="D401" s="271" t="s">
        <v>1115</v>
      </c>
      <c r="E401" s="271" t="s">
        <v>345</v>
      </c>
      <c r="F401" s="271"/>
      <c r="G401" s="271"/>
      <c r="H401" s="271" t="s">
        <v>1345</v>
      </c>
      <c r="I401" s="271" t="s">
        <v>2007</v>
      </c>
      <c r="J401" s="271" t="s">
        <v>1333</v>
      </c>
      <c r="K401" s="271" t="s">
        <v>1965</v>
      </c>
      <c r="L401" s="271"/>
      <c r="M401" s="271" t="s">
        <v>1816</v>
      </c>
      <c r="N401" s="271"/>
      <c r="O401" s="271"/>
      <c r="P401" s="271"/>
      <c r="Q401" s="271"/>
      <c r="R401" s="271"/>
      <c r="S401" s="271"/>
      <c r="T401" s="271"/>
      <c r="U401" s="271"/>
      <c r="V401" s="271"/>
      <c r="W401"/>
    </row>
    <row r="402" spans="1:23" s="620" customFormat="1">
      <c r="A402" s="271">
        <v>807238</v>
      </c>
      <c r="B402" s="271" t="s">
        <v>941</v>
      </c>
      <c r="C402" s="271" t="s">
        <v>942</v>
      </c>
      <c r="D402" s="271" t="s">
        <v>466</v>
      </c>
      <c r="E402" s="271" t="s">
        <v>345</v>
      </c>
      <c r="F402" s="271">
        <v>35596</v>
      </c>
      <c r="G402" s="271" t="s">
        <v>1332</v>
      </c>
      <c r="H402" s="271" t="s">
        <v>1345</v>
      </c>
      <c r="I402" s="271" t="s">
        <v>2007</v>
      </c>
      <c r="J402" s="271" t="s">
        <v>1333</v>
      </c>
      <c r="K402" s="271" t="s">
        <v>1965</v>
      </c>
      <c r="L402" s="271"/>
      <c r="M402" s="271" t="s">
        <v>1355</v>
      </c>
      <c r="N402" s="271"/>
      <c r="O402" s="271"/>
      <c r="P402" s="271"/>
      <c r="Q402" s="271"/>
      <c r="R402" s="271"/>
      <c r="S402" s="271"/>
      <c r="T402" s="271"/>
      <c r="U402" s="271"/>
      <c r="V402" s="271"/>
      <c r="W402"/>
    </row>
    <row r="403" spans="1:23" s="620" customFormat="1">
      <c r="A403" s="271">
        <v>808319</v>
      </c>
      <c r="B403" s="271" t="s">
        <v>1534</v>
      </c>
      <c r="C403" s="271" t="s">
        <v>1728</v>
      </c>
      <c r="D403" s="271" t="s">
        <v>1729</v>
      </c>
      <c r="E403" s="271" t="s">
        <v>346</v>
      </c>
      <c r="F403" s="271">
        <v>33756</v>
      </c>
      <c r="G403" s="271" t="s">
        <v>1885</v>
      </c>
      <c r="H403" s="271" t="s">
        <v>1345</v>
      </c>
      <c r="I403" s="271" t="s">
        <v>2007</v>
      </c>
      <c r="J403" s="271" t="s">
        <v>1333</v>
      </c>
      <c r="K403" s="271" t="s">
        <v>1965</v>
      </c>
      <c r="L403" s="271"/>
      <c r="M403" s="271" t="s">
        <v>1355</v>
      </c>
      <c r="N403" s="271"/>
      <c r="O403" s="271"/>
      <c r="P403" s="271"/>
      <c r="Q403" s="271"/>
      <c r="R403" s="271"/>
      <c r="S403" s="271"/>
      <c r="T403" s="271"/>
      <c r="U403" s="271"/>
      <c r="V403" s="271"/>
      <c r="W403"/>
    </row>
    <row r="404" spans="1:23" s="620" customFormat="1">
      <c r="A404" s="271">
        <v>802199</v>
      </c>
      <c r="B404" s="271" t="s">
        <v>1377</v>
      </c>
      <c r="C404" s="271" t="s">
        <v>1627</v>
      </c>
      <c r="D404" s="271" t="s">
        <v>1628</v>
      </c>
      <c r="E404" s="271" t="s">
        <v>345</v>
      </c>
      <c r="F404" s="271">
        <v>33970</v>
      </c>
      <c r="G404" s="271" t="s">
        <v>1838</v>
      </c>
      <c r="H404" s="271" t="s">
        <v>1345</v>
      </c>
      <c r="I404" s="271" t="s">
        <v>2007</v>
      </c>
      <c r="J404" s="271" t="s">
        <v>1333</v>
      </c>
      <c r="K404" s="271" t="s">
        <v>1965</v>
      </c>
      <c r="L404" s="271"/>
      <c r="M404" s="271" t="s">
        <v>1356</v>
      </c>
      <c r="N404" s="271"/>
      <c r="O404" s="271"/>
      <c r="P404" s="271"/>
      <c r="Q404" s="271"/>
      <c r="R404" s="271"/>
      <c r="S404" s="271">
        <v>1606</v>
      </c>
      <c r="T404" s="271">
        <v>43629</v>
      </c>
      <c r="U404" s="271" t="s">
        <v>2010</v>
      </c>
      <c r="V404" s="271"/>
      <c r="W404"/>
    </row>
    <row r="405" spans="1:23" s="620" customFormat="1">
      <c r="A405" s="271">
        <v>806256</v>
      </c>
      <c r="B405" s="271" t="s">
        <v>1458</v>
      </c>
      <c r="C405" s="271" t="s">
        <v>146</v>
      </c>
      <c r="D405" s="271" t="s">
        <v>683</v>
      </c>
      <c r="E405" s="271" t="s">
        <v>346</v>
      </c>
      <c r="F405" s="271"/>
      <c r="G405" s="271"/>
      <c r="H405" s="271" t="s">
        <v>1345</v>
      </c>
      <c r="I405" s="271" t="s">
        <v>2007</v>
      </c>
      <c r="J405" s="271" t="s">
        <v>1333</v>
      </c>
      <c r="K405" s="271" t="s">
        <v>1965</v>
      </c>
      <c r="L405" s="271"/>
      <c r="M405" s="271" t="s">
        <v>1356</v>
      </c>
      <c r="N405" s="271"/>
      <c r="O405" s="271"/>
      <c r="P405" s="271"/>
      <c r="Q405" s="271"/>
      <c r="R405" s="271"/>
      <c r="S405" s="271">
        <v>1577</v>
      </c>
      <c r="T405" s="271">
        <v>43629</v>
      </c>
      <c r="U405" s="271" t="s">
        <v>2009</v>
      </c>
      <c r="V405" s="271"/>
      <c r="W405"/>
    </row>
    <row r="406" spans="1:23" s="620" customFormat="1">
      <c r="A406" s="271">
        <v>810734</v>
      </c>
      <c r="B406" s="271" t="s">
        <v>1592</v>
      </c>
      <c r="C406" s="271" t="s">
        <v>1634</v>
      </c>
      <c r="D406" s="271" t="s">
        <v>553</v>
      </c>
      <c r="E406" s="271" t="s">
        <v>346</v>
      </c>
      <c r="F406" s="271">
        <v>32887</v>
      </c>
      <c r="G406" s="271" t="s">
        <v>1356</v>
      </c>
      <c r="H406" s="271" t="s">
        <v>1345</v>
      </c>
      <c r="I406" s="271" t="s">
        <v>2007</v>
      </c>
      <c r="J406" s="271" t="s">
        <v>1333</v>
      </c>
      <c r="K406" s="271" t="s">
        <v>1965</v>
      </c>
      <c r="L406" s="271"/>
      <c r="M406" s="271" t="s">
        <v>1356</v>
      </c>
      <c r="N406" s="271"/>
      <c r="O406" s="271"/>
      <c r="P406" s="271"/>
      <c r="Q406" s="271"/>
      <c r="R406" s="271"/>
      <c r="S406" s="271"/>
      <c r="T406" s="271"/>
      <c r="U406" s="271"/>
      <c r="V406" s="271"/>
      <c r="W406"/>
    </row>
    <row r="407" spans="1:23" s="620" customFormat="1">
      <c r="A407" s="271">
        <v>807538</v>
      </c>
      <c r="B407" s="271" t="s">
        <v>1515</v>
      </c>
      <c r="C407" s="271" t="s">
        <v>91</v>
      </c>
      <c r="D407" s="271" t="s">
        <v>436</v>
      </c>
      <c r="E407" s="271" t="s">
        <v>345</v>
      </c>
      <c r="F407" s="271"/>
      <c r="G407" s="271" t="s">
        <v>1332</v>
      </c>
      <c r="H407" s="271" t="s">
        <v>1345</v>
      </c>
      <c r="I407" s="271" t="s">
        <v>2007</v>
      </c>
      <c r="J407" s="271" t="s">
        <v>1333</v>
      </c>
      <c r="K407" s="271" t="s">
        <v>1965</v>
      </c>
      <c r="L407" s="271"/>
      <c r="M407" s="271" t="s">
        <v>1348</v>
      </c>
      <c r="N407" s="271"/>
      <c r="O407" s="271"/>
      <c r="P407" s="271"/>
      <c r="Q407" s="271"/>
      <c r="R407" s="271"/>
      <c r="S407" s="271">
        <v>1347</v>
      </c>
      <c r="T407" s="271">
        <v>43611</v>
      </c>
      <c r="U407" s="271">
        <v>0</v>
      </c>
      <c r="V407" s="271"/>
      <c r="W407"/>
    </row>
    <row r="408" spans="1:23" s="620" customFormat="1">
      <c r="A408" s="271">
        <v>802323</v>
      </c>
      <c r="B408" s="271" t="s">
        <v>1132</v>
      </c>
      <c r="C408" s="271" t="s">
        <v>147</v>
      </c>
      <c r="D408" s="271" t="s">
        <v>305</v>
      </c>
      <c r="E408" s="271" t="s">
        <v>345</v>
      </c>
      <c r="F408" s="271"/>
      <c r="G408" s="271" t="s">
        <v>1332</v>
      </c>
      <c r="H408" s="271" t="s">
        <v>1345</v>
      </c>
      <c r="I408" s="271" t="s">
        <v>2007</v>
      </c>
      <c r="J408" s="271" t="s">
        <v>1333</v>
      </c>
      <c r="K408" s="271" t="s">
        <v>1965</v>
      </c>
      <c r="L408" s="271"/>
      <c r="M408" s="271" t="s">
        <v>1353</v>
      </c>
      <c r="N408" s="271"/>
      <c r="O408" s="271"/>
      <c r="P408" s="271"/>
      <c r="Q408" s="271"/>
      <c r="R408" s="271"/>
      <c r="S408" s="271"/>
      <c r="T408" s="271"/>
      <c r="U408" s="271"/>
      <c r="V408" s="271"/>
      <c r="W408"/>
    </row>
    <row r="409" spans="1:23" s="620" customFormat="1">
      <c r="A409" s="271">
        <v>806584</v>
      </c>
      <c r="B409" s="271" t="s">
        <v>1475</v>
      </c>
      <c r="C409" s="271" t="s">
        <v>1641</v>
      </c>
      <c r="D409" s="271" t="s">
        <v>1614</v>
      </c>
      <c r="E409" s="271" t="s">
        <v>346</v>
      </c>
      <c r="F409" s="271">
        <v>33729</v>
      </c>
      <c r="G409" s="271" t="s">
        <v>1795</v>
      </c>
      <c r="H409" s="271" t="s">
        <v>1345</v>
      </c>
      <c r="I409" s="271" t="s">
        <v>2007</v>
      </c>
      <c r="J409" s="271" t="s">
        <v>1333</v>
      </c>
      <c r="K409" s="271" t="s">
        <v>1965</v>
      </c>
      <c r="L409" s="271"/>
      <c r="M409" s="271" t="s">
        <v>1353</v>
      </c>
      <c r="N409" s="271"/>
      <c r="O409" s="271"/>
      <c r="P409" s="271"/>
      <c r="Q409" s="271"/>
      <c r="R409" s="271"/>
      <c r="S409" s="271"/>
      <c r="T409" s="271"/>
      <c r="U409" s="271"/>
      <c r="V409" s="271"/>
      <c r="W409"/>
    </row>
    <row r="410" spans="1:23" s="620" customFormat="1">
      <c r="A410" s="271">
        <v>804226</v>
      </c>
      <c r="B410" s="271" t="s">
        <v>795</v>
      </c>
      <c r="C410" s="271" t="s">
        <v>118</v>
      </c>
      <c r="D410" s="271" t="s">
        <v>1646</v>
      </c>
      <c r="E410" s="271" t="s">
        <v>345</v>
      </c>
      <c r="F410" s="271"/>
      <c r="G410" s="271" t="s">
        <v>1332</v>
      </c>
      <c r="H410" s="271" t="s">
        <v>1345</v>
      </c>
      <c r="I410" s="271" t="s">
        <v>2007</v>
      </c>
      <c r="J410" s="271" t="s">
        <v>1333</v>
      </c>
      <c r="K410" s="271" t="s">
        <v>1965</v>
      </c>
      <c r="L410" s="271"/>
      <c r="M410" s="271" t="s">
        <v>1332</v>
      </c>
      <c r="N410" s="271"/>
      <c r="O410" s="271"/>
      <c r="P410" s="271"/>
      <c r="Q410" s="271"/>
      <c r="R410" s="271"/>
      <c r="S410" s="271"/>
      <c r="T410" s="271"/>
      <c r="U410" s="271"/>
      <c r="V410" s="271"/>
      <c r="W410"/>
    </row>
    <row r="411" spans="1:23" s="620" customFormat="1">
      <c r="A411" s="271">
        <v>806317</v>
      </c>
      <c r="B411" s="271" t="s">
        <v>1462</v>
      </c>
      <c r="C411" s="271" t="s">
        <v>134</v>
      </c>
      <c r="D411" s="271" t="s">
        <v>539</v>
      </c>
      <c r="E411" s="271" t="s">
        <v>346</v>
      </c>
      <c r="F411" s="271">
        <v>31758</v>
      </c>
      <c r="G411" s="271" t="s">
        <v>1334</v>
      </c>
      <c r="H411" s="271" t="s">
        <v>1345</v>
      </c>
      <c r="I411" s="271" t="s">
        <v>2007</v>
      </c>
      <c r="J411" s="271" t="s">
        <v>1776</v>
      </c>
      <c r="K411" s="271" t="s">
        <v>1965</v>
      </c>
      <c r="L411" s="271"/>
      <c r="M411" s="271" t="s">
        <v>1334</v>
      </c>
      <c r="N411" s="271"/>
      <c r="O411" s="271"/>
      <c r="P411" s="271"/>
      <c r="Q411" s="271"/>
      <c r="R411" s="271"/>
      <c r="S411" s="271"/>
      <c r="T411" s="271"/>
      <c r="U411" s="271"/>
      <c r="V411" s="271"/>
      <c r="W411"/>
    </row>
    <row r="412" spans="1:23" s="620" customFormat="1">
      <c r="A412" s="271">
        <v>810721</v>
      </c>
      <c r="B412" s="271" t="s">
        <v>308</v>
      </c>
      <c r="C412" s="271" t="s">
        <v>318</v>
      </c>
      <c r="D412" s="271" t="s">
        <v>432</v>
      </c>
      <c r="E412" s="271" t="s">
        <v>345</v>
      </c>
      <c r="F412" s="271">
        <v>32509</v>
      </c>
      <c r="G412" s="271" t="s">
        <v>1332</v>
      </c>
      <c r="H412" s="271" t="s">
        <v>1957</v>
      </c>
      <c r="I412" s="271" t="s">
        <v>2007</v>
      </c>
      <c r="J412" s="271" t="s">
        <v>1335</v>
      </c>
      <c r="K412" s="271" t="s">
        <v>1965</v>
      </c>
      <c r="L412" s="271" t="s">
        <v>1795</v>
      </c>
      <c r="M412" s="271"/>
      <c r="N412" s="271"/>
      <c r="O412" s="271"/>
      <c r="P412" s="271"/>
      <c r="Q412" s="271"/>
      <c r="R412" s="271"/>
      <c r="S412" s="271"/>
      <c r="T412" s="271"/>
      <c r="U412" s="271"/>
      <c r="V412" s="271"/>
      <c r="W412"/>
    </row>
    <row r="413" spans="1:23" s="620" customFormat="1">
      <c r="A413" s="271">
        <v>807241</v>
      </c>
      <c r="B413" s="271" t="s">
        <v>943</v>
      </c>
      <c r="C413" s="271" t="s">
        <v>1625</v>
      </c>
      <c r="D413" s="271" t="s">
        <v>639</v>
      </c>
      <c r="E413" s="271" t="s">
        <v>345</v>
      </c>
      <c r="F413" s="271">
        <v>32465</v>
      </c>
      <c r="G413" s="271" t="s">
        <v>1911</v>
      </c>
      <c r="H413" s="271" t="s">
        <v>1957</v>
      </c>
      <c r="I413" s="271" t="s">
        <v>2007</v>
      </c>
      <c r="J413" s="271" t="s">
        <v>1333</v>
      </c>
      <c r="K413" s="271" t="s">
        <v>1965</v>
      </c>
      <c r="L413" s="271" t="s">
        <v>1965</v>
      </c>
      <c r="M413" s="271"/>
      <c r="N413" s="271"/>
      <c r="O413" s="271"/>
      <c r="P413" s="271"/>
      <c r="Q413" s="271"/>
      <c r="R413" s="271"/>
      <c r="S413" s="271"/>
      <c r="T413" s="271"/>
      <c r="U413" s="271"/>
      <c r="V413" s="271"/>
      <c r="W413"/>
    </row>
    <row r="414" spans="1:23" s="620" customFormat="1">
      <c r="A414" s="271">
        <v>805494</v>
      </c>
      <c r="B414" s="271" t="s">
        <v>840</v>
      </c>
      <c r="C414" s="271" t="s">
        <v>167</v>
      </c>
      <c r="D414" s="271" t="s">
        <v>432</v>
      </c>
      <c r="E414" s="271" t="s">
        <v>345</v>
      </c>
      <c r="F414" s="271"/>
      <c r="G414" s="271" t="s">
        <v>1332</v>
      </c>
      <c r="H414" s="271" t="s">
        <v>1957</v>
      </c>
      <c r="I414" s="271" t="s">
        <v>2007</v>
      </c>
      <c r="J414" s="271" t="s">
        <v>1333</v>
      </c>
      <c r="K414" s="271" t="s">
        <v>1965</v>
      </c>
      <c r="L414" s="271" t="s">
        <v>1965</v>
      </c>
      <c r="M414" s="271" t="s">
        <v>1332</v>
      </c>
      <c r="N414" s="271"/>
      <c r="O414" s="271"/>
      <c r="P414" s="271"/>
      <c r="Q414" s="271"/>
      <c r="R414" s="271"/>
      <c r="S414" s="271"/>
      <c r="T414" s="271"/>
      <c r="U414" s="271"/>
      <c r="V414" s="271"/>
      <c r="W414"/>
    </row>
    <row r="415" spans="1:23" s="620" customFormat="1">
      <c r="A415" s="271">
        <v>807105</v>
      </c>
      <c r="B415" s="271" t="s">
        <v>1496</v>
      </c>
      <c r="C415" s="271" t="s">
        <v>1700</v>
      </c>
      <c r="D415" s="271" t="s">
        <v>1701</v>
      </c>
      <c r="E415" s="271" t="s">
        <v>346</v>
      </c>
      <c r="F415" s="271">
        <v>33916</v>
      </c>
      <c r="G415" s="271" t="s">
        <v>1909</v>
      </c>
      <c r="H415" s="271" t="s">
        <v>1957</v>
      </c>
      <c r="I415" s="271" t="s">
        <v>2007</v>
      </c>
      <c r="J415" s="271" t="s">
        <v>1333</v>
      </c>
      <c r="K415" s="271" t="s">
        <v>1965</v>
      </c>
      <c r="L415" s="271" t="s">
        <v>1965</v>
      </c>
      <c r="M415" s="271"/>
      <c r="N415" s="271"/>
      <c r="O415" s="271"/>
      <c r="P415" s="271"/>
      <c r="Q415" s="271"/>
      <c r="R415" s="271"/>
      <c r="S415" s="271"/>
      <c r="T415" s="271"/>
      <c r="U415" s="271"/>
      <c r="V415" s="271"/>
      <c r="W415"/>
    </row>
    <row r="416" spans="1:23" s="620" customFormat="1">
      <c r="A416" s="271">
        <v>804425</v>
      </c>
      <c r="B416" s="271" t="s">
        <v>801</v>
      </c>
      <c r="C416" s="271" t="s">
        <v>125</v>
      </c>
      <c r="D416" s="271" t="s">
        <v>417</v>
      </c>
      <c r="E416" s="271" t="s">
        <v>345</v>
      </c>
      <c r="F416" s="271">
        <v>34047</v>
      </c>
      <c r="G416" s="271" t="s">
        <v>1332</v>
      </c>
      <c r="H416" s="271" t="s">
        <v>1957</v>
      </c>
      <c r="I416" s="271" t="s">
        <v>2007</v>
      </c>
      <c r="J416" s="271" t="s">
        <v>1333</v>
      </c>
      <c r="K416" s="271" t="s">
        <v>1965</v>
      </c>
      <c r="L416" s="271" t="s">
        <v>1965</v>
      </c>
      <c r="M416" s="271"/>
      <c r="N416" s="271"/>
      <c r="O416" s="271"/>
      <c r="P416" s="271"/>
      <c r="Q416" s="271"/>
      <c r="R416" s="271"/>
      <c r="S416" s="271"/>
      <c r="T416" s="271"/>
      <c r="U416" s="271"/>
      <c r="V416" s="271"/>
      <c r="W416"/>
    </row>
    <row r="417" spans="1:23" s="620" customFormat="1">
      <c r="A417" s="271">
        <v>807049</v>
      </c>
      <c r="B417" s="271" t="s">
        <v>924</v>
      </c>
      <c r="C417" s="271" t="s">
        <v>144</v>
      </c>
      <c r="D417" s="271" t="s">
        <v>638</v>
      </c>
      <c r="E417" s="271" t="s">
        <v>345</v>
      </c>
      <c r="F417" s="271">
        <v>34729</v>
      </c>
      <c r="G417" s="271" t="s">
        <v>1332</v>
      </c>
      <c r="H417" s="271" t="s">
        <v>1957</v>
      </c>
      <c r="I417" s="271" t="s">
        <v>2007</v>
      </c>
      <c r="J417" s="271" t="s">
        <v>1333</v>
      </c>
      <c r="K417" s="271" t="s">
        <v>1965</v>
      </c>
      <c r="L417" s="271" t="s">
        <v>1965</v>
      </c>
      <c r="M417" s="271"/>
      <c r="N417" s="271"/>
      <c r="O417" s="271"/>
      <c r="P417" s="271"/>
      <c r="Q417" s="271"/>
      <c r="R417" s="271"/>
      <c r="S417" s="271"/>
      <c r="T417" s="271"/>
      <c r="U417" s="271"/>
      <c r="V417" s="271"/>
      <c r="W417"/>
    </row>
    <row r="418" spans="1:23" s="620" customFormat="1">
      <c r="A418" s="271">
        <v>805862</v>
      </c>
      <c r="B418" s="271" t="s">
        <v>1265</v>
      </c>
      <c r="C418" s="271" t="s">
        <v>312</v>
      </c>
      <c r="D418" s="271" t="s">
        <v>1152</v>
      </c>
      <c r="E418" s="271" t="s">
        <v>346</v>
      </c>
      <c r="F418" s="271">
        <v>31905</v>
      </c>
      <c r="G418" s="271" t="s">
        <v>1795</v>
      </c>
      <c r="H418" s="271" t="s">
        <v>1345</v>
      </c>
      <c r="I418" s="271" t="s">
        <v>2007</v>
      </c>
      <c r="J418" s="271" t="s">
        <v>1335</v>
      </c>
      <c r="K418" s="271">
        <v>2015</v>
      </c>
      <c r="L418" s="271" t="s">
        <v>1332</v>
      </c>
      <c r="M418" s="271" t="s">
        <v>1332</v>
      </c>
      <c r="N418" s="271"/>
      <c r="O418" s="271"/>
      <c r="P418" s="271"/>
      <c r="Q418" s="271"/>
      <c r="R418" s="271"/>
      <c r="S418" s="271"/>
      <c r="T418" s="271"/>
      <c r="U418" s="271"/>
      <c r="V418" s="271"/>
      <c r="W418"/>
    </row>
    <row r="419" spans="1:23" s="620" customFormat="1">
      <c r="A419" s="271">
        <v>806912</v>
      </c>
      <c r="B419" s="271" t="s">
        <v>913</v>
      </c>
      <c r="C419" s="271" t="s">
        <v>82</v>
      </c>
      <c r="D419" s="271" t="s">
        <v>432</v>
      </c>
      <c r="E419" s="271" t="s">
        <v>346</v>
      </c>
      <c r="F419" s="271">
        <v>33363</v>
      </c>
      <c r="G419" s="271" t="s">
        <v>1332</v>
      </c>
      <c r="H419" s="271" t="s">
        <v>1345</v>
      </c>
      <c r="I419" s="271" t="s">
        <v>2007</v>
      </c>
      <c r="J419" s="271" t="s">
        <v>1333</v>
      </c>
      <c r="K419" s="271">
        <v>2015</v>
      </c>
      <c r="L419" s="271" t="s">
        <v>1332</v>
      </c>
      <c r="M419" s="271" t="s">
        <v>1342</v>
      </c>
      <c r="N419" s="271"/>
      <c r="O419" s="271"/>
      <c r="P419" s="271"/>
      <c r="Q419" s="271"/>
      <c r="R419" s="271"/>
      <c r="S419" s="271"/>
      <c r="T419" s="271"/>
      <c r="U419" s="271"/>
      <c r="V419" s="271"/>
      <c r="W419"/>
    </row>
    <row r="420" spans="1:23" s="620" customFormat="1">
      <c r="A420" s="271">
        <v>807360</v>
      </c>
      <c r="B420" s="271" t="s">
        <v>1507</v>
      </c>
      <c r="C420" s="271" t="s">
        <v>777</v>
      </c>
      <c r="D420" s="271" t="s">
        <v>1704</v>
      </c>
      <c r="E420" s="271" t="s">
        <v>345</v>
      </c>
      <c r="F420" s="271">
        <v>35453</v>
      </c>
      <c r="G420" s="271" t="s">
        <v>1795</v>
      </c>
      <c r="H420" s="271" t="s">
        <v>1345</v>
      </c>
      <c r="I420" s="271" t="s">
        <v>2007</v>
      </c>
      <c r="J420" s="271" t="s">
        <v>1962</v>
      </c>
      <c r="K420" s="271">
        <v>2015</v>
      </c>
      <c r="L420" s="271" t="s">
        <v>1795</v>
      </c>
      <c r="M420" s="271" t="s">
        <v>1332</v>
      </c>
      <c r="N420" s="271"/>
      <c r="O420" s="271"/>
      <c r="P420" s="271"/>
      <c r="Q420" s="271"/>
      <c r="R420" s="271"/>
      <c r="S420" s="271"/>
      <c r="T420" s="271"/>
      <c r="U420" s="271"/>
      <c r="V420" s="271"/>
      <c r="W420"/>
    </row>
    <row r="421" spans="1:23" s="620" customFormat="1">
      <c r="A421" s="271">
        <v>806743</v>
      </c>
      <c r="B421" s="271" t="s">
        <v>1485</v>
      </c>
      <c r="C421" s="271" t="s">
        <v>118</v>
      </c>
      <c r="D421" s="271" t="s">
        <v>1313</v>
      </c>
      <c r="E421" s="271" t="s">
        <v>1955</v>
      </c>
      <c r="F421" s="271">
        <v>30705</v>
      </c>
      <c r="G421" s="271" t="s">
        <v>1883</v>
      </c>
      <c r="H421" s="271" t="s">
        <v>1957</v>
      </c>
      <c r="I421" s="271" t="s">
        <v>2007</v>
      </c>
      <c r="J421" s="271" t="s">
        <v>1777</v>
      </c>
      <c r="K421" s="271">
        <v>2015</v>
      </c>
      <c r="L421" s="271" t="s">
        <v>1354</v>
      </c>
      <c r="M421" s="271" t="s">
        <v>1354</v>
      </c>
      <c r="N421" s="271"/>
      <c r="O421" s="271"/>
      <c r="P421" s="271"/>
      <c r="Q421" s="271"/>
      <c r="R421" s="271"/>
      <c r="S421" s="271"/>
      <c r="T421" s="271"/>
      <c r="U421" s="271"/>
      <c r="V421" s="271"/>
      <c r="W421"/>
    </row>
    <row r="422" spans="1:23" s="620" customFormat="1">
      <c r="A422" s="271">
        <v>810665</v>
      </c>
      <c r="B422" s="271" t="s">
        <v>1584</v>
      </c>
      <c r="C422" s="271" t="s">
        <v>726</v>
      </c>
      <c r="D422" s="271" t="s">
        <v>1628</v>
      </c>
      <c r="E422" s="271" t="s">
        <v>346</v>
      </c>
      <c r="F422" s="271">
        <v>35097</v>
      </c>
      <c r="G422" s="271" t="s">
        <v>1795</v>
      </c>
      <c r="H422" s="271" t="s">
        <v>1345</v>
      </c>
      <c r="I422" s="271" t="s">
        <v>2007</v>
      </c>
      <c r="J422" s="271" t="s">
        <v>1335</v>
      </c>
      <c r="K422" s="271">
        <v>2014</v>
      </c>
      <c r="L422" s="271" t="s">
        <v>1353</v>
      </c>
      <c r="M422" s="271" t="s">
        <v>1356</v>
      </c>
      <c r="N422" s="271"/>
      <c r="O422" s="271"/>
      <c r="P422" s="271"/>
      <c r="Q422" s="271"/>
      <c r="R422" s="271"/>
      <c r="S422" s="271"/>
      <c r="T422" s="271"/>
      <c r="U422" s="271"/>
      <c r="V422" s="271"/>
      <c r="W422"/>
    </row>
    <row r="423" spans="1:23" s="620" customFormat="1">
      <c r="A423" s="271">
        <v>809250</v>
      </c>
      <c r="B423" s="271" t="s">
        <v>1558</v>
      </c>
      <c r="C423" s="271" t="s">
        <v>246</v>
      </c>
      <c r="D423" s="271" t="s">
        <v>468</v>
      </c>
      <c r="E423" s="271" t="s">
        <v>346</v>
      </c>
      <c r="F423" s="271">
        <v>35072</v>
      </c>
      <c r="G423" s="271" t="s">
        <v>1332</v>
      </c>
      <c r="H423" s="271" t="s">
        <v>1345</v>
      </c>
      <c r="I423" s="271" t="s">
        <v>2007</v>
      </c>
      <c r="J423" s="271" t="s">
        <v>1335</v>
      </c>
      <c r="K423" s="271">
        <v>2014</v>
      </c>
      <c r="L423" s="271" t="s">
        <v>1332</v>
      </c>
      <c r="M423" s="271" t="s">
        <v>1332</v>
      </c>
      <c r="N423" s="271"/>
      <c r="O423" s="271"/>
      <c r="P423" s="271"/>
      <c r="Q423" s="271"/>
      <c r="R423" s="271"/>
      <c r="S423" s="271"/>
      <c r="T423" s="271"/>
      <c r="U423" s="271"/>
      <c r="V423" s="271"/>
      <c r="W423"/>
    </row>
    <row r="424" spans="1:23" s="620" customFormat="1">
      <c r="A424" s="271">
        <v>804244</v>
      </c>
      <c r="B424" s="271" t="s">
        <v>1147</v>
      </c>
      <c r="C424" s="271" t="s">
        <v>85</v>
      </c>
      <c r="D424" s="271" t="s">
        <v>668</v>
      </c>
      <c r="E424" s="271" t="s">
        <v>345</v>
      </c>
      <c r="F424" s="271">
        <v>31446</v>
      </c>
      <c r="G424" s="271" t="s">
        <v>1332</v>
      </c>
      <c r="H424" s="271" t="s">
        <v>1345</v>
      </c>
      <c r="I424" s="271" t="s">
        <v>2007</v>
      </c>
      <c r="J424" s="271" t="s">
        <v>1333</v>
      </c>
      <c r="K424" s="271">
        <v>2014</v>
      </c>
      <c r="L424" s="271" t="s">
        <v>1332</v>
      </c>
      <c r="M424" s="271" t="s">
        <v>1816</v>
      </c>
      <c r="N424" s="271"/>
      <c r="O424" s="271"/>
      <c r="P424" s="271"/>
      <c r="Q424" s="271"/>
      <c r="R424" s="271"/>
      <c r="S424" s="271"/>
      <c r="T424" s="271"/>
      <c r="U424" s="271"/>
      <c r="V424" s="271"/>
      <c r="W424"/>
    </row>
    <row r="425" spans="1:23" s="620" customFormat="1">
      <c r="A425" s="271">
        <v>810662</v>
      </c>
      <c r="B425" s="271" t="s">
        <v>1583</v>
      </c>
      <c r="C425" s="271" t="s">
        <v>618</v>
      </c>
      <c r="D425" s="271" t="s">
        <v>1740</v>
      </c>
      <c r="E425" s="271" t="s">
        <v>345</v>
      </c>
      <c r="F425" s="271">
        <v>34978</v>
      </c>
      <c r="G425" s="271" t="s">
        <v>1795</v>
      </c>
      <c r="H425" s="271" t="s">
        <v>1345</v>
      </c>
      <c r="I425" s="271" t="s">
        <v>2007</v>
      </c>
      <c r="J425" s="271" t="s">
        <v>1962</v>
      </c>
      <c r="K425" s="271">
        <v>2014</v>
      </c>
      <c r="L425" s="271" t="s">
        <v>1795</v>
      </c>
      <c r="M425" s="271" t="s">
        <v>1334</v>
      </c>
      <c r="N425" s="271"/>
      <c r="O425" s="271"/>
      <c r="P425" s="271"/>
      <c r="Q425" s="271"/>
      <c r="R425" s="271"/>
      <c r="S425" s="271"/>
      <c r="T425" s="271"/>
      <c r="U425" s="271"/>
      <c r="V425" s="271"/>
      <c r="W425"/>
    </row>
    <row r="426" spans="1:23" s="620" customFormat="1">
      <c r="A426" s="271">
        <v>810719</v>
      </c>
      <c r="B426" s="271" t="s">
        <v>1311</v>
      </c>
      <c r="C426" s="271" t="s">
        <v>259</v>
      </c>
      <c r="D426" s="271" t="s">
        <v>277</v>
      </c>
      <c r="E426" s="271" t="s">
        <v>345</v>
      </c>
      <c r="F426" s="271">
        <v>35065</v>
      </c>
      <c r="G426" s="271" t="s">
        <v>1332</v>
      </c>
      <c r="H426" s="271" t="s">
        <v>1345</v>
      </c>
      <c r="I426" s="271" t="s">
        <v>2007</v>
      </c>
      <c r="J426" s="271" t="s">
        <v>1335</v>
      </c>
      <c r="K426" s="271">
        <v>2014</v>
      </c>
      <c r="L426" s="271"/>
      <c r="M426" s="271" t="s">
        <v>1332</v>
      </c>
      <c r="N426" s="271"/>
      <c r="O426" s="271"/>
      <c r="P426" s="271"/>
      <c r="Q426" s="271"/>
      <c r="R426" s="271"/>
      <c r="S426" s="271"/>
      <c r="T426" s="271"/>
      <c r="U426" s="271"/>
      <c r="V426" s="271"/>
      <c r="W426"/>
    </row>
    <row r="427" spans="1:23" s="620" customFormat="1">
      <c r="A427" s="271">
        <v>805653</v>
      </c>
      <c r="B427" s="271" t="s">
        <v>1439</v>
      </c>
      <c r="C427" s="271" t="s">
        <v>84</v>
      </c>
      <c r="D427" s="271" t="s">
        <v>474</v>
      </c>
      <c r="E427" s="271" t="s">
        <v>345</v>
      </c>
      <c r="F427" s="271">
        <v>35065</v>
      </c>
      <c r="G427" s="271" t="s">
        <v>1332</v>
      </c>
      <c r="H427" s="271" t="s">
        <v>1345</v>
      </c>
      <c r="I427" s="271" t="s">
        <v>2007</v>
      </c>
      <c r="J427" s="271" t="s">
        <v>1335</v>
      </c>
      <c r="K427" s="271">
        <v>2013</v>
      </c>
      <c r="L427" s="271" t="s">
        <v>1332</v>
      </c>
      <c r="M427" s="271" t="s">
        <v>1332</v>
      </c>
      <c r="N427" s="271"/>
      <c r="O427" s="271"/>
      <c r="P427" s="271"/>
      <c r="Q427" s="271"/>
      <c r="R427" s="271"/>
      <c r="S427" s="271"/>
      <c r="T427" s="271"/>
      <c r="U427" s="271"/>
      <c r="V427" s="271"/>
      <c r="W427"/>
    </row>
    <row r="428" spans="1:23" s="620" customFormat="1">
      <c r="A428" s="271">
        <v>806614</v>
      </c>
      <c r="B428" s="271" t="s">
        <v>893</v>
      </c>
      <c r="C428" s="271" t="s">
        <v>114</v>
      </c>
      <c r="D428" s="271" t="s">
        <v>508</v>
      </c>
      <c r="E428" s="271" t="s">
        <v>346</v>
      </c>
      <c r="F428" s="271">
        <v>34647</v>
      </c>
      <c r="G428" s="271" t="s">
        <v>1332</v>
      </c>
      <c r="H428" s="271" t="s">
        <v>1345</v>
      </c>
      <c r="I428" s="271" t="s">
        <v>2007</v>
      </c>
      <c r="J428" s="271" t="s">
        <v>1335</v>
      </c>
      <c r="K428" s="271">
        <v>2013</v>
      </c>
      <c r="L428" s="271" t="s">
        <v>1332</v>
      </c>
      <c r="M428" s="271" t="s">
        <v>1332</v>
      </c>
      <c r="N428" s="271"/>
      <c r="O428" s="271"/>
      <c r="P428" s="271"/>
      <c r="Q428" s="271"/>
      <c r="R428" s="271"/>
      <c r="S428" s="271"/>
      <c r="T428" s="271"/>
      <c r="U428" s="271"/>
      <c r="V428" s="271"/>
      <c r="W428"/>
    </row>
    <row r="429" spans="1:23" s="620" customFormat="1">
      <c r="A429" s="271">
        <v>802364</v>
      </c>
      <c r="B429" s="271" t="s">
        <v>1133</v>
      </c>
      <c r="C429" s="271" t="s">
        <v>259</v>
      </c>
      <c r="D429" s="271" t="s">
        <v>479</v>
      </c>
      <c r="E429" s="271" t="s">
        <v>346</v>
      </c>
      <c r="F429" s="271">
        <v>34506</v>
      </c>
      <c r="G429" s="271" t="s">
        <v>1332</v>
      </c>
      <c r="H429" s="271" t="s">
        <v>1345</v>
      </c>
      <c r="I429" s="271" t="s">
        <v>2007</v>
      </c>
      <c r="J429" s="271" t="s">
        <v>1961</v>
      </c>
      <c r="K429" s="271">
        <v>2013</v>
      </c>
      <c r="L429" s="271" t="s">
        <v>1332</v>
      </c>
      <c r="M429" s="271" t="s">
        <v>1332</v>
      </c>
      <c r="N429" s="271"/>
      <c r="O429" s="271"/>
      <c r="P429" s="271"/>
      <c r="Q429" s="271"/>
      <c r="R429" s="271"/>
      <c r="S429" s="271"/>
      <c r="T429" s="271"/>
      <c r="U429" s="271"/>
      <c r="V429" s="271"/>
      <c r="W429"/>
    </row>
    <row r="430" spans="1:23" s="620" customFormat="1">
      <c r="A430" s="271">
        <v>806153</v>
      </c>
      <c r="B430" s="271" t="s">
        <v>1103</v>
      </c>
      <c r="C430" s="271" t="s">
        <v>104</v>
      </c>
      <c r="D430" s="271" t="s">
        <v>598</v>
      </c>
      <c r="E430" s="271" t="s">
        <v>345</v>
      </c>
      <c r="F430" s="271">
        <v>34504</v>
      </c>
      <c r="G430" s="271" t="s">
        <v>1332</v>
      </c>
      <c r="H430" s="271" t="s">
        <v>1345</v>
      </c>
      <c r="I430" s="271" t="s">
        <v>2007</v>
      </c>
      <c r="J430" s="271" t="s">
        <v>1961</v>
      </c>
      <c r="K430" s="271">
        <v>2013</v>
      </c>
      <c r="L430" s="271" t="s">
        <v>1334</v>
      </c>
      <c r="M430" s="271" t="s">
        <v>1334</v>
      </c>
      <c r="N430" s="271"/>
      <c r="O430" s="271"/>
      <c r="P430" s="271"/>
      <c r="Q430" s="271"/>
      <c r="R430" s="271"/>
      <c r="S430" s="271"/>
      <c r="T430" s="271"/>
      <c r="U430" s="271"/>
      <c r="V430" s="271"/>
      <c r="W430"/>
    </row>
    <row r="431" spans="1:23" s="620" customFormat="1">
      <c r="A431" s="271">
        <v>808342</v>
      </c>
      <c r="B431" s="271" t="s">
        <v>1536</v>
      </c>
      <c r="C431" s="271" t="s">
        <v>761</v>
      </c>
      <c r="D431" s="271" t="s">
        <v>499</v>
      </c>
      <c r="E431" s="271" t="s">
        <v>345</v>
      </c>
      <c r="F431" s="271">
        <v>34869</v>
      </c>
      <c r="G431" s="271" t="s">
        <v>1795</v>
      </c>
      <c r="H431" s="271" t="s">
        <v>1345</v>
      </c>
      <c r="I431" s="271" t="s">
        <v>2007</v>
      </c>
      <c r="J431" s="271" t="s">
        <v>1962</v>
      </c>
      <c r="K431" s="271">
        <v>2013</v>
      </c>
      <c r="L431" s="271" t="s">
        <v>1813</v>
      </c>
      <c r="M431" s="271">
        <v>0</v>
      </c>
      <c r="N431" s="271"/>
      <c r="O431" s="271"/>
      <c r="P431" s="271"/>
      <c r="Q431" s="271"/>
      <c r="R431" s="271"/>
      <c r="S431" s="271"/>
      <c r="T431" s="271"/>
      <c r="U431" s="271"/>
      <c r="V431" s="271"/>
      <c r="W431"/>
    </row>
    <row r="432" spans="1:23" s="620" customFormat="1">
      <c r="A432" s="271">
        <v>805354</v>
      </c>
      <c r="B432" s="271" t="s">
        <v>1098</v>
      </c>
      <c r="C432" s="271" t="s">
        <v>151</v>
      </c>
      <c r="D432" s="271" t="s">
        <v>430</v>
      </c>
      <c r="E432" s="271" t="s">
        <v>346</v>
      </c>
      <c r="F432" s="271"/>
      <c r="G432" s="271"/>
      <c r="H432" s="271" t="s">
        <v>1345</v>
      </c>
      <c r="I432" s="271" t="s">
        <v>2007</v>
      </c>
      <c r="J432" s="271" t="s">
        <v>1335</v>
      </c>
      <c r="K432" s="271">
        <v>2012</v>
      </c>
      <c r="L432" s="271" t="s">
        <v>1332</v>
      </c>
      <c r="M432" s="271" t="s">
        <v>1332</v>
      </c>
      <c r="N432" s="271"/>
      <c r="O432" s="271"/>
      <c r="P432" s="271"/>
      <c r="Q432" s="271"/>
      <c r="R432" s="271"/>
      <c r="S432" s="271"/>
      <c r="T432" s="271"/>
      <c r="U432" s="271"/>
      <c r="V432" s="271"/>
      <c r="W432"/>
    </row>
    <row r="433" spans="1:23" s="620" customFormat="1">
      <c r="A433" s="271">
        <v>806250</v>
      </c>
      <c r="B433" s="271" t="s">
        <v>1274</v>
      </c>
      <c r="C433" s="271" t="s">
        <v>135</v>
      </c>
      <c r="D433" s="271" t="s">
        <v>655</v>
      </c>
      <c r="E433" s="271" t="s">
        <v>345</v>
      </c>
      <c r="F433" s="271">
        <v>35188</v>
      </c>
      <c r="G433" s="271" t="s">
        <v>1332</v>
      </c>
      <c r="H433" s="271" t="s">
        <v>1345</v>
      </c>
      <c r="I433" s="271" t="s">
        <v>2007</v>
      </c>
      <c r="J433" s="271" t="s">
        <v>1333</v>
      </c>
      <c r="K433" s="271">
        <v>2012</v>
      </c>
      <c r="L433" s="271" t="s">
        <v>1332</v>
      </c>
      <c r="M433" s="271" t="s">
        <v>1342</v>
      </c>
      <c r="N433" s="271"/>
      <c r="O433" s="271"/>
      <c r="P433" s="271"/>
      <c r="Q433" s="271"/>
      <c r="R433" s="271"/>
      <c r="S433" s="271"/>
      <c r="T433" s="271"/>
      <c r="U433" s="271"/>
      <c r="V433" s="271"/>
      <c r="W433"/>
    </row>
    <row r="434" spans="1:23" s="620" customFormat="1">
      <c r="A434" s="271">
        <v>802749</v>
      </c>
      <c r="B434" s="271" t="s">
        <v>719</v>
      </c>
      <c r="C434" s="271" t="s">
        <v>86</v>
      </c>
      <c r="D434" s="271" t="s">
        <v>464</v>
      </c>
      <c r="E434" s="271" t="s">
        <v>346</v>
      </c>
      <c r="F434" s="271">
        <v>34036</v>
      </c>
      <c r="G434" s="271" t="s">
        <v>1843</v>
      </c>
      <c r="H434" s="271" t="s">
        <v>1345</v>
      </c>
      <c r="I434" s="271" t="s">
        <v>2007</v>
      </c>
      <c r="J434" s="271" t="s">
        <v>2005</v>
      </c>
      <c r="K434" s="271">
        <v>2012</v>
      </c>
      <c r="L434" s="271" t="s">
        <v>1795</v>
      </c>
      <c r="M434" s="271" t="s">
        <v>1344</v>
      </c>
      <c r="N434" s="271"/>
      <c r="O434" s="271"/>
      <c r="P434" s="271"/>
      <c r="Q434" s="271"/>
      <c r="R434" s="271"/>
      <c r="S434" s="271"/>
      <c r="T434" s="271"/>
      <c r="U434" s="271"/>
      <c r="V434" s="271"/>
      <c r="W434"/>
    </row>
    <row r="435" spans="1:23" s="620" customFormat="1">
      <c r="A435" s="271">
        <v>804159</v>
      </c>
      <c r="B435" s="271" t="s">
        <v>1143</v>
      </c>
      <c r="C435" s="271" t="s">
        <v>111</v>
      </c>
      <c r="D435" s="271" t="s">
        <v>1144</v>
      </c>
      <c r="E435" s="271" t="s">
        <v>345</v>
      </c>
      <c r="F435" s="271">
        <v>35071</v>
      </c>
      <c r="G435" s="271" t="s">
        <v>1858</v>
      </c>
      <c r="H435" s="271" t="s">
        <v>1345</v>
      </c>
      <c r="I435" s="271" t="s">
        <v>2007</v>
      </c>
      <c r="J435" s="271" t="s">
        <v>1961</v>
      </c>
      <c r="K435" s="271">
        <v>2012</v>
      </c>
      <c r="L435" s="271" t="s">
        <v>1334</v>
      </c>
      <c r="M435" s="271" t="s">
        <v>1348</v>
      </c>
      <c r="N435" s="271"/>
      <c r="O435" s="271"/>
      <c r="P435" s="271"/>
      <c r="Q435" s="271"/>
      <c r="R435" s="271"/>
      <c r="S435" s="271"/>
      <c r="T435" s="271"/>
      <c r="U435" s="271"/>
      <c r="V435" s="271"/>
      <c r="W435"/>
    </row>
    <row r="436" spans="1:23" s="620" customFormat="1">
      <c r="A436" s="271">
        <v>803637</v>
      </c>
      <c r="B436" s="271" t="s">
        <v>310</v>
      </c>
      <c r="C436" s="271" t="s">
        <v>84</v>
      </c>
      <c r="D436" s="271" t="s">
        <v>591</v>
      </c>
      <c r="E436" s="271" t="s">
        <v>345</v>
      </c>
      <c r="F436" s="271">
        <v>34597</v>
      </c>
      <c r="G436" s="271" t="s">
        <v>1851</v>
      </c>
      <c r="H436" s="271" t="s">
        <v>1345</v>
      </c>
      <c r="I436" s="271" t="s">
        <v>2007</v>
      </c>
      <c r="J436" s="271" t="s">
        <v>1961</v>
      </c>
      <c r="K436" s="271">
        <v>2012</v>
      </c>
      <c r="L436" s="271" t="s">
        <v>1334</v>
      </c>
      <c r="M436" s="271" t="s">
        <v>1344</v>
      </c>
      <c r="N436" s="271"/>
      <c r="O436" s="271"/>
      <c r="P436" s="271"/>
      <c r="Q436" s="271"/>
      <c r="R436" s="271"/>
      <c r="S436" s="271"/>
      <c r="T436" s="271"/>
      <c r="U436" s="271"/>
      <c r="V436" s="271"/>
      <c r="W436"/>
    </row>
    <row r="437" spans="1:23" s="620" customFormat="1">
      <c r="A437" s="271">
        <v>805052</v>
      </c>
      <c r="B437" s="271" t="s">
        <v>1158</v>
      </c>
      <c r="C437" s="271" t="s">
        <v>147</v>
      </c>
      <c r="D437" s="271" t="s">
        <v>649</v>
      </c>
      <c r="E437" s="271" t="s">
        <v>346</v>
      </c>
      <c r="F437" s="271" t="s">
        <v>1952</v>
      </c>
      <c r="G437" s="271" t="s">
        <v>1852</v>
      </c>
      <c r="H437" s="271" t="s">
        <v>1345</v>
      </c>
      <c r="I437" s="271" t="s">
        <v>2007</v>
      </c>
      <c r="J437" s="271" t="s">
        <v>1335</v>
      </c>
      <c r="K437" s="271">
        <v>2011</v>
      </c>
      <c r="L437" s="271" t="s">
        <v>1353</v>
      </c>
      <c r="M437" s="271" t="s">
        <v>1334</v>
      </c>
      <c r="N437" s="271"/>
      <c r="O437" s="271"/>
      <c r="P437" s="271"/>
      <c r="Q437" s="271"/>
      <c r="R437" s="271"/>
      <c r="S437" s="271"/>
      <c r="T437" s="271"/>
      <c r="U437" s="271"/>
      <c r="V437" s="271"/>
      <c r="W437"/>
    </row>
    <row r="438" spans="1:23" s="620" customFormat="1">
      <c r="A438" s="271">
        <v>805347</v>
      </c>
      <c r="B438" s="271" t="s">
        <v>1255</v>
      </c>
      <c r="C438" s="271" t="s">
        <v>93</v>
      </c>
      <c r="D438" s="271" t="s">
        <v>1256</v>
      </c>
      <c r="E438" s="271" t="s">
        <v>346</v>
      </c>
      <c r="F438" s="271">
        <v>32973</v>
      </c>
      <c r="G438" s="271" t="s">
        <v>1332</v>
      </c>
      <c r="H438" s="271" t="s">
        <v>1345</v>
      </c>
      <c r="I438" s="271" t="s">
        <v>2007</v>
      </c>
      <c r="J438" s="271" t="s">
        <v>1333</v>
      </c>
      <c r="K438" s="271">
        <v>2011</v>
      </c>
      <c r="L438" s="271" t="s">
        <v>1332</v>
      </c>
      <c r="M438" s="271" t="s">
        <v>1332</v>
      </c>
      <c r="N438" s="271"/>
      <c r="O438" s="271"/>
      <c r="P438" s="271"/>
      <c r="Q438" s="271"/>
      <c r="R438" s="271"/>
      <c r="S438" s="271"/>
      <c r="T438" s="271"/>
      <c r="U438" s="271"/>
      <c r="V438" s="271"/>
      <c r="W438"/>
    </row>
    <row r="439" spans="1:23" s="620" customFormat="1">
      <c r="A439" s="271">
        <v>801290</v>
      </c>
      <c r="B439" s="271" t="s">
        <v>287</v>
      </c>
      <c r="C439" s="271" t="s">
        <v>231</v>
      </c>
      <c r="D439" s="271" t="s">
        <v>508</v>
      </c>
      <c r="E439" s="271" t="s">
        <v>346</v>
      </c>
      <c r="F439" s="271">
        <v>34267</v>
      </c>
      <c r="G439" s="271" t="s">
        <v>1805</v>
      </c>
      <c r="H439" s="271" t="s">
        <v>1345</v>
      </c>
      <c r="I439" s="271" t="s">
        <v>2007</v>
      </c>
      <c r="J439" s="271" t="s">
        <v>1333</v>
      </c>
      <c r="K439" s="271">
        <v>2011</v>
      </c>
      <c r="L439" s="271" t="s">
        <v>1332</v>
      </c>
      <c r="M439" s="271" t="s">
        <v>1344</v>
      </c>
      <c r="N439" s="271"/>
      <c r="O439" s="271"/>
      <c r="P439" s="271"/>
      <c r="Q439" s="271"/>
      <c r="R439" s="271"/>
      <c r="S439" s="271"/>
      <c r="T439" s="271"/>
      <c r="U439" s="271"/>
      <c r="V439" s="271"/>
      <c r="W439"/>
    </row>
    <row r="440" spans="1:23" s="620" customFormat="1">
      <c r="A440" s="271">
        <v>803534</v>
      </c>
      <c r="B440" s="271" t="s">
        <v>1240</v>
      </c>
      <c r="C440" s="271" t="s">
        <v>83</v>
      </c>
      <c r="D440" s="271" t="s">
        <v>420</v>
      </c>
      <c r="E440" s="271" t="s">
        <v>1955</v>
      </c>
      <c r="F440" s="271">
        <v>32883</v>
      </c>
      <c r="G440" s="271" t="s">
        <v>1332</v>
      </c>
      <c r="H440" s="271" t="s">
        <v>1957</v>
      </c>
      <c r="I440" s="271" t="s">
        <v>2007</v>
      </c>
      <c r="J440" s="271" t="s">
        <v>2006</v>
      </c>
      <c r="K440" s="271">
        <v>2011</v>
      </c>
      <c r="L440" s="271" t="s">
        <v>1354</v>
      </c>
      <c r="M440" s="271" t="s">
        <v>1799</v>
      </c>
      <c r="N440" s="271"/>
      <c r="O440" s="271"/>
      <c r="P440" s="271"/>
      <c r="Q440" s="271"/>
      <c r="R440" s="271"/>
      <c r="S440" s="271"/>
      <c r="T440" s="271"/>
      <c r="U440" s="271"/>
      <c r="V440" s="271"/>
      <c r="W440"/>
    </row>
    <row r="441" spans="1:23" s="620" customFormat="1">
      <c r="A441" s="271">
        <v>802156</v>
      </c>
      <c r="B441" s="271" t="s">
        <v>1131</v>
      </c>
      <c r="C441" s="271" t="s">
        <v>749</v>
      </c>
      <c r="D441" s="271" t="s">
        <v>490</v>
      </c>
      <c r="E441" s="271" t="s">
        <v>345</v>
      </c>
      <c r="F441" s="271" t="s">
        <v>1954</v>
      </c>
      <c r="G441" s="271" t="s">
        <v>201</v>
      </c>
      <c r="H441" s="271" t="s">
        <v>1345</v>
      </c>
      <c r="I441" s="271" t="s">
        <v>2007</v>
      </c>
      <c r="J441" s="271" t="s">
        <v>1961</v>
      </c>
      <c r="K441" s="271">
        <v>2010</v>
      </c>
      <c r="L441" s="271" t="s">
        <v>1352</v>
      </c>
      <c r="M441" s="271" t="s">
        <v>1332</v>
      </c>
      <c r="N441" s="271"/>
      <c r="O441" s="271"/>
      <c r="P441" s="271"/>
      <c r="Q441" s="271"/>
      <c r="R441" s="271"/>
      <c r="S441" s="271"/>
      <c r="T441" s="271"/>
      <c r="U441" s="271"/>
      <c r="V441" s="271"/>
      <c r="W441"/>
    </row>
    <row r="442" spans="1:23" s="620" customFormat="1">
      <c r="A442" s="271">
        <v>806595</v>
      </c>
      <c r="B442" s="271" t="s">
        <v>1477</v>
      </c>
      <c r="C442" s="271" t="s">
        <v>187</v>
      </c>
      <c r="D442" s="271" t="s">
        <v>508</v>
      </c>
      <c r="E442" s="271" t="s">
        <v>346</v>
      </c>
      <c r="F442" s="271">
        <v>29952</v>
      </c>
      <c r="G442" s="271" t="s">
        <v>1332</v>
      </c>
      <c r="H442" s="271" t="s">
        <v>1345</v>
      </c>
      <c r="I442" s="271" t="s">
        <v>2007</v>
      </c>
      <c r="J442" s="271" t="s">
        <v>1335</v>
      </c>
      <c r="K442" s="271">
        <v>2010</v>
      </c>
      <c r="L442" s="271" t="s">
        <v>1332</v>
      </c>
      <c r="M442" s="271" t="s">
        <v>1332</v>
      </c>
      <c r="N442" s="271"/>
      <c r="O442" s="271"/>
      <c r="P442" s="271"/>
      <c r="Q442" s="271"/>
      <c r="R442" s="271"/>
      <c r="S442" s="271"/>
      <c r="T442" s="271"/>
      <c r="U442" s="271"/>
      <c r="V442" s="271"/>
      <c r="W442"/>
    </row>
    <row r="443" spans="1:23" s="620" customFormat="1">
      <c r="A443" s="271">
        <v>800096</v>
      </c>
      <c r="B443" s="271" t="s">
        <v>1117</v>
      </c>
      <c r="C443" s="271" t="s">
        <v>86</v>
      </c>
      <c r="D443" s="271" t="s">
        <v>416</v>
      </c>
      <c r="E443" s="271" t="s">
        <v>346</v>
      </c>
      <c r="F443" s="271">
        <v>31447</v>
      </c>
      <c r="G443" s="271" t="s">
        <v>1332</v>
      </c>
      <c r="H443" s="271" t="s">
        <v>1345</v>
      </c>
      <c r="I443" s="271" t="s">
        <v>2007</v>
      </c>
      <c r="J443" s="271" t="s">
        <v>1961</v>
      </c>
      <c r="K443" s="271">
        <v>2010</v>
      </c>
      <c r="L443" s="271" t="s">
        <v>1332</v>
      </c>
      <c r="M443" s="271" t="s">
        <v>1344</v>
      </c>
      <c r="N443" s="271"/>
      <c r="O443" s="271"/>
      <c r="P443" s="271"/>
      <c r="Q443" s="271"/>
      <c r="R443" s="271"/>
      <c r="S443" s="271"/>
      <c r="T443" s="271"/>
      <c r="U443" s="271"/>
      <c r="V443" s="271"/>
      <c r="W443"/>
    </row>
    <row r="444" spans="1:23" s="620" customFormat="1">
      <c r="A444" s="271">
        <v>810501</v>
      </c>
      <c r="B444" s="271" t="s">
        <v>1042</v>
      </c>
      <c r="C444" s="271" t="s">
        <v>257</v>
      </c>
      <c r="D444" s="271" t="s">
        <v>622</v>
      </c>
      <c r="E444" s="271" t="s">
        <v>346</v>
      </c>
      <c r="F444" s="271">
        <v>34078</v>
      </c>
      <c r="G444" s="271" t="s">
        <v>1352</v>
      </c>
      <c r="H444" s="271" t="s">
        <v>1345</v>
      </c>
      <c r="I444" s="271" t="s">
        <v>2007</v>
      </c>
      <c r="J444" s="271" t="s">
        <v>1333</v>
      </c>
      <c r="K444" s="271">
        <v>2010</v>
      </c>
      <c r="L444" s="271" t="s">
        <v>1332</v>
      </c>
      <c r="M444" s="271" t="s">
        <v>1352</v>
      </c>
      <c r="N444" s="271"/>
      <c r="O444" s="271"/>
      <c r="P444" s="271"/>
      <c r="Q444" s="271"/>
      <c r="R444" s="271"/>
      <c r="S444" s="271"/>
      <c r="T444" s="271"/>
      <c r="U444" s="271"/>
      <c r="V444" s="271"/>
      <c r="W444"/>
    </row>
    <row r="445" spans="1:23" s="620" customFormat="1">
      <c r="A445" s="271">
        <v>803447</v>
      </c>
      <c r="B445" s="271" t="s">
        <v>742</v>
      </c>
      <c r="C445" s="271" t="s">
        <v>1140</v>
      </c>
      <c r="D445" s="271" t="s">
        <v>504</v>
      </c>
      <c r="E445" s="271" t="s">
        <v>345</v>
      </c>
      <c r="F445" s="271">
        <v>34871</v>
      </c>
      <c r="G445" s="271" t="s">
        <v>1795</v>
      </c>
      <c r="H445" s="271" t="s">
        <v>1345</v>
      </c>
      <c r="I445" s="271" t="s">
        <v>2007</v>
      </c>
      <c r="J445" s="271" t="s">
        <v>1961</v>
      </c>
      <c r="K445" s="271">
        <v>2010</v>
      </c>
      <c r="L445" s="271" t="s">
        <v>1334</v>
      </c>
      <c r="M445" s="271" t="s">
        <v>1332</v>
      </c>
      <c r="N445" s="271"/>
      <c r="O445" s="271"/>
      <c r="P445" s="271"/>
      <c r="Q445" s="271"/>
      <c r="R445" s="271"/>
      <c r="S445" s="271">
        <v>1650</v>
      </c>
      <c r="T445" s="271">
        <v>43635</v>
      </c>
      <c r="U445" s="271">
        <v>0</v>
      </c>
      <c r="V445" s="271"/>
      <c r="W445"/>
    </row>
    <row r="446" spans="1:23" s="620" customFormat="1">
      <c r="A446" s="271">
        <v>810786</v>
      </c>
      <c r="B446" s="271" t="s">
        <v>1073</v>
      </c>
      <c r="C446" s="271" t="s">
        <v>216</v>
      </c>
      <c r="D446" s="271" t="s">
        <v>591</v>
      </c>
      <c r="E446" s="271" t="s">
        <v>1956</v>
      </c>
      <c r="F446" s="271">
        <v>33293</v>
      </c>
      <c r="G446" s="271" t="s">
        <v>1332</v>
      </c>
      <c r="H446" s="271" t="s">
        <v>1957</v>
      </c>
      <c r="I446" s="271" t="s">
        <v>2007</v>
      </c>
      <c r="J446" s="271" t="s">
        <v>1335</v>
      </c>
      <c r="K446" s="271">
        <v>2010</v>
      </c>
      <c r="L446" s="271" t="s">
        <v>1795</v>
      </c>
      <c r="M446" s="271" t="s">
        <v>1795</v>
      </c>
      <c r="N446" s="271"/>
      <c r="O446" s="271"/>
      <c r="P446" s="271"/>
      <c r="Q446" s="271"/>
      <c r="R446" s="271"/>
      <c r="S446" s="271"/>
      <c r="T446" s="271"/>
      <c r="U446" s="271"/>
      <c r="V446" s="271"/>
      <c r="W446"/>
    </row>
    <row r="447" spans="1:23" s="620" customFormat="1">
      <c r="A447" s="271">
        <v>804734</v>
      </c>
      <c r="B447" s="271" t="s">
        <v>1151</v>
      </c>
      <c r="C447" s="271" t="s">
        <v>94</v>
      </c>
      <c r="D447" s="271" t="s">
        <v>1152</v>
      </c>
      <c r="E447" s="271" t="s">
        <v>1956</v>
      </c>
      <c r="F447" s="271" t="s">
        <v>1953</v>
      </c>
      <c r="G447" s="271" t="s">
        <v>1334</v>
      </c>
      <c r="H447" s="271" t="s">
        <v>1345</v>
      </c>
      <c r="I447" s="271" t="s">
        <v>2007</v>
      </c>
      <c r="J447" s="271" t="s">
        <v>1961</v>
      </c>
      <c r="K447" s="271">
        <v>2009</v>
      </c>
      <c r="L447" s="271" t="s">
        <v>1795</v>
      </c>
      <c r="M447" s="271" t="s">
        <v>1334</v>
      </c>
      <c r="N447" s="271"/>
      <c r="O447" s="271"/>
      <c r="P447" s="271"/>
      <c r="Q447" s="271"/>
      <c r="R447" s="271"/>
      <c r="S447" s="271"/>
      <c r="T447" s="271"/>
      <c r="U447" s="271"/>
      <c r="V447" s="271"/>
      <c r="W447"/>
    </row>
    <row r="448" spans="1:23" s="620" customFormat="1">
      <c r="A448" s="271">
        <v>802534</v>
      </c>
      <c r="B448" s="271" t="s">
        <v>1135</v>
      </c>
      <c r="C448" s="271" t="s">
        <v>113</v>
      </c>
      <c r="D448" s="271" t="s">
        <v>543</v>
      </c>
      <c r="E448" s="271" t="s">
        <v>345</v>
      </c>
      <c r="F448" s="271">
        <v>32509</v>
      </c>
      <c r="G448" s="271" t="s">
        <v>1840</v>
      </c>
      <c r="H448" s="271" t="s">
        <v>1345</v>
      </c>
      <c r="I448" s="271" t="s">
        <v>2007</v>
      </c>
      <c r="J448" s="271" t="s">
        <v>1333</v>
      </c>
      <c r="K448" s="271">
        <v>2008</v>
      </c>
      <c r="L448" s="271" t="s">
        <v>1332</v>
      </c>
      <c r="M448" s="271" t="s">
        <v>1344</v>
      </c>
      <c r="N448" s="271"/>
      <c r="O448" s="271"/>
      <c r="P448" s="271"/>
      <c r="Q448" s="271"/>
      <c r="R448" s="271"/>
      <c r="S448" s="271"/>
      <c r="T448" s="271"/>
      <c r="U448" s="271"/>
      <c r="V448" s="271"/>
      <c r="W448"/>
    </row>
    <row r="449" spans="1:23" s="620" customFormat="1">
      <c r="A449" s="271">
        <v>806547</v>
      </c>
      <c r="B449" s="271" t="s">
        <v>890</v>
      </c>
      <c r="C449" s="271" t="s">
        <v>295</v>
      </c>
      <c r="D449" s="271" t="s">
        <v>438</v>
      </c>
      <c r="E449" s="271" t="s">
        <v>1955</v>
      </c>
      <c r="F449" s="271">
        <v>32509</v>
      </c>
      <c r="G449" s="271" t="s">
        <v>1332</v>
      </c>
      <c r="H449" s="271" t="s">
        <v>1345</v>
      </c>
      <c r="I449" s="271" t="s">
        <v>2007</v>
      </c>
      <c r="J449" s="271" t="s">
        <v>1970</v>
      </c>
      <c r="K449" s="271">
        <v>2008</v>
      </c>
      <c r="L449" s="271" t="s">
        <v>1795</v>
      </c>
      <c r="M449" s="271" t="s">
        <v>1332</v>
      </c>
      <c r="N449" s="271"/>
      <c r="O449" s="271"/>
      <c r="P449" s="271"/>
      <c r="Q449" s="271"/>
      <c r="R449" s="271"/>
      <c r="S449" s="271"/>
      <c r="T449" s="271"/>
      <c r="U449" s="271"/>
      <c r="V449" s="271"/>
      <c r="W449"/>
    </row>
    <row r="450" spans="1:23" s="620" customFormat="1">
      <c r="A450" s="271">
        <v>801435</v>
      </c>
      <c r="B450" s="271" t="s">
        <v>1127</v>
      </c>
      <c r="C450" s="271" t="s">
        <v>195</v>
      </c>
      <c r="D450" s="271" t="s">
        <v>1128</v>
      </c>
      <c r="E450" s="271" t="s">
        <v>345</v>
      </c>
      <c r="F450" s="271">
        <v>34191</v>
      </c>
      <c r="G450" s="271" t="s">
        <v>1829</v>
      </c>
      <c r="H450" s="271" t="s">
        <v>1345</v>
      </c>
      <c r="I450" s="271" t="s">
        <v>2007</v>
      </c>
      <c r="J450" s="271" t="s">
        <v>1962</v>
      </c>
      <c r="K450" s="271">
        <v>2008</v>
      </c>
      <c r="L450" s="271" t="s">
        <v>1334</v>
      </c>
      <c r="M450" s="271" t="s">
        <v>1334</v>
      </c>
      <c r="N450" s="271"/>
      <c r="O450" s="271"/>
      <c r="P450" s="271"/>
      <c r="Q450" s="271"/>
      <c r="R450" s="271"/>
      <c r="S450" s="271"/>
      <c r="T450" s="271"/>
      <c r="U450" s="271"/>
      <c r="V450" s="271"/>
      <c r="W450"/>
    </row>
    <row r="451" spans="1:23" s="620" customFormat="1">
      <c r="A451" s="271">
        <v>806384</v>
      </c>
      <c r="B451" s="271" t="s">
        <v>1171</v>
      </c>
      <c r="C451" s="271" t="s">
        <v>276</v>
      </c>
      <c r="D451" s="271" t="s">
        <v>516</v>
      </c>
      <c r="E451" s="271" t="s">
        <v>1956</v>
      </c>
      <c r="F451" s="271">
        <v>34717</v>
      </c>
      <c r="G451" s="271" t="s">
        <v>1356</v>
      </c>
      <c r="H451" s="271" t="s">
        <v>1345</v>
      </c>
      <c r="I451" s="271" t="s">
        <v>2007</v>
      </c>
      <c r="J451" s="271" t="s">
        <v>1970</v>
      </c>
      <c r="K451" s="271">
        <v>2008</v>
      </c>
      <c r="L451" s="271"/>
      <c r="M451" s="271" t="s">
        <v>1356</v>
      </c>
      <c r="N451" s="271"/>
      <c r="O451" s="271"/>
      <c r="P451" s="271"/>
      <c r="Q451" s="271"/>
      <c r="R451" s="271"/>
      <c r="S451" s="271"/>
      <c r="T451" s="271"/>
      <c r="U451" s="271"/>
      <c r="V451" s="271"/>
      <c r="W451"/>
    </row>
    <row r="452" spans="1:23" s="620" customFormat="1">
      <c r="A452" s="271">
        <v>808889</v>
      </c>
      <c r="B452" s="271" t="s">
        <v>1019</v>
      </c>
      <c r="C452" s="271" t="s">
        <v>265</v>
      </c>
      <c r="D452" s="271" t="s">
        <v>456</v>
      </c>
      <c r="E452" s="271" t="s">
        <v>346</v>
      </c>
      <c r="F452" s="271">
        <v>32509</v>
      </c>
      <c r="G452" s="271" t="s">
        <v>1813</v>
      </c>
      <c r="H452" s="271" t="s">
        <v>1345</v>
      </c>
      <c r="I452" s="271" t="s">
        <v>2007</v>
      </c>
      <c r="J452" s="271" t="s">
        <v>1335</v>
      </c>
      <c r="K452" s="271">
        <v>2008</v>
      </c>
      <c r="L452" s="271"/>
      <c r="M452" s="271" t="s">
        <v>1349</v>
      </c>
      <c r="N452" s="271"/>
      <c r="O452" s="271"/>
      <c r="P452" s="271"/>
      <c r="Q452" s="271"/>
      <c r="R452" s="271"/>
      <c r="S452" s="271"/>
      <c r="T452" s="271"/>
      <c r="U452" s="271"/>
      <c r="V452" s="271"/>
      <c r="W452"/>
    </row>
    <row r="453" spans="1:23" s="620" customFormat="1">
      <c r="A453" s="271">
        <v>803560</v>
      </c>
      <c r="B453" s="271" t="s">
        <v>1142</v>
      </c>
      <c r="C453" s="271" t="s">
        <v>174</v>
      </c>
      <c r="D453" s="271" t="s">
        <v>1046</v>
      </c>
      <c r="E453" s="271" t="s">
        <v>346</v>
      </c>
      <c r="F453" s="271">
        <v>31267</v>
      </c>
      <c r="G453" s="271" t="s">
        <v>1831</v>
      </c>
      <c r="H453" s="271" t="s">
        <v>1957</v>
      </c>
      <c r="I453" s="271" t="s">
        <v>2007</v>
      </c>
      <c r="J453" s="271" t="s">
        <v>1962</v>
      </c>
      <c r="K453" s="271">
        <v>2008</v>
      </c>
      <c r="L453" s="271" t="s">
        <v>1332</v>
      </c>
      <c r="M453" s="271" t="s">
        <v>1332</v>
      </c>
      <c r="N453" s="271"/>
      <c r="O453" s="271"/>
      <c r="P453" s="271"/>
      <c r="Q453" s="271"/>
      <c r="R453" s="271"/>
      <c r="S453" s="271"/>
      <c r="T453" s="271"/>
      <c r="U453" s="271"/>
      <c r="V453" s="271"/>
      <c r="W453"/>
    </row>
    <row r="454" spans="1:23" s="620" customFormat="1">
      <c r="A454" s="271">
        <v>809777</v>
      </c>
      <c r="B454" s="271" t="s">
        <v>753</v>
      </c>
      <c r="C454" s="271" t="s">
        <v>204</v>
      </c>
      <c r="D454" s="271" t="s">
        <v>454</v>
      </c>
      <c r="E454" s="271" t="s">
        <v>346</v>
      </c>
      <c r="F454" s="271">
        <v>32143</v>
      </c>
      <c r="G454" s="271" t="s">
        <v>1332</v>
      </c>
      <c r="H454" s="271" t="s">
        <v>1345</v>
      </c>
      <c r="I454" s="271" t="s">
        <v>2007</v>
      </c>
      <c r="J454" s="271" t="s">
        <v>1335</v>
      </c>
      <c r="K454" s="271">
        <v>2007</v>
      </c>
      <c r="L454" s="271" t="s">
        <v>1332</v>
      </c>
      <c r="M454" s="271" t="s">
        <v>1334</v>
      </c>
      <c r="N454" s="271"/>
      <c r="O454" s="271"/>
      <c r="P454" s="271"/>
      <c r="Q454" s="271"/>
      <c r="R454" s="271"/>
      <c r="S454" s="271"/>
      <c r="T454" s="271"/>
      <c r="U454" s="271"/>
      <c r="V454" s="271"/>
      <c r="W454"/>
    </row>
    <row r="455" spans="1:23" s="620" customFormat="1">
      <c r="A455" s="271">
        <v>809285</v>
      </c>
      <c r="B455" s="271" t="s">
        <v>1030</v>
      </c>
      <c r="C455" s="271" t="s">
        <v>127</v>
      </c>
      <c r="D455" s="271" t="s">
        <v>575</v>
      </c>
      <c r="E455" s="271" t="s">
        <v>346</v>
      </c>
      <c r="F455" s="271">
        <v>32788</v>
      </c>
      <c r="G455" s="271" t="s">
        <v>1332</v>
      </c>
      <c r="H455" s="271" t="s">
        <v>1957</v>
      </c>
      <c r="I455" s="271" t="s">
        <v>2007</v>
      </c>
      <c r="J455" s="271" t="s">
        <v>1335</v>
      </c>
      <c r="K455" s="271">
        <v>2007</v>
      </c>
      <c r="L455" s="271" t="s">
        <v>1353</v>
      </c>
      <c r="M455" s="271"/>
      <c r="N455" s="271"/>
      <c r="O455" s="271"/>
      <c r="P455" s="271"/>
      <c r="Q455" s="271"/>
      <c r="R455" s="271"/>
      <c r="S455" s="271"/>
      <c r="T455" s="271"/>
      <c r="U455" s="271"/>
      <c r="V455" s="271"/>
      <c r="W455"/>
    </row>
    <row r="456" spans="1:23" s="620" customFormat="1">
      <c r="A456" s="271">
        <v>805551</v>
      </c>
      <c r="B456" s="271" t="s">
        <v>846</v>
      </c>
      <c r="C456" s="271" t="s">
        <v>86</v>
      </c>
      <c r="D456" s="271" t="s">
        <v>495</v>
      </c>
      <c r="E456" s="271" t="s">
        <v>346</v>
      </c>
      <c r="F456" s="271">
        <v>31853</v>
      </c>
      <c r="G456" s="271" t="s">
        <v>1332</v>
      </c>
      <c r="H456" s="271" t="s">
        <v>1345</v>
      </c>
      <c r="I456" s="271" t="s">
        <v>2007</v>
      </c>
      <c r="J456" s="271" t="s">
        <v>1335</v>
      </c>
      <c r="K456" s="271">
        <v>2006</v>
      </c>
      <c r="L456" s="271" t="s">
        <v>1332</v>
      </c>
      <c r="M456" s="271" t="s">
        <v>1356</v>
      </c>
      <c r="N456" s="271"/>
      <c r="O456" s="271"/>
      <c r="P456" s="271"/>
      <c r="Q456" s="271"/>
      <c r="R456" s="271"/>
      <c r="S456" s="271"/>
      <c r="T456" s="271"/>
      <c r="U456" s="271"/>
      <c r="V456" s="271"/>
      <c r="W456"/>
    </row>
    <row r="457" spans="1:23" s="620" customFormat="1">
      <c r="A457" s="271">
        <v>806878</v>
      </c>
      <c r="B457" s="271" t="s">
        <v>911</v>
      </c>
      <c r="C457" s="271" t="s">
        <v>94</v>
      </c>
      <c r="D457" s="271" t="s">
        <v>417</v>
      </c>
      <c r="E457" s="271" t="s">
        <v>345</v>
      </c>
      <c r="F457" s="271">
        <v>31448</v>
      </c>
      <c r="G457" s="271" t="s">
        <v>1795</v>
      </c>
      <c r="H457" s="271" t="s">
        <v>1345</v>
      </c>
      <c r="I457" s="271" t="s">
        <v>2007</v>
      </c>
      <c r="J457" s="271" t="s">
        <v>1961</v>
      </c>
      <c r="K457" s="271">
        <v>2005</v>
      </c>
      <c r="L457" s="271" t="s">
        <v>1795</v>
      </c>
      <c r="M457" s="271" t="s">
        <v>1332</v>
      </c>
      <c r="N457" s="271"/>
      <c r="O457" s="271"/>
      <c r="P457" s="271"/>
      <c r="Q457" s="271"/>
      <c r="R457" s="271"/>
      <c r="S457" s="271"/>
      <c r="T457" s="271"/>
      <c r="U457" s="271"/>
      <c r="V457" s="271"/>
      <c r="W457"/>
    </row>
    <row r="458" spans="1:23" s="620" customFormat="1">
      <c r="A458" s="271">
        <v>802778</v>
      </c>
      <c r="B458" s="271" t="s">
        <v>779</v>
      </c>
      <c r="C458" s="271" t="s">
        <v>144</v>
      </c>
      <c r="D458" s="271" t="s">
        <v>305</v>
      </c>
      <c r="E458" s="271" t="s">
        <v>346</v>
      </c>
      <c r="F458" s="271">
        <v>31413</v>
      </c>
      <c r="G458" s="271" t="s">
        <v>1332</v>
      </c>
      <c r="H458" s="271" t="s">
        <v>1345</v>
      </c>
      <c r="I458" s="271" t="s">
        <v>2007</v>
      </c>
      <c r="J458" s="271" t="s">
        <v>1335</v>
      </c>
      <c r="K458" s="271">
        <v>2004</v>
      </c>
      <c r="L458" s="271" t="s">
        <v>1334</v>
      </c>
      <c r="M458" s="271" t="s">
        <v>1354</v>
      </c>
      <c r="N458" s="271"/>
      <c r="O458" s="271"/>
      <c r="P458" s="271"/>
      <c r="Q458" s="271"/>
      <c r="R458" s="271"/>
      <c r="S458" s="271"/>
      <c r="T458" s="271"/>
      <c r="U458" s="271"/>
      <c r="V458" s="271"/>
      <c r="W458"/>
    </row>
    <row r="459" spans="1:23" s="620" customFormat="1">
      <c r="A459" s="271">
        <v>802897</v>
      </c>
      <c r="B459" s="271" t="s">
        <v>782</v>
      </c>
      <c r="C459" s="271" t="s">
        <v>175</v>
      </c>
      <c r="D459" s="271" t="s">
        <v>501</v>
      </c>
      <c r="E459" s="271" t="s">
        <v>346</v>
      </c>
      <c r="F459" s="271">
        <v>31004</v>
      </c>
      <c r="G459" s="271" t="s">
        <v>1332</v>
      </c>
      <c r="H459" s="271" t="s">
        <v>1957</v>
      </c>
      <c r="I459" s="271" t="s">
        <v>2007</v>
      </c>
      <c r="J459" s="271" t="s">
        <v>1333</v>
      </c>
      <c r="K459" s="271">
        <v>2003</v>
      </c>
      <c r="L459" s="271" t="s">
        <v>1332</v>
      </c>
      <c r="M459" s="271"/>
      <c r="N459" s="271"/>
      <c r="O459" s="271"/>
      <c r="P459" s="271"/>
      <c r="Q459" s="271"/>
      <c r="R459" s="271"/>
      <c r="S459" s="271"/>
      <c r="T459" s="271"/>
      <c r="U459" s="271"/>
      <c r="V459" s="271"/>
      <c r="W459"/>
    </row>
    <row r="460" spans="1:23" s="620" customFormat="1">
      <c r="A460" s="271">
        <v>806745</v>
      </c>
      <c r="B460" s="271" t="s">
        <v>903</v>
      </c>
      <c r="C460" s="271" t="s">
        <v>103</v>
      </c>
      <c r="D460" s="271" t="s">
        <v>586</v>
      </c>
      <c r="E460" s="271" t="s">
        <v>346</v>
      </c>
      <c r="F460" s="271">
        <v>36104</v>
      </c>
      <c r="G460" s="271" t="s">
        <v>1332</v>
      </c>
      <c r="H460" s="271" t="s">
        <v>1345</v>
      </c>
      <c r="I460" s="271" t="s">
        <v>2007</v>
      </c>
      <c r="J460" s="271" t="s">
        <v>1333</v>
      </c>
      <c r="K460" s="271">
        <v>2001</v>
      </c>
      <c r="L460" s="271" t="s">
        <v>1344</v>
      </c>
      <c r="M460" s="271" t="s">
        <v>1332</v>
      </c>
      <c r="N460" s="271"/>
      <c r="O460" s="271"/>
      <c r="P460" s="271"/>
      <c r="Q460" s="271"/>
      <c r="R460" s="271"/>
      <c r="S460" s="271"/>
      <c r="T460" s="271"/>
      <c r="U460" s="271"/>
      <c r="V460" s="271"/>
      <c r="W460"/>
    </row>
    <row r="461" spans="1:23" s="620" customFormat="1">
      <c r="A461" s="271">
        <v>807187</v>
      </c>
      <c r="B461" s="271" t="s">
        <v>935</v>
      </c>
      <c r="C461" s="271" t="s">
        <v>187</v>
      </c>
      <c r="D461" s="271" t="s">
        <v>936</v>
      </c>
      <c r="E461" s="271" t="s">
        <v>346</v>
      </c>
      <c r="F461" s="271">
        <v>28884</v>
      </c>
      <c r="G461" s="271" t="s">
        <v>1910</v>
      </c>
      <c r="H461" s="271" t="s">
        <v>1345</v>
      </c>
      <c r="I461" s="271" t="s">
        <v>2007</v>
      </c>
      <c r="J461" s="271" t="s">
        <v>1335</v>
      </c>
      <c r="K461" s="271">
        <v>2000</v>
      </c>
      <c r="L461" s="271" t="s">
        <v>1346</v>
      </c>
      <c r="M461" s="271" t="s">
        <v>1348</v>
      </c>
      <c r="N461" s="271"/>
      <c r="O461" s="271"/>
      <c r="P461" s="271"/>
      <c r="Q461" s="271"/>
      <c r="R461" s="271"/>
      <c r="S461" s="271"/>
      <c r="T461" s="271"/>
      <c r="U461" s="271"/>
      <c r="V461" s="271"/>
      <c r="W461"/>
    </row>
    <row r="462" spans="1:23" s="620" customFormat="1">
      <c r="A462" s="271">
        <v>808205</v>
      </c>
      <c r="B462" s="271" t="s">
        <v>991</v>
      </c>
      <c r="C462" s="271" t="s">
        <v>112</v>
      </c>
      <c r="D462" s="271" t="s">
        <v>436</v>
      </c>
      <c r="E462" s="271" t="s">
        <v>346</v>
      </c>
      <c r="F462" s="271">
        <v>31786</v>
      </c>
      <c r="G462" s="271" t="s">
        <v>1332</v>
      </c>
      <c r="H462" s="271" t="s">
        <v>1345</v>
      </c>
      <c r="I462" s="271" t="s">
        <v>2007</v>
      </c>
      <c r="J462" s="271" t="s">
        <v>1962</v>
      </c>
      <c r="K462" s="271">
        <v>1999</v>
      </c>
      <c r="L462" s="271" t="s">
        <v>1795</v>
      </c>
      <c r="M462" s="271" t="s">
        <v>1332</v>
      </c>
      <c r="N462" s="271"/>
      <c r="O462" s="271"/>
      <c r="P462" s="271"/>
      <c r="Q462" s="271"/>
      <c r="R462" s="271"/>
      <c r="S462" s="271"/>
      <c r="T462" s="271"/>
      <c r="U462" s="271"/>
      <c r="V462" s="271"/>
      <c r="W462"/>
    </row>
    <row r="463" spans="1:23" s="620" customFormat="1">
      <c r="A463" s="271">
        <v>808125</v>
      </c>
      <c r="B463" s="271" t="s">
        <v>983</v>
      </c>
      <c r="C463" s="271" t="s">
        <v>257</v>
      </c>
      <c r="D463" s="271" t="s">
        <v>676</v>
      </c>
      <c r="E463" s="271" t="s">
        <v>345</v>
      </c>
      <c r="F463" s="271">
        <v>29240</v>
      </c>
      <c r="G463" s="271" t="s">
        <v>1352</v>
      </c>
      <c r="H463" s="271" t="s">
        <v>1345</v>
      </c>
      <c r="I463" s="271" t="s">
        <v>2007</v>
      </c>
      <c r="J463" s="271" t="s">
        <v>1333</v>
      </c>
      <c r="K463" s="271">
        <v>1998</v>
      </c>
      <c r="L463" s="271" t="s">
        <v>1332</v>
      </c>
      <c r="M463" s="271" t="s">
        <v>1352</v>
      </c>
      <c r="N463" s="271"/>
      <c r="O463" s="271"/>
      <c r="P463" s="271"/>
      <c r="Q463" s="271"/>
      <c r="R463" s="271"/>
      <c r="S463" s="271"/>
      <c r="T463" s="271"/>
      <c r="U463" s="271"/>
      <c r="V463" s="271"/>
      <c r="W463"/>
    </row>
    <row r="464" spans="1:23" s="620" customFormat="1">
      <c r="A464" s="271">
        <v>807880</v>
      </c>
      <c r="B464" s="271" t="s">
        <v>966</v>
      </c>
      <c r="C464" s="271" t="s">
        <v>744</v>
      </c>
      <c r="D464" s="271" t="s">
        <v>469</v>
      </c>
      <c r="E464" s="271" t="s">
        <v>345</v>
      </c>
      <c r="F464" s="271">
        <v>29156</v>
      </c>
      <c r="G464" s="271" t="s">
        <v>1354</v>
      </c>
      <c r="H464" s="271" t="s">
        <v>1345</v>
      </c>
      <c r="I464" s="271" t="s">
        <v>2007</v>
      </c>
      <c r="J464" s="271" t="s">
        <v>1961</v>
      </c>
      <c r="K464" s="271">
        <v>1997</v>
      </c>
      <c r="L464" s="271" t="s">
        <v>1354</v>
      </c>
      <c r="M464" s="271" t="s">
        <v>1354</v>
      </c>
      <c r="N464" s="271"/>
      <c r="O464" s="271"/>
      <c r="P464" s="271"/>
      <c r="Q464" s="271"/>
      <c r="R464" s="271"/>
      <c r="S464" s="271"/>
      <c r="T464" s="271"/>
      <c r="U464" s="271"/>
      <c r="V464" s="271"/>
      <c r="W464"/>
    </row>
    <row r="465" spans="1:23" s="620" customFormat="1">
      <c r="A465" s="271">
        <v>807099</v>
      </c>
      <c r="B465" s="271" t="s">
        <v>1495</v>
      </c>
      <c r="C465" s="271" t="s">
        <v>240</v>
      </c>
      <c r="D465" s="271" t="s">
        <v>487</v>
      </c>
      <c r="E465" s="271" t="s">
        <v>345</v>
      </c>
      <c r="F465" s="271">
        <v>28673</v>
      </c>
      <c r="G465" s="271" t="s">
        <v>1332</v>
      </c>
      <c r="H465" s="271" t="s">
        <v>1345</v>
      </c>
      <c r="I465" s="271" t="s">
        <v>2007</v>
      </c>
      <c r="J465" s="271" t="s">
        <v>1333</v>
      </c>
      <c r="K465" s="271">
        <v>1997</v>
      </c>
      <c r="L465" s="271" t="s">
        <v>1332</v>
      </c>
      <c r="M465" s="271" t="s">
        <v>1816</v>
      </c>
      <c r="N465" s="271"/>
      <c r="O465" s="271"/>
      <c r="P465" s="271"/>
      <c r="Q465" s="271"/>
      <c r="R465" s="271"/>
      <c r="S465" s="271"/>
      <c r="T465" s="271"/>
      <c r="U465" s="271"/>
      <c r="V465" s="271"/>
      <c r="W465"/>
    </row>
    <row r="466" spans="1:23" s="620" customFormat="1">
      <c r="A466" s="271">
        <v>805088</v>
      </c>
      <c r="B466" s="271" t="s">
        <v>819</v>
      </c>
      <c r="C466" s="271" t="s">
        <v>187</v>
      </c>
      <c r="D466" s="271" t="s">
        <v>586</v>
      </c>
      <c r="E466" s="271" t="s">
        <v>346</v>
      </c>
      <c r="F466" s="271">
        <v>28699</v>
      </c>
      <c r="G466" s="271" t="s">
        <v>1352</v>
      </c>
      <c r="H466" s="271" t="s">
        <v>1345</v>
      </c>
      <c r="I466" s="271" t="s">
        <v>2007</v>
      </c>
      <c r="J466" s="271" t="s">
        <v>1335</v>
      </c>
      <c r="K466" s="271">
        <v>1996</v>
      </c>
      <c r="L466" s="271" t="s">
        <v>1352</v>
      </c>
      <c r="M466" s="271" t="s">
        <v>1352</v>
      </c>
      <c r="N466" s="271"/>
      <c r="O466" s="271"/>
      <c r="P466" s="271"/>
      <c r="Q466" s="271"/>
      <c r="R466" s="271"/>
      <c r="S466" s="271"/>
      <c r="T466" s="271"/>
      <c r="U466" s="271"/>
      <c r="V466" s="271"/>
      <c r="W466"/>
    </row>
    <row r="467" spans="1:23" s="620" customFormat="1">
      <c r="A467" s="271">
        <v>807288</v>
      </c>
      <c r="B467" s="271" t="s">
        <v>944</v>
      </c>
      <c r="C467" s="271" t="s">
        <v>264</v>
      </c>
      <c r="D467" s="271" t="s">
        <v>533</v>
      </c>
      <c r="E467" s="271" t="s">
        <v>346</v>
      </c>
      <c r="F467" s="271">
        <v>31214</v>
      </c>
      <c r="G467" s="271" t="s">
        <v>1332</v>
      </c>
      <c r="H467" s="271" t="s">
        <v>1345</v>
      </c>
      <c r="I467" s="271" t="s">
        <v>2007</v>
      </c>
      <c r="J467" s="271" t="s">
        <v>1776</v>
      </c>
      <c r="K467" s="271"/>
      <c r="L467" s="271" t="s">
        <v>1332</v>
      </c>
      <c r="M467" s="271" t="s">
        <v>1332</v>
      </c>
      <c r="N467" s="271"/>
      <c r="O467" s="271"/>
      <c r="P467" s="271"/>
      <c r="Q467" s="271"/>
      <c r="R467" s="271"/>
      <c r="S467" s="271"/>
      <c r="T467" s="271"/>
      <c r="U467" s="271"/>
      <c r="V467" s="271"/>
      <c r="W467"/>
    </row>
    <row r="468" spans="1:23" s="620" customFormat="1">
      <c r="A468" s="271">
        <v>804844</v>
      </c>
      <c r="B468" s="271" t="s">
        <v>1090</v>
      </c>
      <c r="C468" s="271" t="s">
        <v>707</v>
      </c>
      <c r="D468" s="271" t="s">
        <v>466</v>
      </c>
      <c r="E468" s="271" t="s">
        <v>345</v>
      </c>
      <c r="F468" s="271">
        <v>35431</v>
      </c>
      <c r="G468" s="271" t="s">
        <v>1332</v>
      </c>
      <c r="H468" s="271" t="s">
        <v>1345</v>
      </c>
      <c r="I468" s="271" t="s">
        <v>2007</v>
      </c>
      <c r="J468" s="271" t="s">
        <v>1335</v>
      </c>
      <c r="K468" s="271"/>
      <c r="L468" s="271" t="s">
        <v>1334</v>
      </c>
      <c r="M468" s="271" t="s">
        <v>1332</v>
      </c>
      <c r="N468" s="271"/>
      <c r="O468" s="271"/>
      <c r="P468" s="271"/>
      <c r="Q468" s="271"/>
      <c r="R468" s="271"/>
      <c r="S468" s="271"/>
      <c r="T468" s="271"/>
      <c r="U468" s="271"/>
      <c r="V468" s="271"/>
      <c r="W468"/>
    </row>
    <row r="469" spans="1:23" s="620" customFormat="1">
      <c r="A469" s="271">
        <v>805702</v>
      </c>
      <c r="B469" s="271" t="s">
        <v>853</v>
      </c>
      <c r="C469" s="271" t="s">
        <v>185</v>
      </c>
      <c r="D469" s="271" t="s">
        <v>427</v>
      </c>
      <c r="E469" s="271" t="s">
        <v>345</v>
      </c>
      <c r="F469" s="271">
        <v>35065</v>
      </c>
      <c r="G469" s="271" t="s">
        <v>1850</v>
      </c>
      <c r="H469" s="271" t="s">
        <v>1345</v>
      </c>
      <c r="I469" s="271" t="s">
        <v>2007</v>
      </c>
      <c r="J469" s="271" t="s">
        <v>1968</v>
      </c>
      <c r="K469" s="271"/>
      <c r="L469" s="271"/>
      <c r="M469" s="271" t="s">
        <v>1354</v>
      </c>
      <c r="N469" s="271"/>
      <c r="O469" s="271"/>
      <c r="P469" s="271"/>
      <c r="Q469" s="271"/>
      <c r="R469" s="271"/>
      <c r="S469" s="271"/>
      <c r="T469" s="271"/>
      <c r="U469" s="271"/>
      <c r="V469" s="271"/>
      <c r="W469"/>
    </row>
    <row r="470" spans="1:23" s="620" customFormat="1">
      <c r="A470" s="271">
        <v>810731</v>
      </c>
      <c r="B470" s="271" t="s">
        <v>1066</v>
      </c>
      <c r="C470" s="271" t="s">
        <v>84</v>
      </c>
      <c r="D470" s="271" t="s">
        <v>446</v>
      </c>
      <c r="E470" s="271" t="s">
        <v>346</v>
      </c>
      <c r="F470" s="271">
        <v>32509</v>
      </c>
      <c r="G470" s="271" t="s">
        <v>1795</v>
      </c>
      <c r="H470" s="271" t="s">
        <v>1345</v>
      </c>
      <c r="I470" s="271" t="s">
        <v>2007</v>
      </c>
      <c r="J470" s="271" t="s">
        <v>1333</v>
      </c>
      <c r="K470" s="271"/>
      <c r="L470" s="271"/>
      <c r="M470" s="271" t="s">
        <v>1332</v>
      </c>
      <c r="N470" s="271"/>
      <c r="O470" s="271"/>
      <c r="P470" s="271"/>
      <c r="Q470" s="271"/>
      <c r="R470" s="271"/>
      <c r="S470" s="271"/>
      <c r="T470" s="271"/>
      <c r="U470" s="271"/>
      <c r="V470" s="271"/>
      <c r="W470"/>
    </row>
    <row r="471" spans="1:23" s="620" customFormat="1">
      <c r="A471" s="271">
        <v>803719</v>
      </c>
      <c r="B471" s="271" t="s">
        <v>421</v>
      </c>
      <c r="C471" s="271" t="s">
        <v>82</v>
      </c>
      <c r="D471" s="271" t="s">
        <v>513</v>
      </c>
      <c r="E471" s="271" t="s">
        <v>345</v>
      </c>
      <c r="F471" s="271"/>
      <c r="G471" s="271"/>
      <c r="H471" s="271" t="s">
        <v>1345</v>
      </c>
      <c r="I471" s="271" t="s">
        <v>2007</v>
      </c>
      <c r="J471" s="271"/>
      <c r="K471" s="271"/>
      <c r="L471" s="271"/>
      <c r="M471" s="271" t="s">
        <v>1332</v>
      </c>
      <c r="N471" s="271"/>
      <c r="O471" s="271"/>
      <c r="P471" s="271"/>
      <c r="Q471" s="271"/>
      <c r="R471" s="271"/>
      <c r="S471" s="271"/>
      <c r="T471" s="271"/>
      <c r="U471" s="271"/>
      <c r="V471" s="271"/>
      <c r="W471"/>
    </row>
    <row r="472" spans="1:23" s="620" customFormat="1">
      <c r="A472" s="271">
        <v>807730</v>
      </c>
      <c r="B472" s="271" t="s">
        <v>961</v>
      </c>
      <c r="C472" s="271" t="s">
        <v>147</v>
      </c>
      <c r="D472" s="271" t="s">
        <v>420</v>
      </c>
      <c r="E472" s="271" t="s">
        <v>345</v>
      </c>
      <c r="F472" s="271">
        <v>34700</v>
      </c>
      <c r="G472" s="271" t="s">
        <v>1803</v>
      </c>
      <c r="H472" s="271" t="s">
        <v>1345</v>
      </c>
      <c r="I472" s="271" t="s">
        <v>2007</v>
      </c>
      <c r="J472" s="271"/>
      <c r="K472" s="271"/>
      <c r="L472" s="271"/>
      <c r="M472" s="271" t="s">
        <v>1332</v>
      </c>
      <c r="N472" s="271"/>
      <c r="O472" s="271"/>
      <c r="P472" s="271"/>
      <c r="Q472" s="271"/>
      <c r="R472" s="271"/>
      <c r="S472" s="271"/>
      <c r="T472" s="271"/>
      <c r="U472" s="271"/>
      <c r="V472" s="271"/>
      <c r="W472"/>
    </row>
    <row r="473" spans="1:23" s="620" customFormat="1">
      <c r="A473" s="271">
        <v>805647</v>
      </c>
      <c r="B473" s="271" t="s">
        <v>849</v>
      </c>
      <c r="C473" s="271" t="s">
        <v>266</v>
      </c>
      <c r="D473" s="271" t="s">
        <v>469</v>
      </c>
      <c r="E473" s="271" t="s">
        <v>345</v>
      </c>
      <c r="F473" s="271">
        <v>34335</v>
      </c>
      <c r="G473" s="271" t="s">
        <v>1332</v>
      </c>
      <c r="H473" s="271" t="s">
        <v>1345</v>
      </c>
      <c r="I473" s="271" t="s">
        <v>2007</v>
      </c>
      <c r="J473" s="271"/>
      <c r="K473" s="271"/>
      <c r="L473" s="271"/>
      <c r="M473" s="271" t="s">
        <v>1332</v>
      </c>
      <c r="N473" s="271"/>
      <c r="O473" s="271"/>
      <c r="P473" s="271"/>
      <c r="Q473" s="271"/>
      <c r="R473" s="271"/>
      <c r="S473" s="271"/>
      <c r="T473" s="271"/>
      <c r="U473" s="271"/>
      <c r="V473" s="271"/>
      <c r="W473"/>
    </row>
    <row r="474" spans="1:23" s="620" customFormat="1">
      <c r="A474" s="271">
        <v>804153</v>
      </c>
      <c r="B474" s="271" t="s">
        <v>793</v>
      </c>
      <c r="C474" s="271" t="s">
        <v>168</v>
      </c>
      <c r="D474" s="271" t="s">
        <v>468</v>
      </c>
      <c r="E474" s="271" t="s">
        <v>345</v>
      </c>
      <c r="F474" s="271">
        <v>34335</v>
      </c>
      <c r="G474" s="271" t="s">
        <v>1332</v>
      </c>
      <c r="H474" s="271" t="s">
        <v>1345</v>
      </c>
      <c r="I474" s="271" t="s">
        <v>2007</v>
      </c>
      <c r="J474" s="271"/>
      <c r="K474" s="271"/>
      <c r="L474" s="271"/>
      <c r="M474" s="271" t="s">
        <v>1332</v>
      </c>
      <c r="N474" s="271"/>
      <c r="O474" s="271"/>
      <c r="P474" s="271"/>
      <c r="Q474" s="271"/>
      <c r="R474" s="271"/>
      <c r="S474" s="271"/>
      <c r="T474" s="271"/>
      <c r="U474" s="271"/>
      <c r="V474" s="271"/>
      <c r="W474"/>
    </row>
    <row r="475" spans="1:23" s="620" customFormat="1">
      <c r="A475" s="271">
        <v>806963</v>
      </c>
      <c r="B475" s="271" t="s">
        <v>917</v>
      </c>
      <c r="C475" s="271" t="s">
        <v>190</v>
      </c>
      <c r="D475" s="271" t="s">
        <v>454</v>
      </c>
      <c r="E475" s="271" t="s">
        <v>345</v>
      </c>
      <c r="F475" s="271"/>
      <c r="G475" s="271"/>
      <c r="H475" s="271" t="s">
        <v>1345</v>
      </c>
      <c r="I475" s="271" t="s">
        <v>2007</v>
      </c>
      <c r="J475" s="271"/>
      <c r="K475" s="271"/>
      <c r="L475" s="271"/>
      <c r="M475" s="271" t="s">
        <v>1332</v>
      </c>
      <c r="N475" s="271"/>
      <c r="O475" s="271"/>
      <c r="P475" s="271"/>
      <c r="Q475" s="271"/>
      <c r="R475" s="271"/>
      <c r="S475" s="271"/>
      <c r="T475" s="271"/>
      <c r="U475" s="271"/>
      <c r="V475" s="271"/>
      <c r="W475"/>
    </row>
    <row r="476" spans="1:23" s="620" customFormat="1">
      <c r="A476" s="271">
        <v>804323</v>
      </c>
      <c r="B476" s="271" t="s">
        <v>799</v>
      </c>
      <c r="C476" s="271" t="s">
        <v>296</v>
      </c>
      <c r="D476" s="271" t="s">
        <v>634</v>
      </c>
      <c r="E476" s="271" t="s">
        <v>345</v>
      </c>
      <c r="F476" s="271">
        <v>34335</v>
      </c>
      <c r="G476" s="271" t="s">
        <v>1332</v>
      </c>
      <c r="H476" s="271" t="s">
        <v>1345</v>
      </c>
      <c r="I476" s="271" t="s">
        <v>2007</v>
      </c>
      <c r="J476" s="271"/>
      <c r="K476" s="271"/>
      <c r="L476" s="271"/>
      <c r="M476" s="271" t="s">
        <v>1332</v>
      </c>
      <c r="N476" s="271"/>
      <c r="O476" s="271"/>
      <c r="P476" s="271"/>
      <c r="Q476" s="271"/>
      <c r="R476" s="271"/>
      <c r="S476" s="271"/>
      <c r="T476" s="271"/>
      <c r="U476" s="271"/>
      <c r="V476" s="271"/>
      <c r="W476"/>
    </row>
    <row r="477" spans="1:23" s="620" customFormat="1">
      <c r="A477" s="271">
        <v>802033</v>
      </c>
      <c r="B477" s="271" t="s">
        <v>1375</v>
      </c>
      <c r="C477" s="271" t="s">
        <v>694</v>
      </c>
      <c r="D477" s="271" t="s">
        <v>476</v>
      </c>
      <c r="E477" s="271" t="s">
        <v>345</v>
      </c>
      <c r="F477" s="271"/>
      <c r="G477" s="271"/>
      <c r="H477" s="271" t="s">
        <v>1345</v>
      </c>
      <c r="I477" s="271" t="s">
        <v>2007</v>
      </c>
      <c r="J477" s="271"/>
      <c r="K477" s="271"/>
      <c r="L477" s="271"/>
      <c r="M477" s="271" t="s">
        <v>1334</v>
      </c>
      <c r="N477" s="271"/>
      <c r="O477" s="271"/>
      <c r="P477" s="271"/>
      <c r="Q477" s="271"/>
      <c r="R477" s="271"/>
      <c r="S477" s="271"/>
      <c r="T477" s="271"/>
      <c r="U477" s="271"/>
      <c r="V477" s="271"/>
      <c r="W477"/>
    </row>
    <row r="478" spans="1:23" s="620" customFormat="1">
      <c r="A478" s="271">
        <v>808324</v>
      </c>
      <c r="B478" s="271" t="s">
        <v>680</v>
      </c>
      <c r="C478" s="271"/>
      <c r="D478" s="271"/>
      <c r="E478" s="271" t="s">
        <v>345</v>
      </c>
      <c r="F478" s="271"/>
      <c r="G478" s="271"/>
      <c r="H478" s="271" t="s">
        <v>1345</v>
      </c>
      <c r="I478" s="271" t="s">
        <v>2007</v>
      </c>
      <c r="J478" s="271"/>
      <c r="K478" s="271"/>
      <c r="L478" s="271"/>
      <c r="M478" s="271" t="s">
        <v>1334</v>
      </c>
      <c r="N478" s="271"/>
      <c r="O478" s="271"/>
      <c r="P478" s="271"/>
      <c r="Q478" s="271"/>
      <c r="R478" s="271"/>
      <c r="S478" s="271"/>
      <c r="T478" s="271"/>
      <c r="U478" s="271"/>
      <c r="V478" s="271"/>
      <c r="W478"/>
    </row>
    <row r="479" spans="1:23" s="620" customFormat="1">
      <c r="A479" s="271">
        <v>804071</v>
      </c>
      <c r="B479" s="271" t="s">
        <v>790</v>
      </c>
      <c r="C479" s="271" t="s">
        <v>222</v>
      </c>
      <c r="D479" s="271" t="s">
        <v>485</v>
      </c>
      <c r="E479" s="271" t="s">
        <v>345</v>
      </c>
      <c r="F479" s="271">
        <v>35065</v>
      </c>
      <c r="G479" s="271" t="s">
        <v>1857</v>
      </c>
      <c r="H479" s="271" t="s">
        <v>1345</v>
      </c>
      <c r="I479" s="271" t="s">
        <v>2007</v>
      </c>
      <c r="J479" s="271"/>
      <c r="K479" s="271"/>
      <c r="L479" s="271"/>
      <c r="M479" s="271" t="s">
        <v>1334</v>
      </c>
      <c r="N479" s="271"/>
      <c r="O479" s="271"/>
      <c r="P479" s="271"/>
      <c r="Q479" s="271"/>
      <c r="R479" s="271"/>
      <c r="S479" s="271"/>
      <c r="T479" s="271"/>
      <c r="U479" s="271"/>
      <c r="V479" s="271"/>
      <c r="W479"/>
    </row>
    <row r="480" spans="1:23" s="620" customFormat="1">
      <c r="A480" s="271">
        <v>806718</v>
      </c>
      <c r="B480" s="271" t="s">
        <v>1483</v>
      </c>
      <c r="C480" s="271" t="s">
        <v>132</v>
      </c>
      <c r="D480" s="271" t="s">
        <v>562</v>
      </c>
      <c r="E480" s="271" t="s">
        <v>345</v>
      </c>
      <c r="F480" s="271">
        <v>33970</v>
      </c>
      <c r="G480" s="271" t="s">
        <v>1332</v>
      </c>
      <c r="H480" s="271" t="s">
        <v>1345</v>
      </c>
      <c r="I480" s="271" t="s">
        <v>2007</v>
      </c>
      <c r="J480" s="271"/>
      <c r="K480" s="271"/>
      <c r="L480" s="271"/>
      <c r="M480" s="271" t="s">
        <v>1344</v>
      </c>
      <c r="N480" s="271"/>
      <c r="O480" s="271"/>
      <c r="P480" s="271"/>
      <c r="Q480" s="271"/>
      <c r="R480" s="271"/>
      <c r="S480" s="271"/>
      <c r="T480" s="271"/>
      <c r="U480" s="271"/>
      <c r="V480" s="271"/>
      <c r="W480"/>
    </row>
    <row r="481" spans="1:23" s="620" customFormat="1">
      <c r="A481" s="271">
        <v>803886</v>
      </c>
      <c r="B481" s="271" t="s">
        <v>1079</v>
      </c>
      <c r="C481" s="271" t="s">
        <v>97</v>
      </c>
      <c r="D481" s="271" t="s">
        <v>509</v>
      </c>
      <c r="E481" s="271" t="s">
        <v>345</v>
      </c>
      <c r="F481" s="271"/>
      <c r="G481" s="271"/>
      <c r="H481" s="271" t="s">
        <v>1345</v>
      </c>
      <c r="I481" s="271" t="s">
        <v>2007</v>
      </c>
      <c r="J481" s="271"/>
      <c r="K481" s="271"/>
      <c r="L481" s="271"/>
      <c r="M481" s="271" t="s">
        <v>1816</v>
      </c>
      <c r="N481" s="271"/>
      <c r="O481" s="271"/>
      <c r="P481" s="271"/>
      <c r="Q481" s="271"/>
      <c r="R481" s="271"/>
      <c r="S481" s="271"/>
      <c r="T481" s="271"/>
      <c r="U481" s="271"/>
      <c r="V481" s="271"/>
      <c r="W481"/>
    </row>
    <row r="482" spans="1:23" s="620" customFormat="1">
      <c r="A482" s="271">
        <v>804376</v>
      </c>
      <c r="B482" s="271" t="s">
        <v>529</v>
      </c>
      <c r="C482" s="271" t="s">
        <v>1612</v>
      </c>
      <c r="D482" s="271" t="s">
        <v>718</v>
      </c>
      <c r="E482" s="271" t="s">
        <v>345</v>
      </c>
      <c r="F482" s="271">
        <v>34335</v>
      </c>
      <c r="G482" s="271" t="s">
        <v>1802</v>
      </c>
      <c r="H482" s="271" t="s">
        <v>1345</v>
      </c>
      <c r="I482" s="271" t="s">
        <v>2007</v>
      </c>
      <c r="J482" s="271"/>
      <c r="K482" s="271"/>
      <c r="L482" s="271"/>
      <c r="M482" s="271" t="s">
        <v>1349</v>
      </c>
      <c r="N482" s="271"/>
      <c r="O482" s="271"/>
      <c r="P482" s="271"/>
      <c r="Q482" s="271"/>
      <c r="R482" s="271"/>
      <c r="S482" s="271"/>
      <c r="T482" s="271"/>
      <c r="U482" s="271"/>
      <c r="V482" s="271"/>
      <c r="W482"/>
    </row>
    <row r="483" spans="1:23" s="620" customFormat="1">
      <c r="A483" s="271">
        <v>805213</v>
      </c>
      <c r="B483" s="271" t="s">
        <v>824</v>
      </c>
      <c r="C483" s="271" t="s">
        <v>156</v>
      </c>
      <c r="D483" s="271" t="s">
        <v>524</v>
      </c>
      <c r="E483" s="271" t="s">
        <v>345</v>
      </c>
      <c r="F483" s="271">
        <v>33970</v>
      </c>
      <c r="G483" s="271" t="s">
        <v>1875</v>
      </c>
      <c r="H483" s="271" t="s">
        <v>1345</v>
      </c>
      <c r="I483" s="271" t="s">
        <v>2007</v>
      </c>
      <c r="J483" s="271"/>
      <c r="K483" s="271"/>
      <c r="L483" s="271"/>
      <c r="M483" s="271" t="s">
        <v>1356</v>
      </c>
      <c r="N483" s="271"/>
      <c r="O483" s="271"/>
      <c r="P483" s="271"/>
      <c r="Q483" s="271"/>
      <c r="R483" s="271"/>
      <c r="S483" s="271"/>
      <c r="T483" s="271"/>
      <c r="U483" s="271"/>
      <c r="V483" s="271"/>
      <c r="W483"/>
    </row>
    <row r="484" spans="1:23" s="620" customFormat="1">
      <c r="A484" s="271">
        <v>805334</v>
      </c>
      <c r="B484" s="271" t="s">
        <v>1781</v>
      </c>
      <c r="C484" s="271" t="s">
        <v>178</v>
      </c>
      <c r="D484" s="271" t="s">
        <v>490</v>
      </c>
      <c r="E484" s="271"/>
      <c r="F484" s="271"/>
      <c r="G484" s="271"/>
      <c r="H484" s="271"/>
      <c r="I484" s="271" t="s">
        <v>2007</v>
      </c>
      <c r="J484" s="271"/>
      <c r="K484" s="271"/>
      <c r="L484" s="271"/>
      <c r="M484" s="271"/>
      <c r="N484" s="271"/>
      <c r="O484" s="271"/>
      <c r="P484" s="271"/>
      <c r="Q484" s="271"/>
      <c r="R484" s="271"/>
      <c r="S484" s="271"/>
      <c r="T484" s="271"/>
      <c r="U484" s="271"/>
      <c r="V484" s="271"/>
      <c r="W484"/>
    </row>
    <row r="485" spans="1:23" s="620" customFormat="1">
      <c r="A485" s="271">
        <v>801848</v>
      </c>
      <c r="B485" s="271" t="s">
        <v>1782</v>
      </c>
      <c r="C485" s="271" t="s">
        <v>86</v>
      </c>
      <c r="D485" s="271" t="s">
        <v>490</v>
      </c>
      <c r="E485" s="271"/>
      <c r="F485" s="271"/>
      <c r="G485" s="271"/>
      <c r="H485" s="271"/>
      <c r="I485" s="271" t="s">
        <v>2007</v>
      </c>
      <c r="J485" s="271"/>
      <c r="K485" s="271"/>
      <c r="L485" s="271"/>
      <c r="M485" s="271"/>
      <c r="N485" s="271"/>
      <c r="O485" s="271"/>
      <c r="P485" s="271"/>
      <c r="Q485" s="271"/>
      <c r="R485" s="271"/>
      <c r="S485" s="271"/>
      <c r="T485" s="271"/>
      <c r="U485" s="271"/>
      <c r="V485" s="271"/>
      <c r="W485"/>
    </row>
    <row r="486" spans="1:23" s="620" customFormat="1">
      <c r="A486" s="271">
        <v>807126</v>
      </c>
      <c r="B486" s="271" t="s">
        <v>1288</v>
      </c>
      <c r="C486" s="271" t="s">
        <v>80</v>
      </c>
      <c r="D486" s="271" t="s">
        <v>457</v>
      </c>
      <c r="E486" s="271"/>
      <c r="F486" s="271"/>
      <c r="G486" s="271"/>
      <c r="H486" s="271"/>
      <c r="I486" s="271" t="s">
        <v>2007</v>
      </c>
      <c r="J486" s="271"/>
      <c r="K486" s="271"/>
      <c r="L486" s="271"/>
      <c r="M486" s="271"/>
      <c r="N486" s="271"/>
      <c r="O486" s="271"/>
      <c r="P486" s="271"/>
      <c r="Q486" s="271"/>
      <c r="R486" s="271"/>
      <c r="S486" s="271"/>
      <c r="T486" s="271"/>
      <c r="U486" s="271"/>
      <c r="V486" s="271"/>
      <c r="W486"/>
    </row>
    <row r="487" spans="1:23" s="620" customFormat="1">
      <c r="A487" s="271">
        <v>803963</v>
      </c>
      <c r="B487" s="271" t="s">
        <v>1783</v>
      </c>
      <c r="C487" s="271" t="s">
        <v>132</v>
      </c>
      <c r="D487" s="271" t="s">
        <v>279</v>
      </c>
      <c r="E487" s="271"/>
      <c r="F487" s="271"/>
      <c r="G487" s="271"/>
      <c r="H487" s="271"/>
      <c r="I487" s="271" t="s">
        <v>2007</v>
      </c>
      <c r="J487" s="271"/>
      <c r="K487" s="271"/>
      <c r="L487" s="271"/>
      <c r="M487" s="271"/>
      <c r="N487" s="271"/>
      <c r="O487" s="271"/>
      <c r="P487" s="271"/>
      <c r="Q487" s="271"/>
      <c r="R487" s="271"/>
      <c r="S487" s="271"/>
      <c r="T487" s="271"/>
      <c r="U487" s="271"/>
      <c r="V487" s="271"/>
      <c r="W487"/>
    </row>
    <row r="488" spans="1:23" s="620" customFormat="1">
      <c r="A488" s="271">
        <v>800345</v>
      </c>
      <c r="B488" s="271" t="s">
        <v>1784</v>
      </c>
      <c r="C488" s="271" t="s">
        <v>155</v>
      </c>
      <c r="D488" s="271" t="s">
        <v>248</v>
      </c>
      <c r="E488" s="271"/>
      <c r="F488" s="271"/>
      <c r="G488" s="271"/>
      <c r="H488" s="271"/>
      <c r="I488" s="271" t="s">
        <v>2007</v>
      </c>
      <c r="J488" s="271"/>
      <c r="K488" s="271"/>
      <c r="L488" s="271"/>
      <c r="M488" s="271"/>
      <c r="N488" s="271"/>
      <c r="O488" s="271"/>
      <c r="P488" s="271"/>
      <c r="Q488" s="271"/>
      <c r="R488" s="271"/>
      <c r="S488" s="271"/>
      <c r="T488" s="271"/>
      <c r="U488" s="271"/>
      <c r="V488" s="271"/>
      <c r="W488"/>
    </row>
    <row r="489" spans="1:23" s="620" customFormat="1">
      <c r="A489" s="271">
        <v>802872</v>
      </c>
      <c r="B489" s="271" t="s">
        <v>1785</v>
      </c>
      <c r="C489" s="271" t="s">
        <v>104</v>
      </c>
      <c r="D489" s="271" t="s">
        <v>461</v>
      </c>
      <c r="E489" s="271"/>
      <c r="F489" s="271"/>
      <c r="G489" s="271"/>
      <c r="H489" s="271"/>
      <c r="I489" s="271" t="s">
        <v>2007</v>
      </c>
      <c r="J489" s="271"/>
      <c r="K489" s="271"/>
      <c r="L489" s="271"/>
      <c r="M489" s="271"/>
      <c r="N489" s="271"/>
      <c r="O489" s="271"/>
      <c r="P489" s="271"/>
      <c r="Q489" s="271"/>
      <c r="R489" s="271"/>
      <c r="S489" s="271"/>
      <c r="T489" s="271"/>
      <c r="U489" s="271"/>
      <c r="V489" s="271"/>
      <c r="W489"/>
    </row>
    <row r="490" spans="1:23" s="620" customFormat="1">
      <c r="A490" s="271">
        <v>802162</v>
      </c>
      <c r="B490" s="271" t="s">
        <v>1786</v>
      </c>
      <c r="C490" s="271" t="s">
        <v>260</v>
      </c>
      <c r="D490" s="271" t="s">
        <v>468</v>
      </c>
      <c r="E490" s="271"/>
      <c r="F490" s="271"/>
      <c r="G490" s="271"/>
      <c r="H490" s="271"/>
      <c r="I490" s="271" t="s">
        <v>2007</v>
      </c>
      <c r="J490" s="271"/>
      <c r="K490" s="271"/>
      <c r="L490" s="271"/>
      <c r="M490" s="271"/>
      <c r="N490" s="271"/>
      <c r="O490" s="271"/>
      <c r="P490" s="271"/>
      <c r="Q490" s="271"/>
      <c r="R490" s="271"/>
      <c r="S490" s="271"/>
      <c r="T490" s="271"/>
      <c r="U490" s="271"/>
      <c r="V490" s="271"/>
      <c r="W490"/>
    </row>
    <row r="491" spans="1:23" s="620" customFormat="1">
      <c r="A491" s="271">
        <v>806541</v>
      </c>
      <c r="B491" s="271" t="s">
        <v>1787</v>
      </c>
      <c r="C491" s="271" t="s">
        <v>117</v>
      </c>
      <c r="D491" s="271" t="s">
        <v>1177</v>
      </c>
      <c r="E491" s="271"/>
      <c r="F491" s="271"/>
      <c r="G491" s="271"/>
      <c r="H491" s="271"/>
      <c r="I491" s="271" t="s">
        <v>2007</v>
      </c>
      <c r="J491" s="271"/>
      <c r="K491" s="271"/>
      <c r="L491" s="271"/>
      <c r="M491" s="271"/>
      <c r="N491" s="271"/>
      <c r="O491" s="271"/>
      <c r="P491" s="271"/>
      <c r="Q491" s="271"/>
      <c r="R491" s="271"/>
      <c r="S491" s="271"/>
      <c r="T491" s="271"/>
      <c r="U491" s="271"/>
      <c r="V491" s="271"/>
      <c r="W491"/>
    </row>
    <row r="492" spans="1:23" s="620" customFormat="1">
      <c r="A492" s="271">
        <v>802999</v>
      </c>
      <c r="B492" s="271" t="s">
        <v>1788</v>
      </c>
      <c r="C492" s="271" t="s">
        <v>713</v>
      </c>
      <c r="D492" s="271" t="s">
        <v>419</v>
      </c>
      <c r="E492" s="271"/>
      <c r="F492" s="271"/>
      <c r="G492" s="271"/>
      <c r="H492" s="271"/>
      <c r="I492" s="271" t="s">
        <v>2007</v>
      </c>
      <c r="J492" s="271"/>
      <c r="K492" s="271"/>
      <c r="L492" s="271"/>
      <c r="M492" s="271"/>
      <c r="N492" s="271"/>
      <c r="O492" s="271"/>
      <c r="P492" s="271"/>
      <c r="Q492" s="271"/>
      <c r="R492" s="271"/>
      <c r="S492" s="271"/>
      <c r="T492" s="271"/>
      <c r="U492" s="271"/>
      <c r="V492" s="271"/>
      <c r="W492"/>
    </row>
    <row r="493" spans="1:23" s="620" customFormat="1">
      <c r="A493" s="271">
        <v>807438</v>
      </c>
      <c r="B493" s="271" t="s">
        <v>1789</v>
      </c>
      <c r="C493" s="271" t="s">
        <v>219</v>
      </c>
      <c r="D493" s="271" t="s">
        <v>647</v>
      </c>
      <c r="E493" s="271"/>
      <c r="F493" s="271"/>
      <c r="G493" s="271"/>
      <c r="H493" s="271"/>
      <c r="I493" s="271" t="s">
        <v>2007</v>
      </c>
      <c r="J493" s="271"/>
      <c r="K493" s="271"/>
      <c r="L493" s="271"/>
      <c r="M493" s="271"/>
      <c r="N493" s="271"/>
      <c r="O493" s="271"/>
      <c r="P493" s="271"/>
      <c r="Q493" s="271"/>
      <c r="R493" s="271"/>
      <c r="S493" s="271"/>
      <c r="T493" s="271"/>
      <c r="U493" s="271"/>
      <c r="V493" s="271"/>
      <c r="W493"/>
    </row>
    <row r="494" spans="1:23" s="620" customFormat="1">
      <c r="A494" s="271">
        <v>806555</v>
      </c>
      <c r="B494" s="271" t="s">
        <v>1790</v>
      </c>
      <c r="C494" s="271" t="s">
        <v>528</v>
      </c>
      <c r="D494" s="271" t="s">
        <v>1950</v>
      </c>
      <c r="E494" s="271"/>
      <c r="F494" s="271"/>
      <c r="G494" s="271"/>
      <c r="H494" s="271"/>
      <c r="I494" s="271" t="s">
        <v>2007</v>
      </c>
      <c r="J494" s="271"/>
      <c r="K494" s="271"/>
      <c r="L494" s="271"/>
      <c r="M494" s="271"/>
      <c r="N494" s="271"/>
      <c r="O494" s="271"/>
      <c r="P494" s="271"/>
      <c r="Q494" s="271"/>
      <c r="R494" s="271"/>
      <c r="S494" s="271"/>
      <c r="T494" s="271"/>
      <c r="U494" s="271"/>
      <c r="V494" s="271"/>
      <c r="W494"/>
    </row>
    <row r="495" spans="1:23" s="620" customFormat="1">
      <c r="A495" s="271">
        <v>801917</v>
      </c>
      <c r="B495" s="271" t="s">
        <v>1791</v>
      </c>
      <c r="C495" s="271" t="s">
        <v>138</v>
      </c>
      <c r="D495" s="271" t="s">
        <v>282</v>
      </c>
      <c r="E495" s="271"/>
      <c r="F495" s="271"/>
      <c r="G495" s="271"/>
      <c r="H495" s="271"/>
      <c r="I495" s="271" t="s">
        <v>2007</v>
      </c>
      <c r="J495" s="271"/>
      <c r="K495" s="271"/>
      <c r="L495" s="271"/>
      <c r="M495" s="271"/>
      <c r="N495" s="271"/>
      <c r="O495" s="271"/>
      <c r="P495" s="271"/>
      <c r="Q495" s="271"/>
      <c r="R495" s="271"/>
      <c r="S495" s="271"/>
      <c r="T495" s="271"/>
      <c r="U495" s="271"/>
      <c r="V495" s="271"/>
      <c r="W495"/>
    </row>
    <row r="496" spans="1:23" s="620" customFormat="1">
      <c r="A496" s="271">
        <v>806496</v>
      </c>
      <c r="B496" s="271" t="s">
        <v>1792</v>
      </c>
      <c r="C496" s="271" t="s">
        <v>106</v>
      </c>
      <c r="D496" s="271" t="s">
        <v>1951</v>
      </c>
      <c r="E496" s="271"/>
      <c r="F496" s="271"/>
      <c r="G496" s="271"/>
      <c r="H496" s="271"/>
      <c r="I496" s="271" t="s">
        <v>2007</v>
      </c>
      <c r="J496" s="271"/>
      <c r="K496" s="271"/>
      <c r="L496" s="271"/>
      <c r="M496" s="271"/>
      <c r="N496" s="271"/>
      <c r="O496" s="271"/>
      <c r="P496" s="271"/>
      <c r="Q496" s="271"/>
      <c r="R496" s="271"/>
      <c r="S496" s="271"/>
      <c r="T496" s="271"/>
      <c r="U496" s="271"/>
      <c r="V496" s="271"/>
      <c r="W496"/>
    </row>
    <row r="497" spans="1:23" s="620" customFormat="1">
      <c r="A497" s="271">
        <v>806509</v>
      </c>
      <c r="B497" s="271" t="s">
        <v>1793</v>
      </c>
      <c r="C497" s="271" t="s">
        <v>184</v>
      </c>
      <c r="D497" s="271" t="s">
        <v>538</v>
      </c>
      <c r="E497" s="271"/>
      <c r="F497" s="271"/>
      <c r="G497" s="271"/>
      <c r="H497" s="271"/>
      <c r="I497" s="271" t="s">
        <v>2007</v>
      </c>
      <c r="J497" s="271"/>
      <c r="K497" s="271"/>
      <c r="L497" s="271"/>
      <c r="M497" s="271"/>
      <c r="N497" s="271"/>
      <c r="O497" s="271"/>
      <c r="P497" s="271"/>
      <c r="Q497" s="271"/>
      <c r="R497" s="271"/>
      <c r="S497" s="271"/>
      <c r="T497" s="271"/>
      <c r="U497" s="271"/>
      <c r="V497" s="271"/>
      <c r="W497"/>
    </row>
    <row r="498" spans="1:23" s="620" customFormat="1">
      <c r="A498" s="271">
        <v>803536</v>
      </c>
      <c r="B498" s="271" t="s">
        <v>1794</v>
      </c>
      <c r="C498" s="271" t="s">
        <v>178</v>
      </c>
      <c r="D498" s="271" t="s">
        <v>490</v>
      </c>
      <c r="E498" s="271"/>
      <c r="F498" s="271"/>
      <c r="G498" s="271"/>
      <c r="H498" s="271"/>
      <c r="I498" s="271" t="s">
        <v>2007</v>
      </c>
      <c r="J498" s="271"/>
      <c r="K498" s="271"/>
      <c r="L498" s="271"/>
      <c r="M498" s="271"/>
      <c r="N498" s="271"/>
      <c r="O498" s="271"/>
      <c r="P498" s="271"/>
      <c r="Q498" s="271"/>
      <c r="R498" s="271"/>
      <c r="S498" s="271"/>
      <c r="T498" s="271"/>
      <c r="U498" s="271"/>
      <c r="V498" s="271"/>
      <c r="W498"/>
    </row>
    <row r="499" spans="1:23" s="620" customFormat="1">
      <c r="A499" s="271">
        <v>808526</v>
      </c>
      <c r="B499" s="271" t="s">
        <v>1010</v>
      </c>
      <c r="C499" s="271" t="s">
        <v>1734</v>
      </c>
      <c r="D499" s="271" t="s">
        <v>442</v>
      </c>
      <c r="E499" s="271" t="s">
        <v>345</v>
      </c>
      <c r="F499" s="271">
        <v>32150</v>
      </c>
      <c r="G499" s="271" t="s">
        <v>1866</v>
      </c>
      <c r="H499" s="271" t="s">
        <v>1345</v>
      </c>
      <c r="I499" s="271" t="s">
        <v>2008</v>
      </c>
      <c r="J499" s="271" t="s">
        <v>1335</v>
      </c>
      <c r="K499" s="271" t="s">
        <v>1963</v>
      </c>
      <c r="L499" s="271" t="s">
        <v>1332</v>
      </c>
      <c r="M499" s="271" t="s">
        <v>1332</v>
      </c>
      <c r="N499" s="271"/>
      <c r="O499" s="271"/>
      <c r="P499" s="271"/>
      <c r="Q499" s="271"/>
      <c r="R499" s="271"/>
      <c r="S499" s="271"/>
      <c r="T499" s="271"/>
      <c r="U499" s="271"/>
      <c r="V499" s="271"/>
      <c r="W499"/>
    </row>
    <row r="500" spans="1:23" s="620" customFormat="1">
      <c r="A500" s="271">
        <v>809931</v>
      </c>
      <c r="B500" s="271" t="s">
        <v>1216</v>
      </c>
      <c r="C500" s="271" t="s">
        <v>1752</v>
      </c>
      <c r="D500" s="271" t="s">
        <v>519</v>
      </c>
      <c r="E500" s="271" t="s">
        <v>345</v>
      </c>
      <c r="F500" s="271">
        <v>35796</v>
      </c>
      <c r="G500" s="271" t="s">
        <v>1332</v>
      </c>
      <c r="H500" s="271" t="s">
        <v>1345</v>
      </c>
      <c r="I500" s="271" t="s">
        <v>2008</v>
      </c>
      <c r="J500" s="271" t="s">
        <v>1962</v>
      </c>
      <c r="K500" s="271" t="s">
        <v>1963</v>
      </c>
      <c r="L500" s="271" t="s">
        <v>1332</v>
      </c>
      <c r="M500" s="271" t="s">
        <v>1332</v>
      </c>
      <c r="N500" s="271"/>
      <c r="O500" s="271"/>
      <c r="P500" s="271"/>
      <c r="Q500" s="271"/>
      <c r="R500" s="271"/>
      <c r="S500" s="271"/>
      <c r="T500" s="271"/>
      <c r="U500" s="271"/>
      <c r="V500" s="271"/>
      <c r="W500"/>
    </row>
    <row r="501" spans="1:23" s="620" customFormat="1">
      <c r="A501" s="271">
        <v>807426</v>
      </c>
      <c r="B501" s="271" t="s">
        <v>1512</v>
      </c>
      <c r="C501" s="271" t="s">
        <v>136</v>
      </c>
      <c r="D501" s="271" t="s">
        <v>487</v>
      </c>
      <c r="E501" s="271" t="s">
        <v>345</v>
      </c>
      <c r="F501" s="271">
        <v>36161</v>
      </c>
      <c r="G501" s="271" t="s">
        <v>1332</v>
      </c>
      <c r="H501" s="271" t="s">
        <v>1345</v>
      </c>
      <c r="I501" s="271" t="s">
        <v>2008</v>
      </c>
      <c r="J501" s="271" t="s">
        <v>1333</v>
      </c>
      <c r="K501" s="271" t="s">
        <v>1963</v>
      </c>
      <c r="L501" s="271" t="s">
        <v>1332</v>
      </c>
      <c r="M501" s="271" t="s">
        <v>1332</v>
      </c>
      <c r="N501" s="271"/>
      <c r="O501" s="271"/>
      <c r="P501" s="271"/>
      <c r="Q501" s="271"/>
      <c r="R501" s="271"/>
      <c r="S501" s="271"/>
      <c r="T501" s="271"/>
      <c r="U501" s="271"/>
      <c r="V501" s="271"/>
      <c r="W501"/>
    </row>
    <row r="502" spans="1:23" s="620" customFormat="1">
      <c r="A502" s="271">
        <v>809276</v>
      </c>
      <c r="B502" s="271" t="s">
        <v>1204</v>
      </c>
      <c r="C502" s="271" t="s">
        <v>152</v>
      </c>
      <c r="D502" s="271" t="s">
        <v>463</v>
      </c>
      <c r="E502" s="271" t="s">
        <v>345</v>
      </c>
      <c r="F502" s="271">
        <v>33259</v>
      </c>
      <c r="G502" s="271" t="s">
        <v>1332</v>
      </c>
      <c r="H502" s="271" t="s">
        <v>1345</v>
      </c>
      <c r="I502" s="271" t="s">
        <v>2008</v>
      </c>
      <c r="J502" s="271" t="s">
        <v>1333</v>
      </c>
      <c r="K502" s="271" t="s">
        <v>1963</v>
      </c>
      <c r="L502" s="271" t="s">
        <v>1332</v>
      </c>
      <c r="M502" s="271" t="s">
        <v>1348</v>
      </c>
      <c r="N502" s="271"/>
      <c r="O502" s="271"/>
      <c r="P502" s="271"/>
      <c r="Q502" s="271"/>
      <c r="R502" s="271"/>
      <c r="S502" s="271"/>
      <c r="T502" s="271"/>
      <c r="U502" s="271"/>
      <c r="V502" s="271"/>
      <c r="W502"/>
    </row>
    <row r="503" spans="1:23" s="620" customFormat="1">
      <c r="A503" s="271">
        <v>810595</v>
      </c>
      <c r="B503" s="271" t="s">
        <v>760</v>
      </c>
      <c r="C503" s="271" t="s">
        <v>116</v>
      </c>
      <c r="D503" s="271" t="s">
        <v>613</v>
      </c>
      <c r="E503" s="271" t="s">
        <v>346</v>
      </c>
      <c r="F503" s="271">
        <v>35804</v>
      </c>
      <c r="G503" s="271" t="s">
        <v>1332</v>
      </c>
      <c r="H503" s="271" t="s">
        <v>1345</v>
      </c>
      <c r="I503" s="271" t="s">
        <v>2008</v>
      </c>
      <c r="J503" s="271" t="s">
        <v>1776</v>
      </c>
      <c r="K503" s="271" t="s">
        <v>1963</v>
      </c>
      <c r="L503" s="271" t="s">
        <v>1332</v>
      </c>
      <c r="M503" s="271" t="s">
        <v>1332</v>
      </c>
      <c r="N503" s="271"/>
      <c r="O503" s="271"/>
      <c r="P503" s="271"/>
      <c r="Q503" s="271"/>
      <c r="R503" s="271"/>
      <c r="S503" s="271"/>
      <c r="T503" s="271"/>
      <c r="U503" s="271"/>
      <c r="V503" s="271"/>
      <c r="W503"/>
    </row>
    <row r="504" spans="1:23" s="620" customFormat="1">
      <c r="A504" s="271">
        <v>808950</v>
      </c>
      <c r="B504" s="271" t="s">
        <v>1553</v>
      </c>
      <c r="C504" s="271" t="s">
        <v>1744</v>
      </c>
      <c r="D504" s="271" t="s">
        <v>1617</v>
      </c>
      <c r="E504" s="271" t="s">
        <v>346</v>
      </c>
      <c r="F504" s="271">
        <v>35938</v>
      </c>
      <c r="G504" s="271" t="s">
        <v>1795</v>
      </c>
      <c r="H504" s="271" t="s">
        <v>1345</v>
      </c>
      <c r="I504" s="271" t="s">
        <v>2008</v>
      </c>
      <c r="J504" s="271" t="s">
        <v>1333</v>
      </c>
      <c r="K504" s="271" t="s">
        <v>1963</v>
      </c>
      <c r="L504" s="271" t="s">
        <v>1334</v>
      </c>
      <c r="M504" s="271" t="s">
        <v>1332</v>
      </c>
      <c r="N504" s="271"/>
      <c r="O504" s="271"/>
      <c r="P504" s="271"/>
      <c r="Q504" s="271"/>
      <c r="R504" s="271"/>
      <c r="S504" s="271"/>
      <c r="T504" s="271"/>
      <c r="U504" s="271"/>
      <c r="V504" s="271"/>
      <c r="W504"/>
    </row>
    <row r="505" spans="1:23" s="620" customFormat="1">
      <c r="A505" s="271">
        <v>809951</v>
      </c>
      <c r="B505" s="271" t="s">
        <v>1218</v>
      </c>
      <c r="C505" s="271" t="s">
        <v>108</v>
      </c>
      <c r="D505" s="271" t="s">
        <v>474</v>
      </c>
      <c r="E505" s="271" t="s">
        <v>346</v>
      </c>
      <c r="F505" s="271">
        <v>36412</v>
      </c>
      <c r="G505" s="271" t="s">
        <v>1933</v>
      </c>
      <c r="H505" s="271" t="s">
        <v>1345</v>
      </c>
      <c r="I505" s="271" t="s">
        <v>2008</v>
      </c>
      <c r="J505" s="271" t="s">
        <v>1778</v>
      </c>
      <c r="K505" s="271" t="s">
        <v>1963</v>
      </c>
      <c r="L505" s="271" t="s">
        <v>1334</v>
      </c>
      <c r="M505" s="271" t="s">
        <v>1348</v>
      </c>
      <c r="N505" s="271"/>
      <c r="O505" s="271"/>
      <c r="P505" s="271"/>
      <c r="Q505" s="271"/>
      <c r="R505" s="271"/>
      <c r="S505" s="271"/>
      <c r="T505" s="271"/>
      <c r="U505" s="271"/>
      <c r="V505" s="271"/>
      <c r="W505"/>
    </row>
    <row r="506" spans="1:23" s="620" customFormat="1">
      <c r="A506" s="271">
        <v>808633</v>
      </c>
      <c r="B506" s="271" t="s">
        <v>1191</v>
      </c>
      <c r="C506" s="271" t="s">
        <v>1737</v>
      </c>
      <c r="D506" s="271" t="s">
        <v>592</v>
      </c>
      <c r="E506" s="271" t="s">
        <v>346</v>
      </c>
      <c r="F506" s="271">
        <v>36308</v>
      </c>
      <c r="G506" s="271" t="s">
        <v>1795</v>
      </c>
      <c r="H506" s="271" t="s">
        <v>1345</v>
      </c>
      <c r="I506" s="271" t="s">
        <v>2008</v>
      </c>
      <c r="J506" s="271" t="s">
        <v>1333</v>
      </c>
      <c r="K506" s="271" t="s">
        <v>1963</v>
      </c>
      <c r="L506" s="271" t="s">
        <v>1813</v>
      </c>
      <c r="M506" s="271" t="s">
        <v>1332</v>
      </c>
      <c r="N506" s="271"/>
      <c r="O506" s="271"/>
      <c r="P506" s="271"/>
      <c r="Q506" s="271"/>
      <c r="R506" s="271"/>
      <c r="S506" s="271"/>
      <c r="T506" s="271"/>
      <c r="U506" s="271"/>
      <c r="V506" s="271"/>
      <c r="W506"/>
    </row>
    <row r="507" spans="1:23" s="620" customFormat="1">
      <c r="A507" s="271">
        <v>806421</v>
      </c>
      <c r="B507" s="271" t="s">
        <v>884</v>
      </c>
      <c r="C507" s="271" t="s">
        <v>709</v>
      </c>
      <c r="D507" s="271" t="s">
        <v>514</v>
      </c>
      <c r="E507" s="271" t="s">
        <v>345</v>
      </c>
      <c r="F507" s="271">
        <v>35614</v>
      </c>
      <c r="G507" s="271" t="s">
        <v>1332</v>
      </c>
      <c r="H507" s="271" t="s">
        <v>1345</v>
      </c>
      <c r="I507" s="271" t="s">
        <v>2008</v>
      </c>
      <c r="J507" s="271" t="s">
        <v>1335</v>
      </c>
      <c r="K507" s="271" t="s">
        <v>1966</v>
      </c>
      <c r="L507" s="271" t="s">
        <v>1332</v>
      </c>
      <c r="M507" s="271" t="s">
        <v>1332</v>
      </c>
      <c r="N507" s="271"/>
      <c r="O507" s="271"/>
      <c r="P507" s="271"/>
      <c r="Q507" s="271"/>
      <c r="R507" s="271"/>
      <c r="S507" s="271"/>
      <c r="T507" s="271"/>
      <c r="U507" s="271"/>
      <c r="V507" s="271"/>
      <c r="W507"/>
    </row>
    <row r="508" spans="1:23" s="620" customFormat="1">
      <c r="A508" s="271">
        <v>805178</v>
      </c>
      <c r="B508" s="271" t="s">
        <v>1425</v>
      </c>
      <c r="C508" s="271" t="s">
        <v>99</v>
      </c>
      <c r="D508" s="271" t="s">
        <v>644</v>
      </c>
      <c r="E508" s="271" t="s">
        <v>346</v>
      </c>
      <c r="F508" s="271">
        <v>35796</v>
      </c>
      <c r="G508" s="271" t="s">
        <v>1332</v>
      </c>
      <c r="H508" s="271" t="s">
        <v>1345</v>
      </c>
      <c r="I508" s="271" t="s">
        <v>2008</v>
      </c>
      <c r="J508" s="271" t="s">
        <v>1335</v>
      </c>
      <c r="K508" s="271" t="s">
        <v>1966</v>
      </c>
      <c r="L508" s="271" t="s">
        <v>1332</v>
      </c>
      <c r="M508" s="271" t="s">
        <v>1332</v>
      </c>
      <c r="N508" s="271"/>
      <c r="O508" s="271"/>
      <c r="P508" s="271"/>
      <c r="Q508" s="271"/>
      <c r="R508" s="271"/>
      <c r="S508" s="271"/>
      <c r="T508" s="271"/>
      <c r="U508" s="271"/>
      <c r="V508" s="271"/>
      <c r="W508"/>
    </row>
    <row r="509" spans="1:23" s="620" customFormat="1">
      <c r="A509" s="271">
        <v>811890</v>
      </c>
      <c r="B509" s="271" t="s">
        <v>734</v>
      </c>
      <c r="C509" s="271" t="s">
        <v>158</v>
      </c>
      <c r="D509" s="271" t="s">
        <v>665</v>
      </c>
      <c r="E509" s="271" t="s">
        <v>345</v>
      </c>
      <c r="F509" s="271">
        <v>35796</v>
      </c>
      <c r="G509" s="271" t="s">
        <v>1855</v>
      </c>
      <c r="H509" s="271" t="s">
        <v>1345</v>
      </c>
      <c r="I509" s="271" t="s">
        <v>2008</v>
      </c>
      <c r="J509" s="271" t="s">
        <v>1335</v>
      </c>
      <c r="K509" s="271" t="s">
        <v>1966</v>
      </c>
      <c r="L509" s="271" t="s">
        <v>1332</v>
      </c>
      <c r="M509" s="271" t="s">
        <v>1334</v>
      </c>
      <c r="N509" s="271"/>
      <c r="O509" s="271"/>
      <c r="P509" s="271"/>
      <c r="Q509" s="271"/>
      <c r="R509" s="271"/>
      <c r="S509" s="271"/>
      <c r="T509" s="271"/>
      <c r="U509" s="271"/>
      <c r="V509" s="271"/>
      <c r="W509"/>
    </row>
    <row r="510" spans="1:23" s="620" customFormat="1">
      <c r="A510" s="271">
        <v>807665</v>
      </c>
      <c r="B510" s="271" t="s">
        <v>957</v>
      </c>
      <c r="C510" s="271" t="s">
        <v>660</v>
      </c>
      <c r="D510" s="271" t="s">
        <v>559</v>
      </c>
      <c r="E510" s="271" t="s">
        <v>346</v>
      </c>
      <c r="F510" s="271">
        <v>35829</v>
      </c>
      <c r="G510" s="271" t="s">
        <v>1343</v>
      </c>
      <c r="H510" s="271" t="s">
        <v>1345</v>
      </c>
      <c r="I510" s="271" t="s">
        <v>2008</v>
      </c>
      <c r="J510" s="271" t="s">
        <v>1779</v>
      </c>
      <c r="K510" s="271" t="s">
        <v>1966</v>
      </c>
      <c r="L510" s="271" t="s">
        <v>1332</v>
      </c>
      <c r="M510" s="271" t="s">
        <v>1332</v>
      </c>
      <c r="N510" s="271"/>
      <c r="O510" s="271"/>
      <c r="P510" s="271"/>
      <c r="Q510" s="271"/>
      <c r="R510" s="271"/>
      <c r="S510" s="271"/>
      <c r="T510" s="271"/>
      <c r="U510" s="271"/>
      <c r="V510" s="271"/>
      <c r="W510"/>
    </row>
    <row r="511" spans="1:23" s="620" customFormat="1">
      <c r="A511" s="271">
        <v>810046</v>
      </c>
      <c r="B511" s="271" t="s">
        <v>1219</v>
      </c>
      <c r="C511" s="271" t="s">
        <v>232</v>
      </c>
      <c r="D511" s="271" t="s">
        <v>658</v>
      </c>
      <c r="E511" s="271" t="s">
        <v>345</v>
      </c>
      <c r="F511" s="271">
        <v>35809</v>
      </c>
      <c r="G511" s="271" t="s">
        <v>1332</v>
      </c>
      <c r="H511" s="271" t="s">
        <v>1345</v>
      </c>
      <c r="I511" s="271" t="s">
        <v>2008</v>
      </c>
      <c r="J511" s="271" t="s">
        <v>1961</v>
      </c>
      <c r="K511" s="271" t="s">
        <v>1966</v>
      </c>
      <c r="L511" s="271" t="s">
        <v>1332</v>
      </c>
      <c r="M511" s="271" t="s">
        <v>1332</v>
      </c>
      <c r="N511" s="271"/>
      <c r="O511" s="271"/>
      <c r="P511" s="271"/>
      <c r="Q511" s="271"/>
      <c r="R511" s="271"/>
      <c r="S511" s="271"/>
      <c r="T511" s="271"/>
      <c r="U511" s="271"/>
      <c r="V511" s="271"/>
      <c r="W511"/>
    </row>
    <row r="512" spans="1:23" s="620" customFormat="1">
      <c r="A512" s="271">
        <v>810588</v>
      </c>
      <c r="B512" s="271" t="s">
        <v>1231</v>
      </c>
      <c r="C512" s="271" t="s">
        <v>301</v>
      </c>
      <c r="D512" s="271" t="s">
        <v>417</v>
      </c>
      <c r="E512" s="271" t="s">
        <v>345</v>
      </c>
      <c r="F512" s="271">
        <v>35853</v>
      </c>
      <c r="G512" s="271" t="s">
        <v>1332</v>
      </c>
      <c r="H512" s="271" t="s">
        <v>1345</v>
      </c>
      <c r="I512" s="271" t="s">
        <v>2008</v>
      </c>
      <c r="J512" s="271" t="s">
        <v>1961</v>
      </c>
      <c r="K512" s="271" t="s">
        <v>1966</v>
      </c>
      <c r="L512" s="271" t="s">
        <v>1332</v>
      </c>
      <c r="M512" s="271" t="s">
        <v>1332</v>
      </c>
      <c r="N512" s="271"/>
      <c r="O512" s="271"/>
      <c r="P512" s="271"/>
      <c r="Q512" s="271"/>
      <c r="R512" s="271"/>
      <c r="S512" s="271"/>
      <c r="T512" s="271"/>
      <c r="U512" s="271"/>
      <c r="V512" s="271"/>
      <c r="W512"/>
    </row>
    <row r="513" spans="1:23" s="620" customFormat="1">
      <c r="A513" s="271">
        <v>807510</v>
      </c>
      <c r="B513" s="271" t="s">
        <v>1513</v>
      </c>
      <c r="C513" s="271" t="s">
        <v>132</v>
      </c>
      <c r="D513" s="271" t="s">
        <v>1705</v>
      </c>
      <c r="E513" s="271" t="s">
        <v>345</v>
      </c>
      <c r="F513" s="271">
        <v>35800</v>
      </c>
      <c r="G513" s="271" t="s">
        <v>1795</v>
      </c>
      <c r="H513" s="271" t="s">
        <v>1345</v>
      </c>
      <c r="I513" s="271" t="s">
        <v>2008</v>
      </c>
      <c r="J513" s="271" t="s">
        <v>1961</v>
      </c>
      <c r="K513" s="271" t="s">
        <v>1966</v>
      </c>
      <c r="L513" s="271" t="s">
        <v>1332</v>
      </c>
      <c r="M513" s="271" t="s">
        <v>1348</v>
      </c>
      <c r="N513" s="271"/>
      <c r="O513" s="271"/>
      <c r="P513" s="271"/>
      <c r="Q513" s="271"/>
      <c r="R513" s="271"/>
      <c r="S513" s="271"/>
      <c r="T513" s="271"/>
      <c r="U513" s="271"/>
      <c r="V513" s="271"/>
      <c r="W513"/>
    </row>
    <row r="514" spans="1:23" s="620" customFormat="1">
      <c r="A514" s="271">
        <v>807851</v>
      </c>
      <c r="B514" s="271" t="s">
        <v>687</v>
      </c>
      <c r="C514" s="271" t="s">
        <v>82</v>
      </c>
      <c r="D514" s="271" t="s">
        <v>510</v>
      </c>
      <c r="E514" s="271" t="s">
        <v>345</v>
      </c>
      <c r="F514" s="271">
        <v>35125</v>
      </c>
      <c r="G514" s="271" t="s">
        <v>1831</v>
      </c>
      <c r="H514" s="271" t="s">
        <v>1345</v>
      </c>
      <c r="I514" s="271" t="s">
        <v>2008</v>
      </c>
      <c r="J514" s="271" t="s">
        <v>1333</v>
      </c>
      <c r="K514" s="271" t="s">
        <v>1966</v>
      </c>
      <c r="L514" s="271" t="s">
        <v>1332</v>
      </c>
      <c r="M514" s="271" t="s">
        <v>1334</v>
      </c>
      <c r="N514" s="271"/>
      <c r="O514" s="271"/>
      <c r="P514" s="271"/>
      <c r="Q514" s="271"/>
      <c r="R514" s="271"/>
      <c r="S514" s="271"/>
      <c r="T514" s="271"/>
      <c r="U514" s="271"/>
      <c r="V514" s="271"/>
      <c r="W514"/>
    </row>
    <row r="515" spans="1:23" s="620" customFormat="1">
      <c r="A515" s="271">
        <v>808846</v>
      </c>
      <c r="B515" s="271" t="s">
        <v>1549</v>
      </c>
      <c r="C515" s="271" t="s">
        <v>1741</v>
      </c>
      <c r="D515" s="271" t="s">
        <v>1697</v>
      </c>
      <c r="E515" s="271" t="s">
        <v>345</v>
      </c>
      <c r="F515" s="271">
        <v>36042</v>
      </c>
      <c r="G515" s="271" t="s">
        <v>1332</v>
      </c>
      <c r="H515" s="271" t="s">
        <v>1345</v>
      </c>
      <c r="I515" s="271" t="s">
        <v>2008</v>
      </c>
      <c r="J515" s="271" t="s">
        <v>1333</v>
      </c>
      <c r="K515" s="271" t="s">
        <v>1966</v>
      </c>
      <c r="L515" s="271" t="s">
        <v>1795</v>
      </c>
      <c r="M515" s="271" t="s">
        <v>1332</v>
      </c>
      <c r="N515" s="271"/>
      <c r="O515" s="271"/>
      <c r="P515" s="271"/>
      <c r="Q515" s="271"/>
      <c r="R515" s="271"/>
      <c r="S515" s="271"/>
      <c r="T515" s="271"/>
      <c r="U515" s="271"/>
      <c r="V515" s="271"/>
      <c r="W515"/>
    </row>
    <row r="516" spans="1:23" s="620" customFormat="1">
      <c r="A516" s="271">
        <v>809303</v>
      </c>
      <c r="B516" s="271" t="s">
        <v>1206</v>
      </c>
      <c r="C516" s="271" t="s">
        <v>243</v>
      </c>
      <c r="D516" s="271" t="s">
        <v>1207</v>
      </c>
      <c r="E516" s="271" t="s">
        <v>346</v>
      </c>
      <c r="F516" s="271">
        <v>35796</v>
      </c>
      <c r="G516" s="271" t="s">
        <v>1854</v>
      </c>
      <c r="H516" s="271" t="s">
        <v>1345</v>
      </c>
      <c r="I516" s="271" t="s">
        <v>2008</v>
      </c>
      <c r="J516" s="271" t="s">
        <v>1333</v>
      </c>
      <c r="K516" s="271" t="s">
        <v>1966</v>
      </c>
      <c r="L516" s="271" t="s">
        <v>1813</v>
      </c>
      <c r="M516" s="271" t="s">
        <v>1334</v>
      </c>
      <c r="N516" s="271"/>
      <c r="O516" s="271"/>
      <c r="P516" s="271"/>
      <c r="Q516" s="271"/>
      <c r="R516" s="271"/>
      <c r="S516" s="271"/>
      <c r="T516" s="271"/>
      <c r="U516" s="271"/>
      <c r="V516" s="271"/>
      <c r="W516"/>
    </row>
    <row r="517" spans="1:23" s="620" customFormat="1">
      <c r="A517" s="271">
        <v>811833</v>
      </c>
      <c r="B517" s="271" t="s">
        <v>1315</v>
      </c>
      <c r="C517" s="271" t="s">
        <v>86</v>
      </c>
      <c r="D517" s="271" t="s">
        <v>428</v>
      </c>
      <c r="E517" s="271" t="s">
        <v>346</v>
      </c>
      <c r="F517" s="271">
        <v>35646</v>
      </c>
      <c r="G517" s="271" t="s">
        <v>1814</v>
      </c>
      <c r="H517" s="271" t="s">
        <v>1957</v>
      </c>
      <c r="I517" s="271" t="s">
        <v>2008</v>
      </c>
      <c r="J517" s="271" t="s">
        <v>1335</v>
      </c>
      <c r="K517" s="271" t="s">
        <v>1966</v>
      </c>
      <c r="L517" s="271" t="s">
        <v>1332</v>
      </c>
      <c r="M517" s="271"/>
      <c r="N517" s="271"/>
      <c r="O517" s="271"/>
      <c r="P517" s="271"/>
      <c r="Q517" s="271"/>
      <c r="R517" s="271"/>
      <c r="S517" s="271"/>
      <c r="T517" s="271"/>
      <c r="U517" s="271"/>
      <c r="V517" s="271"/>
      <c r="W517"/>
    </row>
    <row r="518" spans="1:23" s="620" customFormat="1">
      <c r="A518" s="271">
        <v>808180</v>
      </c>
      <c r="B518" s="271" t="s">
        <v>987</v>
      </c>
      <c r="C518" s="271" t="s">
        <v>988</v>
      </c>
      <c r="D518" s="271" t="s">
        <v>525</v>
      </c>
      <c r="E518" s="271" t="s">
        <v>346</v>
      </c>
      <c r="F518" s="271">
        <v>36161</v>
      </c>
      <c r="G518" s="271" t="s">
        <v>1332</v>
      </c>
      <c r="H518" s="271" t="s">
        <v>1957</v>
      </c>
      <c r="I518" s="271" t="s">
        <v>2008</v>
      </c>
      <c r="J518" s="271" t="s">
        <v>1333</v>
      </c>
      <c r="K518" s="271" t="s">
        <v>1966</v>
      </c>
      <c r="L518" s="271" t="s">
        <v>1332</v>
      </c>
      <c r="M518" s="271"/>
      <c r="N518" s="271"/>
      <c r="O518" s="271"/>
      <c r="P518" s="271"/>
      <c r="Q518" s="271"/>
      <c r="R518" s="271"/>
      <c r="S518" s="271"/>
      <c r="T518" s="271"/>
      <c r="U518" s="271"/>
      <c r="V518" s="271"/>
      <c r="W518"/>
    </row>
    <row r="519" spans="1:23" s="620" customFormat="1">
      <c r="A519" s="271">
        <v>811905</v>
      </c>
      <c r="B519" s="271" t="s">
        <v>1322</v>
      </c>
      <c r="C519" s="271" t="s">
        <v>160</v>
      </c>
      <c r="D519" s="271" t="s">
        <v>601</v>
      </c>
      <c r="E519" s="271" t="s">
        <v>345</v>
      </c>
      <c r="F519" s="271">
        <v>35441</v>
      </c>
      <c r="G519" s="271" t="s">
        <v>1855</v>
      </c>
      <c r="H519" s="271" t="s">
        <v>1345</v>
      </c>
      <c r="I519" s="271" t="s">
        <v>2008</v>
      </c>
      <c r="J519" s="271" t="s">
        <v>1335</v>
      </c>
      <c r="K519" s="271" t="s">
        <v>1971</v>
      </c>
      <c r="L519" s="271" t="s">
        <v>1332</v>
      </c>
      <c r="M519" s="271" t="s">
        <v>1334</v>
      </c>
      <c r="N519" s="271"/>
      <c r="O519" s="271"/>
      <c r="P519" s="271"/>
      <c r="Q519" s="271"/>
      <c r="R519" s="271"/>
      <c r="S519" s="271"/>
      <c r="T519" s="271"/>
      <c r="U519" s="271"/>
      <c r="V519" s="271"/>
      <c r="W519"/>
    </row>
    <row r="520" spans="1:23" s="620" customFormat="1">
      <c r="A520" s="271">
        <v>806235</v>
      </c>
      <c r="B520" s="271" t="s">
        <v>872</v>
      </c>
      <c r="C520" s="271" t="s">
        <v>149</v>
      </c>
      <c r="D520" s="271" t="s">
        <v>702</v>
      </c>
      <c r="E520" s="271" t="s">
        <v>345</v>
      </c>
      <c r="F520" s="271">
        <v>35563</v>
      </c>
      <c r="G520" s="271" t="s">
        <v>1332</v>
      </c>
      <c r="H520" s="271" t="s">
        <v>1345</v>
      </c>
      <c r="I520" s="271" t="s">
        <v>2008</v>
      </c>
      <c r="J520" s="271" t="s">
        <v>1335</v>
      </c>
      <c r="K520" s="271" t="s">
        <v>1971</v>
      </c>
      <c r="L520" s="271" t="s">
        <v>1332</v>
      </c>
      <c r="M520" s="271" t="s">
        <v>1332</v>
      </c>
      <c r="N520" s="271"/>
      <c r="O520" s="271"/>
      <c r="P520" s="271"/>
      <c r="Q520" s="271"/>
      <c r="R520" s="271"/>
      <c r="S520" s="271"/>
      <c r="T520" s="271"/>
      <c r="U520" s="271"/>
      <c r="V520" s="271"/>
      <c r="W520"/>
    </row>
    <row r="521" spans="1:23" s="620" customFormat="1">
      <c r="A521" s="271">
        <v>811899</v>
      </c>
      <c r="B521" s="271" t="s">
        <v>1320</v>
      </c>
      <c r="C521" s="271" t="s">
        <v>1620</v>
      </c>
      <c r="D521" s="271" t="s">
        <v>1616</v>
      </c>
      <c r="E521" s="271" t="s">
        <v>345</v>
      </c>
      <c r="F521" s="271">
        <v>34714</v>
      </c>
      <c r="G521" s="271" t="s">
        <v>1795</v>
      </c>
      <c r="H521" s="271" t="s">
        <v>1345</v>
      </c>
      <c r="I521" s="271" t="s">
        <v>2008</v>
      </c>
      <c r="J521" s="271" t="s">
        <v>1335</v>
      </c>
      <c r="K521" s="271" t="s">
        <v>1971</v>
      </c>
      <c r="L521" s="271" t="s">
        <v>1332</v>
      </c>
      <c r="M521" s="271" t="s">
        <v>1332</v>
      </c>
      <c r="N521" s="271"/>
      <c r="O521" s="271"/>
      <c r="P521" s="271"/>
      <c r="Q521" s="271"/>
      <c r="R521" s="271"/>
      <c r="S521" s="271"/>
      <c r="T521" s="271"/>
      <c r="U521" s="271"/>
      <c r="V521" s="271"/>
      <c r="W521"/>
    </row>
    <row r="522" spans="1:23" s="620" customFormat="1">
      <c r="A522" s="271">
        <v>805940</v>
      </c>
      <c r="B522" s="271" t="s">
        <v>1450</v>
      </c>
      <c r="C522" s="271" t="s">
        <v>269</v>
      </c>
      <c r="D522" s="271" t="s">
        <v>527</v>
      </c>
      <c r="E522" s="271" t="s">
        <v>345</v>
      </c>
      <c r="F522" s="271">
        <v>35431</v>
      </c>
      <c r="G522" s="271" t="s">
        <v>1332</v>
      </c>
      <c r="H522" s="271" t="s">
        <v>1345</v>
      </c>
      <c r="I522" s="271" t="s">
        <v>2008</v>
      </c>
      <c r="J522" s="271" t="s">
        <v>1335</v>
      </c>
      <c r="K522" s="271" t="s">
        <v>1971</v>
      </c>
      <c r="L522" s="271" t="s">
        <v>1332</v>
      </c>
      <c r="M522" s="271" t="s">
        <v>1332</v>
      </c>
      <c r="N522" s="271"/>
      <c r="O522" s="271"/>
      <c r="P522" s="271"/>
      <c r="Q522" s="271"/>
      <c r="R522" s="271"/>
      <c r="S522" s="271"/>
      <c r="T522" s="271"/>
      <c r="U522" s="271"/>
      <c r="V522" s="271"/>
      <c r="W522"/>
    </row>
    <row r="523" spans="1:23" s="620" customFormat="1">
      <c r="A523" s="271">
        <v>808869</v>
      </c>
      <c r="B523" s="271" t="s">
        <v>1018</v>
      </c>
      <c r="C523" s="271" t="s">
        <v>735</v>
      </c>
      <c r="D523" s="271" t="s">
        <v>507</v>
      </c>
      <c r="E523" s="271" t="s">
        <v>346</v>
      </c>
      <c r="F523" s="271">
        <v>35065</v>
      </c>
      <c r="G523" s="271" t="s">
        <v>1332</v>
      </c>
      <c r="H523" s="271" t="s">
        <v>1345</v>
      </c>
      <c r="I523" s="271" t="s">
        <v>2008</v>
      </c>
      <c r="J523" s="271" t="s">
        <v>1335</v>
      </c>
      <c r="K523" s="271" t="s">
        <v>1971</v>
      </c>
      <c r="L523" s="271" t="s">
        <v>1332</v>
      </c>
      <c r="M523" s="271" t="s">
        <v>1332</v>
      </c>
      <c r="N523" s="271"/>
      <c r="O523" s="271"/>
      <c r="P523" s="271"/>
      <c r="Q523" s="271"/>
      <c r="R523" s="271"/>
      <c r="S523" s="271"/>
      <c r="T523" s="271"/>
      <c r="U523" s="271"/>
      <c r="V523" s="271"/>
      <c r="W523"/>
    </row>
    <row r="524" spans="1:23" s="620" customFormat="1">
      <c r="A524" s="271">
        <v>804001</v>
      </c>
      <c r="B524" s="271" t="s">
        <v>1396</v>
      </c>
      <c r="C524" s="271" t="s">
        <v>174</v>
      </c>
      <c r="D524" s="271" t="s">
        <v>774</v>
      </c>
      <c r="E524" s="271" t="s">
        <v>346</v>
      </c>
      <c r="F524" s="271">
        <v>35348</v>
      </c>
      <c r="G524" s="271" t="s">
        <v>1332</v>
      </c>
      <c r="H524" s="271" t="s">
        <v>1345</v>
      </c>
      <c r="I524" s="271" t="s">
        <v>2008</v>
      </c>
      <c r="J524" s="271" t="s">
        <v>1335</v>
      </c>
      <c r="K524" s="271" t="s">
        <v>1971</v>
      </c>
      <c r="L524" s="271" t="s">
        <v>1332</v>
      </c>
      <c r="M524" s="271" t="s">
        <v>1332</v>
      </c>
      <c r="N524" s="271"/>
      <c r="O524" s="271"/>
      <c r="P524" s="271"/>
      <c r="Q524" s="271"/>
      <c r="R524" s="271"/>
      <c r="S524" s="271"/>
      <c r="T524" s="271"/>
      <c r="U524" s="271"/>
      <c r="V524" s="271"/>
      <c r="W524"/>
    </row>
    <row r="525" spans="1:23" s="620" customFormat="1">
      <c r="A525" s="271">
        <v>811821</v>
      </c>
      <c r="B525" s="271" t="s">
        <v>1596</v>
      </c>
      <c r="C525" s="271" t="s">
        <v>123</v>
      </c>
      <c r="D525" s="271" t="s">
        <v>440</v>
      </c>
      <c r="E525" s="271" t="s">
        <v>346</v>
      </c>
      <c r="F525" s="271">
        <v>35433</v>
      </c>
      <c r="G525" s="271" t="s">
        <v>1844</v>
      </c>
      <c r="H525" s="271" t="s">
        <v>1345</v>
      </c>
      <c r="I525" s="271" t="s">
        <v>2008</v>
      </c>
      <c r="J525" s="271" t="s">
        <v>1335</v>
      </c>
      <c r="K525" s="271" t="s">
        <v>1971</v>
      </c>
      <c r="L525" s="271" t="s">
        <v>1332</v>
      </c>
      <c r="M525" s="271" t="s">
        <v>1334</v>
      </c>
      <c r="N525" s="271"/>
      <c r="O525" s="271"/>
      <c r="P525" s="271"/>
      <c r="Q525" s="271"/>
      <c r="R525" s="271"/>
      <c r="S525" s="271"/>
      <c r="T525" s="271"/>
      <c r="U525" s="271"/>
      <c r="V525" s="271"/>
      <c r="W525"/>
    </row>
    <row r="526" spans="1:23" s="620" customFormat="1">
      <c r="A526" s="271">
        <v>806008</v>
      </c>
      <c r="B526" s="271" t="s">
        <v>862</v>
      </c>
      <c r="C526" s="271" t="s">
        <v>166</v>
      </c>
      <c r="D526" s="271" t="s">
        <v>535</v>
      </c>
      <c r="E526" s="271" t="s">
        <v>346</v>
      </c>
      <c r="F526" s="271">
        <v>35292</v>
      </c>
      <c r="G526" s="271" t="s">
        <v>1332</v>
      </c>
      <c r="H526" s="271" t="s">
        <v>1345</v>
      </c>
      <c r="I526" s="271" t="s">
        <v>2008</v>
      </c>
      <c r="J526" s="271" t="s">
        <v>1335</v>
      </c>
      <c r="K526" s="271" t="s">
        <v>1971</v>
      </c>
      <c r="L526" s="271" t="s">
        <v>1332</v>
      </c>
      <c r="M526" s="271" t="s">
        <v>1344</v>
      </c>
      <c r="N526" s="271"/>
      <c r="O526" s="271"/>
      <c r="P526" s="271"/>
      <c r="Q526" s="271"/>
      <c r="R526" s="271"/>
      <c r="S526" s="271"/>
      <c r="T526" s="271"/>
      <c r="U526" s="271"/>
      <c r="V526" s="271"/>
      <c r="W526"/>
    </row>
    <row r="527" spans="1:23" s="620" customFormat="1">
      <c r="A527" s="271">
        <v>806328</v>
      </c>
      <c r="B527" s="271" t="s">
        <v>695</v>
      </c>
      <c r="C527" s="271" t="s">
        <v>132</v>
      </c>
      <c r="D527" s="271" t="s">
        <v>428</v>
      </c>
      <c r="E527" s="271" t="s">
        <v>345</v>
      </c>
      <c r="F527" s="271">
        <v>34875</v>
      </c>
      <c r="G527" s="271" t="s">
        <v>1332</v>
      </c>
      <c r="H527" s="271" t="s">
        <v>1345</v>
      </c>
      <c r="I527" s="271" t="s">
        <v>2008</v>
      </c>
      <c r="J527" s="271" t="s">
        <v>1335</v>
      </c>
      <c r="K527" s="271" t="s">
        <v>1971</v>
      </c>
      <c r="L527" s="271" t="s">
        <v>1332</v>
      </c>
      <c r="M527" s="271" t="s">
        <v>1353</v>
      </c>
      <c r="N527" s="271"/>
      <c r="O527" s="271"/>
      <c r="P527" s="271"/>
      <c r="Q527" s="271"/>
      <c r="R527" s="271"/>
      <c r="S527" s="271"/>
      <c r="T527" s="271"/>
      <c r="U527" s="271"/>
      <c r="V527" s="271"/>
      <c r="W527"/>
    </row>
    <row r="528" spans="1:23" s="620" customFormat="1">
      <c r="A528" s="271">
        <v>806236</v>
      </c>
      <c r="B528" s="271" t="s">
        <v>873</v>
      </c>
      <c r="C528" s="271" t="s">
        <v>209</v>
      </c>
      <c r="D528" s="271" t="s">
        <v>646</v>
      </c>
      <c r="E528" s="271" t="s">
        <v>345</v>
      </c>
      <c r="F528" s="271">
        <v>35276</v>
      </c>
      <c r="G528" s="271" t="s">
        <v>1332</v>
      </c>
      <c r="H528" s="271" t="s">
        <v>1345</v>
      </c>
      <c r="I528" s="271" t="s">
        <v>2008</v>
      </c>
      <c r="J528" s="271" t="s">
        <v>1961</v>
      </c>
      <c r="K528" s="271" t="s">
        <v>1971</v>
      </c>
      <c r="L528" s="271" t="s">
        <v>1332</v>
      </c>
      <c r="M528" s="271" t="s">
        <v>1332</v>
      </c>
      <c r="N528" s="271"/>
      <c r="O528" s="271"/>
      <c r="P528" s="271"/>
      <c r="Q528" s="271"/>
      <c r="R528" s="271"/>
      <c r="S528" s="271"/>
      <c r="T528" s="271"/>
      <c r="U528" s="271"/>
      <c r="V528" s="271"/>
      <c r="W528"/>
    </row>
    <row r="529" spans="1:23" s="620" customFormat="1">
      <c r="A529" s="271">
        <v>804892</v>
      </c>
      <c r="B529" s="271" t="s">
        <v>811</v>
      </c>
      <c r="C529" s="271" t="s">
        <v>134</v>
      </c>
      <c r="D529" s="271" t="s">
        <v>417</v>
      </c>
      <c r="E529" s="271" t="s">
        <v>345</v>
      </c>
      <c r="F529" s="271">
        <v>35461</v>
      </c>
      <c r="G529" s="271" t="s">
        <v>1332</v>
      </c>
      <c r="H529" s="271" t="s">
        <v>1345</v>
      </c>
      <c r="I529" s="271" t="s">
        <v>2008</v>
      </c>
      <c r="J529" s="271" t="s">
        <v>1333</v>
      </c>
      <c r="K529" s="271" t="s">
        <v>1971</v>
      </c>
      <c r="L529" s="271" t="s">
        <v>1332</v>
      </c>
      <c r="M529" s="271" t="s">
        <v>1332</v>
      </c>
      <c r="N529" s="271"/>
      <c r="O529" s="271"/>
      <c r="P529" s="271"/>
      <c r="Q529" s="271"/>
      <c r="R529" s="271"/>
      <c r="S529" s="271"/>
      <c r="T529" s="271"/>
      <c r="U529" s="271"/>
      <c r="V529" s="271"/>
      <c r="W529"/>
    </row>
    <row r="530" spans="1:23" s="620" customFormat="1">
      <c r="A530" s="271">
        <v>806257</v>
      </c>
      <c r="B530" s="271" t="s">
        <v>876</v>
      </c>
      <c r="C530" s="271" t="s">
        <v>218</v>
      </c>
      <c r="D530" s="271" t="s">
        <v>582</v>
      </c>
      <c r="E530" s="271" t="s">
        <v>346</v>
      </c>
      <c r="F530" s="271">
        <v>34058</v>
      </c>
      <c r="G530" s="271" t="s">
        <v>1830</v>
      </c>
      <c r="H530" s="271" t="s">
        <v>1345</v>
      </c>
      <c r="I530" s="271" t="s">
        <v>2008</v>
      </c>
      <c r="J530" s="271" t="s">
        <v>1333</v>
      </c>
      <c r="K530" s="271" t="s">
        <v>1971</v>
      </c>
      <c r="L530" s="271" t="s">
        <v>1332</v>
      </c>
      <c r="M530" s="271" t="s">
        <v>1332</v>
      </c>
      <c r="N530" s="271"/>
      <c r="O530" s="271"/>
      <c r="P530" s="271"/>
      <c r="Q530" s="271"/>
      <c r="R530" s="271"/>
      <c r="S530" s="271"/>
      <c r="T530" s="271"/>
      <c r="U530" s="271"/>
      <c r="V530" s="271"/>
      <c r="W530"/>
    </row>
    <row r="531" spans="1:23" s="620" customFormat="1">
      <c r="A531" s="271">
        <v>810691</v>
      </c>
      <c r="B531" s="271" t="s">
        <v>1054</v>
      </c>
      <c r="C531" s="271" t="s">
        <v>280</v>
      </c>
      <c r="D531" s="271" t="s">
        <v>527</v>
      </c>
      <c r="E531" s="271" t="s">
        <v>345</v>
      </c>
      <c r="F531" s="271">
        <v>35855</v>
      </c>
      <c r="G531" s="271" t="s">
        <v>1332</v>
      </c>
      <c r="H531" s="271" t="s">
        <v>1345</v>
      </c>
      <c r="I531" s="271" t="s">
        <v>2008</v>
      </c>
      <c r="J531" s="271" t="s">
        <v>1778</v>
      </c>
      <c r="K531" s="271" t="s">
        <v>1971</v>
      </c>
      <c r="L531" s="271" t="s">
        <v>1332</v>
      </c>
      <c r="M531" s="271" t="s">
        <v>1332</v>
      </c>
      <c r="N531" s="271"/>
      <c r="O531" s="271"/>
      <c r="P531" s="271"/>
      <c r="Q531" s="271"/>
      <c r="R531" s="271"/>
      <c r="S531" s="271"/>
      <c r="T531" s="271"/>
      <c r="U531" s="271"/>
      <c r="V531" s="271"/>
      <c r="W531"/>
    </row>
    <row r="532" spans="1:23" s="620" customFormat="1">
      <c r="A532" s="271">
        <v>807394</v>
      </c>
      <c r="B532" s="271" t="s">
        <v>1509</v>
      </c>
      <c r="C532" s="271" t="s">
        <v>597</v>
      </c>
      <c r="D532" s="271" t="s">
        <v>461</v>
      </c>
      <c r="E532" s="271" t="s">
        <v>345</v>
      </c>
      <c r="F532" s="271">
        <v>35431</v>
      </c>
      <c r="G532" s="271" t="s">
        <v>1916</v>
      </c>
      <c r="H532" s="271" t="s">
        <v>1345</v>
      </c>
      <c r="I532" s="271" t="s">
        <v>2008</v>
      </c>
      <c r="J532" s="271" t="s">
        <v>1961</v>
      </c>
      <c r="K532" s="271" t="s">
        <v>1971</v>
      </c>
      <c r="L532" s="271" t="s">
        <v>1334</v>
      </c>
      <c r="M532" s="271" t="s">
        <v>1342</v>
      </c>
      <c r="N532" s="271"/>
      <c r="O532" s="271"/>
      <c r="P532" s="271"/>
      <c r="Q532" s="271"/>
      <c r="R532" s="271"/>
      <c r="S532" s="271"/>
      <c r="T532" s="271"/>
      <c r="U532" s="271"/>
      <c r="V532" s="271"/>
      <c r="W532"/>
    </row>
    <row r="533" spans="1:23" s="620" customFormat="1">
      <c r="A533" s="271">
        <v>810711</v>
      </c>
      <c r="B533" s="271" t="s">
        <v>1059</v>
      </c>
      <c r="C533" s="271" t="s">
        <v>84</v>
      </c>
      <c r="D533" s="271" t="s">
        <v>511</v>
      </c>
      <c r="E533" s="271" t="s">
        <v>346</v>
      </c>
      <c r="F533" s="271">
        <v>34998</v>
      </c>
      <c r="G533" s="271" t="s">
        <v>1332</v>
      </c>
      <c r="H533" s="271" t="s">
        <v>1957</v>
      </c>
      <c r="I533" s="271" t="s">
        <v>2008</v>
      </c>
      <c r="J533" s="271" t="s">
        <v>1335</v>
      </c>
      <c r="K533" s="271" t="s">
        <v>1971</v>
      </c>
      <c r="L533" s="271" t="s">
        <v>1973</v>
      </c>
      <c r="M533" s="271"/>
      <c r="N533" s="271"/>
      <c r="O533" s="271"/>
      <c r="P533" s="271"/>
      <c r="Q533" s="271"/>
      <c r="R533" s="271"/>
      <c r="S533" s="271"/>
      <c r="T533" s="271"/>
      <c r="U533" s="271"/>
      <c r="V533" s="271"/>
      <c r="W533"/>
    </row>
    <row r="534" spans="1:23" s="620" customFormat="1">
      <c r="A534" s="271">
        <v>808224</v>
      </c>
      <c r="B534" s="271" t="s">
        <v>997</v>
      </c>
      <c r="C534" s="271" t="s">
        <v>637</v>
      </c>
      <c r="D534" s="271" t="s">
        <v>934</v>
      </c>
      <c r="E534" s="271" t="s">
        <v>345</v>
      </c>
      <c r="F534" s="271">
        <v>34939</v>
      </c>
      <c r="G534" s="271" t="s">
        <v>1332</v>
      </c>
      <c r="H534" s="271" t="s">
        <v>1957</v>
      </c>
      <c r="I534" s="271" t="s">
        <v>2008</v>
      </c>
      <c r="J534" s="271" t="s">
        <v>1962</v>
      </c>
      <c r="K534" s="271" t="s">
        <v>1971</v>
      </c>
      <c r="L534" s="271" t="s">
        <v>1332</v>
      </c>
      <c r="M534" s="271"/>
      <c r="N534" s="271"/>
      <c r="O534" s="271"/>
      <c r="P534" s="271"/>
      <c r="Q534" s="271"/>
      <c r="R534" s="271"/>
      <c r="S534" s="271"/>
      <c r="T534" s="271"/>
      <c r="U534" s="271"/>
      <c r="V534" s="271"/>
      <c r="W534"/>
    </row>
    <row r="535" spans="1:23" s="620" customFormat="1">
      <c r="A535" s="271">
        <v>810689</v>
      </c>
      <c r="B535" s="271" t="s">
        <v>1053</v>
      </c>
      <c r="C535" s="271" t="s">
        <v>82</v>
      </c>
      <c r="D535" s="271" t="s">
        <v>651</v>
      </c>
      <c r="E535" s="271" t="s">
        <v>346</v>
      </c>
      <c r="F535" s="271">
        <v>35916</v>
      </c>
      <c r="G535" s="271" t="s">
        <v>1823</v>
      </c>
      <c r="H535" s="271" t="s">
        <v>1957</v>
      </c>
      <c r="I535" s="271" t="s">
        <v>2008</v>
      </c>
      <c r="J535" s="271" t="s">
        <v>1335</v>
      </c>
      <c r="K535" s="271" t="s">
        <v>1971</v>
      </c>
      <c r="L535" s="271" t="s">
        <v>1334</v>
      </c>
      <c r="M535" s="271"/>
      <c r="N535" s="271"/>
      <c r="O535" s="271"/>
      <c r="P535" s="271"/>
      <c r="Q535" s="271"/>
      <c r="R535" s="271"/>
      <c r="S535" s="271"/>
      <c r="T535" s="271"/>
      <c r="U535" s="271"/>
      <c r="V535" s="271"/>
      <c r="W535"/>
    </row>
    <row r="536" spans="1:23" s="620" customFormat="1">
      <c r="A536" s="271">
        <v>809458</v>
      </c>
      <c r="B536" s="271" t="s">
        <v>1561</v>
      </c>
      <c r="C536" s="271" t="s">
        <v>148</v>
      </c>
      <c r="D536" s="271" t="s">
        <v>434</v>
      </c>
      <c r="E536" s="271" t="s">
        <v>345</v>
      </c>
      <c r="F536" s="271">
        <v>35431</v>
      </c>
      <c r="G536" s="271" t="s">
        <v>1873</v>
      </c>
      <c r="H536" s="271" t="s">
        <v>1345</v>
      </c>
      <c r="I536" s="271" t="s">
        <v>2008</v>
      </c>
      <c r="J536" s="271" t="s">
        <v>1333</v>
      </c>
      <c r="K536" s="271" t="s">
        <v>1974</v>
      </c>
      <c r="L536" s="271" t="s">
        <v>1355</v>
      </c>
      <c r="M536" s="271" t="s">
        <v>1342</v>
      </c>
      <c r="N536" s="271"/>
      <c r="O536" s="271"/>
      <c r="P536" s="271"/>
      <c r="Q536" s="271"/>
      <c r="R536" s="271"/>
      <c r="S536" s="271"/>
      <c r="T536" s="271"/>
      <c r="U536" s="271"/>
      <c r="V536" s="271"/>
      <c r="W536"/>
    </row>
    <row r="537" spans="1:23" s="620" customFormat="1">
      <c r="A537" s="271">
        <v>810512</v>
      </c>
      <c r="B537" s="271" t="s">
        <v>1227</v>
      </c>
      <c r="C537" s="271" t="s">
        <v>239</v>
      </c>
      <c r="D537" s="271" t="s">
        <v>519</v>
      </c>
      <c r="E537" s="271" t="s">
        <v>346</v>
      </c>
      <c r="F537" s="271">
        <v>35431</v>
      </c>
      <c r="G537" s="271" t="s">
        <v>1352</v>
      </c>
      <c r="H537" s="271" t="s">
        <v>1345</v>
      </c>
      <c r="I537" s="271" t="s">
        <v>2008</v>
      </c>
      <c r="J537" s="271" t="s">
        <v>1962</v>
      </c>
      <c r="K537" s="271" t="s">
        <v>1974</v>
      </c>
      <c r="L537" s="271" t="s">
        <v>1352</v>
      </c>
      <c r="M537" s="271" t="s">
        <v>1352</v>
      </c>
      <c r="N537" s="271"/>
      <c r="O537" s="271"/>
      <c r="P537" s="271"/>
      <c r="Q537" s="271"/>
      <c r="R537" s="271"/>
      <c r="S537" s="271"/>
      <c r="T537" s="271"/>
      <c r="U537" s="271"/>
      <c r="V537" s="271"/>
      <c r="W537"/>
    </row>
    <row r="538" spans="1:23" s="620" customFormat="1">
      <c r="A538" s="271">
        <v>806663</v>
      </c>
      <c r="B538" s="271" t="s">
        <v>895</v>
      </c>
      <c r="C538" s="271" t="s">
        <v>87</v>
      </c>
      <c r="D538" s="271" t="s">
        <v>430</v>
      </c>
      <c r="E538" s="271" t="s">
        <v>345</v>
      </c>
      <c r="F538" s="271">
        <v>35094</v>
      </c>
      <c r="G538" s="271" t="s">
        <v>1889</v>
      </c>
      <c r="H538" s="271" t="s">
        <v>1345</v>
      </c>
      <c r="I538" s="271" t="s">
        <v>2008</v>
      </c>
      <c r="J538" s="271" t="s">
        <v>1333</v>
      </c>
      <c r="K538" s="271" t="s">
        <v>1974</v>
      </c>
      <c r="L538" s="271" t="s">
        <v>1352</v>
      </c>
      <c r="M538" s="271" t="s">
        <v>1344</v>
      </c>
      <c r="N538" s="271"/>
      <c r="O538" s="271"/>
      <c r="P538" s="271"/>
      <c r="Q538" s="271"/>
      <c r="R538" s="271"/>
      <c r="S538" s="271"/>
      <c r="T538" s="271"/>
      <c r="U538" s="271"/>
      <c r="V538" s="271"/>
      <c r="W538"/>
    </row>
    <row r="539" spans="1:23" s="620" customFormat="1">
      <c r="A539" s="271">
        <v>804894</v>
      </c>
      <c r="B539" s="271" t="s">
        <v>812</v>
      </c>
      <c r="C539" s="271" t="s">
        <v>84</v>
      </c>
      <c r="D539" s="271" t="s">
        <v>416</v>
      </c>
      <c r="E539" s="271" t="s">
        <v>345</v>
      </c>
      <c r="F539" s="271">
        <v>35072</v>
      </c>
      <c r="G539" s="271" t="s">
        <v>1868</v>
      </c>
      <c r="H539" s="271" t="s">
        <v>1345</v>
      </c>
      <c r="I539" s="271" t="s">
        <v>2008</v>
      </c>
      <c r="J539" s="271" t="s">
        <v>1335</v>
      </c>
      <c r="K539" s="271" t="s">
        <v>1974</v>
      </c>
      <c r="L539" s="271" t="s">
        <v>1344</v>
      </c>
      <c r="M539" s="271" t="s">
        <v>1344</v>
      </c>
      <c r="N539" s="271"/>
      <c r="O539" s="271"/>
      <c r="P539" s="271"/>
      <c r="Q539" s="271"/>
      <c r="R539" s="271"/>
      <c r="S539" s="271"/>
      <c r="T539" s="271"/>
      <c r="U539" s="271"/>
      <c r="V539" s="271"/>
      <c r="W539"/>
    </row>
    <row r="540" spans="1:23" s="620" customFormat="1">
      <c r="A540" s="271">
        <v>805226</v>
      </c>
      <c r="B540" s="271" t="s">
        <v>825</v>
      </c>
      <c r="C540" s="271" t="s">
        <v>167</v>
      </c>
      <c r="D540" s="271" t="s">
        <v>466</v>
      </c>
      <c r="E540" s="271" t="s">
        <v>345</v>
      </c>
      <c r="F540" s="271">
        <v>35065</v>
      </c>
      <c r="G540" s="271" t="s">
        <v>1877</v>
      </c>
      <c r="H540" s="271" t="s">
        <v>1345</v>
      </c>
      <c r="I540" s="271" t="s">
        <v>2008</v>
      </c>
      <c r="J540" s="271" t="s">
        <v>1961</v>
      </c>
      <c r="K540" s="271" t="s">
        <v>1974</v>
      </c>
      <c r="L540" s="271" t="s">
        <v>1343</v>
      </c>
      <c r="M540" s="271" t="s">
        <v>1343</v>
      </c>
      <c r="N540" s="271"/>
      <c r="O540" s="271"/>
      <c r="P540" s="271"/>
      <c r="Q540" s="271"/>
      <c r="R540" s="271"/>
      <c r="S540" s="271"/>
      <c r="T540" s="271"/>
      <c r="U540" s="271"/>
      <c r="V540" s="271"/>
      <c r="W540"/>
    </row>
    <row r="541" spans="1:23" s="620" customFormat="1">
      <c r="A541" s="271">
        <v>809606</v>
      </c>
      <c r="B541" s="271" t="s">
        <v>1211</v>
      </c>
      <c r="C541" s="271" t="s">
        <v>176</v>
      </c>
      <c r="D541" s="271" t="s">
        <v>538</v>
      </c>
      <c r="E541" s="271" t="s">
        <v>345</v>
      </c>
      <c r="F541" s="271">
        <v>31841</v>
      </c>
      <c r="G541" s="271" t="s">
        <v>1936</v>
      </c>
      <c r="H541" s="271" t="s">
        <v>1345</v>
      </c>
      <c r="I541" s="271" t="s">
        <v>2008</v>
      </c>
      <c r="J541" s="271" t="s">
        <v>1333</v>
      </c>
      <c r="K541" s="271" t="s">
        <v>1974</v>
      </c>
      <c r="L541" s="271" t="s">
        <v>1343</v>
      </c>
      <c r="M541" s="271" t="s">
        <v>1343</v>
      </c>
      <c r="N541" s="271"/>
      <c r="O541" s="271"/>
      <c r="P541" s="271"/>
      <c r="Q541" s="271"/>
      <c r="R541" s="271"/>
      <c r="S541" s="271"/>
      <c r="T541" s="271"/>
      <c r="U541" s="271"/>
      <c r="V541" s="271"/>
      <c r="W541"/>
    </row>
    <row r="542" spans="1:23" s="620" customFormat="1">
      <c r="A542" s="271">
        <v>807723</v>
      </c>
      <c r="B542" s="271" t="s">
        <v>960</v>
      </c>
      <c r="C542" s="271" t="s">
        <v>233</v>
      </c>
      <c r="D542" s="271" t="s">
        <v>755</v>
      </c>
      <c r="E542" s="271" t="s">
        <v>345</v>
      </c>
      <c r="F542" s="271">
        <v>35110</v>
      </c>
      <c r="G542" s="271" t="s">
        <v>1922</v>
      </c>
      <c r="H542" s="271" t="s">
        <v>1345</v>
      </c>
      <c r="I542" s="271" t="s">
        <v>2008</v>
      </c>
      <c r="J542" s="271" t="s">
        <v>1333</v>
      </c>
      <c r="K542" s="271" t="s">
        <v>1974</v>
      </c>
      <c r="L542" s="271" t="s">
        <v>1354</v>
      </c>
      <c r="M542" s="271" t="s">
        <v>1354</v>
      </c>
      <c r="N542" s="271"/>
      <c r="O542" s="271"/>
      <c r="P542" s="271"/>
      <c r="Q542" s="271"/>
      <c r="R542" s="271"/>
      <c r="S542" s="271"/>
      <c r="T542" s="271"/>
      <c r="U542" s="271"/>
      <c r="V542" s="271"/>
      <c r="W542"/>
    </row>
    <row r="543" spans="1:23" s="620" customFormat="1">
      <c r="A543" s="271">
        <v>805265</v>
      </c>
      <c r="B543" s="271" t="s">
        <v>827</v>
      </c>
      <c r="C543" s="271" t="s">
        <v>88</v>
      </c>
      <c r="D543" s="271" t="s">
        <v>662</v>
      </c>
      <c r="E543" s="271" t="s">
        <v>345</v>
      </c>
      <c r="F543" s="271">
        <v>35270</v>
      </c>
      <c r="G543" s="271" t="s">
        <v>1332</v>
      </c>
      <c r="H543" s="271" t="s">
        <v>1345</v>
      </c>
      <c r="I543" s="271" t="s">
        <v>2008</v>
      </c>
      <c r="J543" s="271" t="s">
        <v>1965</v>
      </c>
      <c r="K543" s="271" t="s">
        <v>1974</v>
      </c>
      <c r="L543" s="271" t="s">
        <v>1332</v>
      </c>
      <c r="M543" s="271" t="s">
        <v>1332</v>
      </c>
      <c r="N543" s="271"/>
      <c r="O543" s="271"/>
      <c r="P543" s="271"/>
      <c r="Q543" s="271"/>
      <c r="R543" s="271"/>
      <c r="S543" s="271"/>
      <c r="T543" s="271"/>
      <c r="U543" s="271"/>
      <c r="V543" s="271"/>
      <c r="W543"/>
    </row>
    <row r="544" spans="1:23" s="620" customFormat="1">
      <c r="A544" s="271">
        <v>806218</v>
      </c>
      <c r="B544" s="271" t="s">
        <v>871</v>
      </c>
      <c r="C544" s="271" t="s">
        <v>109</v>
      </c>
      <c r="D544" s="271" t="s">
        <v>427</v>
      </c>
      <c r="E544" s="271" t="s">
        <v>346</v>
      </c>
      <c r="F544" s="271">
        <v>30695</v>
      </c>
      <c r="G544" s="271" t="s">
        <v>1332</v>
      </c>
      <c r="H544" s="271" t="s">
        <v>1345</v>
      </c>
      <c r="I544" s="271" t="s">
        <v>2008</v>
      </c>
      <c r="J544" s="271" t="s">
        <v>1335</v>
      </c>
      <c r="K544" s="271" t="s">
        <v>1974</v>
      </c>
      <c r="L544" s="271" t="s">
        <v>1332</v>
      </c>
      <c r="M544" s="271" t="s">
        <v>1332</v>
      </c>
      <c r="N544" s="271"/>
      <c r="O544" s="271"/>
      <c r="P544" s="271"/>
      <c r="Q544" s="271"/>
      <c r="R544" s="271"/>
      <c r="S544" s="271"/>
      <c r="T544" s="271"/>
      <c r="U544" s="271"/>
      <c r="V544" s="271"/>
      <c r="W544"/>
    </row>
    <row r="545" spans="1:23" s="620" customFormat="1">
      <c r="A545" s="271">
        <v>811638</v>
      </c>
      <c r="B545" s="271" t="s">
        <v>1324</v>
      </c>
      <c r="C545" s="271" t="s">
        <v>155</v>
      </c>
      <c r="D545" s="271" t="s">
        <v>305</v>
      </c>
      <c r="E545" s="271" t="s">
        <v>345</v>
      </c>
      <c r="F545" s="271">
        <v>34601</v>
      </c>
      <c r="G545" s="271" t="s">
        <v>1332</v>
      </c>
      <c r="H545" s="271" t="s">
        <v>1345</v>
      </c>
      <c r="I545" s="271" t="s">
        <v>2008</v>
      </c>
      <c r="J545" s="271" t="s">
        <v>1335</v>
      </c>
      <c r="K545" s="271" t="s">
        <v>1974</v>
      </c>
      <c r="L545" s="271" t="s">
        <v>1332</v>
      </c>
      <c r="M545" s="271" t="s">
        <v>1332</v>
      </c>
      <c r="N545" s="271"/>
      <c r="O545" s="271"/>
      <c r="P545" s="271"/>
      <c r="Q545" s="271"/>
      <c r="R545" s="271"/>
      <c r="S545" s="271"/>
      <c r="T545" s="271"/>
      <c r="U545" s="271"/>
      <c r="V545" s="271"/>
      <c r="W545"/>
    </row>
    <row r="546" spans="1:23" s="620" customFormat="1">
      <c r="A546" s="271">
        <v>808741</v>
      </c>
      <c r="B546" s="271" t="s">
        <v>1016</v>
      </c>
      <c r="C546" s="271" t="s">
        <v>98</v>
      </c>
      <c r="D546" s="271" t="s">
        <v>1017</v>
      </c>
      <c r="E546" s="271" t="s">
        <v>346</v>
      </c>
      <c r="F546" s="271">
        <v>35344</v>
      </c>
      <c r="G546" s="271" t="s">
        <v>1332</v>
      </c>
      <c r="H546" s="271" t="s">
        <v>1345</v>
      </c>
      <c r="I546" s="271" t="s">
        <v>2008</v>
      </c>
      <c r="J546" s="271" t="s">
        <v>1335</v>
      </c>
      <c r="K546" s="271" t="s">
        <v>1974</v>
      </c>
      <c r="L546" s="271" t="s">
        <v>1332</v>
      </c>
      <c r="M546" s="271" t="s">
        <v>1332</v>
      </c>
      <c r="N546" s="271"/>
      <c r="O546" s="271"/>
      <c r="P546" s="271"/>
      <c r="Q546" s="271"/>
      <c r="R546" s="271"/>
      <c r="S546" s="271"/>
      <c r="T546" s="271"/>
      <c r="U546" s="271"/>
      <c r="V546" s="271"/>
      <c r="W546"/>
    </row>
    <row r="547" spans="1:23" s="620" customFormat="1">
      <c r="A547" s="271">
        <v>804975</v>
      </c>
      <c r="B547" s="271" t="s">
        <v>816</v>
      </c>
      <c r="C547" s="271" t="s">
        <v>307</v>
      </c>
      <c r="D547" s="271" t="s">
        <v>425</v>
      </c>
      <c r="E547" s="271" t="s">
        <v>346</v>
      </c>
      <c r="F547" s="271">
        <v>34335</v>
      </c>
      <c r="G547" s="271" t="s">
        <v>1332</v>
      </c>
      <c r="H547" s="271" t="s">
        <v>1345</v>
      </c>
      <c r="I547" s="271" t="s">
        <v>2008</v>
      </c>
      <c r="J547" s="271" t="s">
        <v>1335</v>
      </c>
      <c r="K547" s="271" t="s">
        <v>1974</v>
      </c>
      <c r="L547" s="271" t="s">
        <v>1332</v>
      </c>
      <c r="M547" s="271" t="s">
        <v>1332</v>
      </c>
      <c r="N547" s="271"/>
      <c r="O547" s="271"/>
      <c r="P547" s="271"/>
      <c r="Q547" s="271"/>
      <c r="R547" s="271"/>
      <c r="S547" s="271"/>
      <c r="T547" s="271"/>
      <c r="U547" s="271"/>
      <c r="V547" s="271"/>
      <c r="W547"/>
    </row>
    <row r="548" spans="1:23" s="620" customFormat="1">
      <c r="A548" s="271">
        <v>803874</v>
      </c>
      <c r="B548" s="271" t="s">
        <v>788</v>
      </c>
      <c r="C548" s="271" t="s">
        <v>1034</v>
      </c>
      <c r="D548" s="271" t="s">
        <v>685</v>
      </c>
      <c r="E548" s="271" t="s">
        <v>345</v>
      </c>
      <c r="F548" s="271">
        <v>34702</v>
      </c>
      <c r="G548" s="271" t="s">
        <v>1332</v>
      </c>
      <c r="H548" s="271" t="s">
        <v>1345</v>
      </c>
      <c r="I548" s="271" t="s">
        <v>2008</v>
      </c>
      <c r="J548" s="271" t="s">
        <v>1962</v>
      </c>
      <c r="K548" s="271" t="s">
        <v>1974</v>
      </c>
      <c r="L548" s="271" t="s">
        <v>1332</v>
      </c>
      <c r="M548" s="271" t="s">
        <v>1332</v>
      </c>
      <c r="N548" s="271"/>
      <c r="O548" s="271"/>
      <c r="P548" s="271"/>
      <c r="Q548" s="271"/>
      <c r="R548" s="271"/>
      <c r="S548" s="271"/>
      <c r="T548" s="271"/>
      <c r="U548" s="271"/>
      <c r="V548" s="271"/>
      <c r="W548"/>
    </row>
    <row r="549" spans="1:23" s="620" customFormat="1">
      <c r="A549" s="271">
        <v>810704</v>
      </c>
      <c r="B549" s="271" t="s">
        <v>1057</v>
      </c>
      <c r="C549" s="271" t="s">
        <v>200</v>
      </c>
      <c r="D549" s="271" t="s">
        <v>538</v>
      </c>
      <c r="E549" s="271" t="s">
        <v>345</v>
      </c>
      <c r="F549" s="271">
        <v>35345</v>
      </c>
      <c r="G549" s="271" t="s">
        <v>1332</v>
      </c>
      <c r="H549" s="271" t="s">
        <v>1345</v>
      </c>
      <c r="I549" s="271" t="s">
        <v>2008</v>
      </c>
      <c r="J549" s="271" t="s">
        <v>1962</v>
      </c>
      <c r="K549" s="271" t="s">
        <v>1974</v>
      </c>
      <c r="L549" s="271" t="s">
        <v>1332</v>
      </c>
      <c r="M549" s="271" t="s">
        <v>1332</v>
      </c>
      <c r="N549" s="271"/>
      <c r="O549" s="271"/>
      <c r="P549" s="271"/>
      <c r="Q549" s="271"/>
      <c r="R549" s="271"/>
      <c r="S549" s="271"/>
      <c r="T549" s="271"/>
      <c r="U549" s="271"/>
      <c r="V549" s="271"/>
      <c r="W549"/>
    </row>
    <row r="550" spans="1:23" s="620" customFormat="1">
      <c r="A550" s="271">
        <v>804951</v>
      </c>
      <c r="B550" s="271" t="s">
        <v>814</v>
      </c>
      <c r="C550" s="271" t="s">
        <v>218</v>
      </c>
      <c r="D550" s="271" t="s">
        <v>560</v>
      </c>
      <c r="E550" s="271" t="s">
        <v>345</v>
      </c>
      <c r="F550" s="271">
        <v>35431</v>
      </c>
      <c r="G550" s="271" t="s">
        <v>1332</v>
      </c>
      <c r="H550" s="271" t="s">
        <v>1345</v>
      </c>
      <c r="I550" s="271" t="s">
        <v>2008</v>
      </c>
      <c r="J550" s="271" t="s">
        <v>1961</v>
      </c>
      <c r="K550" s="271" t="s">
        <v>1974</v>
      </c>
      <c r="L550" s="271" t="s">
        <v>1332</v>
      </c>
      <c r="M550" s="271" t="s">
        <v>1332</v>
      </c>
      <c r="N550" s="271"/>
      <c r="O550" s="271"/>
      <c r="P550" s="271"/>
      <c r="Q550" s="271"/>
      <c r="R550" s="271"/>
      <c r="S550" s="271"/>
      <c r="T550" s="271"/>
      <c r="U550" s="271"/>
      <c r="V550" s="271"/>
      <c r="W550"/>
    </row>
    <row r="551" spans="1:23" s="620" customFormat="1">
      <c r="A551" s="271">
        <v>804450</v>
      </c>
      <c r="B551" s="271" t="s">
        <v>1403</v>
      </c>
      <c r="C551" s="271" t="s">
        <v>1650</v>
      </c>
      <c r="D551" s="271" t="s">
        <v>619</v>
      </c>
      <c r="E551" s="271" t="s">
        <v>345</v>
      </c>
      <c r="F551" s="271">
        <v>34585</v>
      </c>
      <c r="G551" s="271" t="s">
        <v>1332</v>
      </c>
      <c r="H551" s="271" t="s">
        <v>1345</v>
      </c>
      <c r="I551" s="271" t="s">
        <v>2008</v>
      </c>
      <c r="J551" s="271" t="s">
        <v>1961</v>
      </c>
      <c r="K551" s="271" t="s">
        <v>1974</v>
      </c>
      <c r="L551" s="271" t="s">
        <v>1332</v>
      </c>
      <c r="M551" s="271" t="s">
        <v>1332</v>
      </c>
      <c r="N551" s="271"/>
      <c r="O551" s="271"/>
      <c r="P551" s="271"/>
      <c r="Q551" s="271"/>
      <c r="R551" s="271"/>
      <c r="S551" s="271"/>
      <c r="T551" s="271"/>
      <c r="U551" s="271"/>
      <c r="V551" s="271"/>
      <c r="W551"/>
    </row>
    <row r="552" spans="1:23" s="620" customFormat="1">
      <c r="A552" s="271">
        <v>807957</v>
      </c>
      <c r="B552" s="271" t="s">
        <v>1524</v>
      </c>
      <c r="C552" s="271" t="s">
        <v>229</v>
      </c>
      <c r="D552" s="271" t="s">
        <v>968</v>
      </c>
      <c r="E552" s="271" t="s">
        <v>345</v>
      </c>
      <c r="F552" s="271">
        <v>34968</v>
      </c>
      <c r="G552" s="271" t="s">
        <v>1924</v>
      </c>
      <c r="H552" s="271" t="s">
        <v>1345</v>
      </c>
      <c r="I552" s="271" t="s">
        <v>2008</v>
      </c>
      <c r="J552" s="271" t="s">
        <v>1961</v>
      </c>
      <c r="K552" s="271" t="s">
        <v>1974</v>
      </c>
      <c r="L552" s="271" t="s">
        <v>1332</v>
      </c>
      <c r="M552" s="271" t="s">
        <v>1334</v>
      </c>
      <c r="N552" s="271"/>
      <c r="O552" s="271"/>
      <c r="P552" s="271"/>
      <c r="Q552" s="271"/>
      <c r="R552" s="271"/>
      <c r="S552" s="271"/>
      <c r="T552" s="271"/>
      <c r="U552" s="271"/>
      <c r="V552" s="271"/>
      <c r="W552"/>
    </row>
    <row r="553" spans="1:23" s="620" customFormat="1">
      <c r="A553" s="271">
        <v>806130</v>
      </c>
      <c r="B553" s="271" t="s">
        <v>867</v>
      </c>
      <c r="C553" s="271" t="s">
        <v>136</v>
      </c>
      <c r="D553" s="271" t="s">
        <v>646</v>
      </c>
      <c r="E553" s="271" t="s">
        <v>345</v>
      </c>
      <c r="F553" s="271">
        <v>34704</v>
      </c>
      <c r="G553" s="271" t="s">
        <v>1332</v>
      </c>
      <c r="H553" s="271" t="s">
        <v>1345</v>
      </c>
      <c r="I553" s="271" t="s">
        <v>2008</v>
      </c>
      <c r="J553" s="271" t="s">
        <v>1333</v>
      </c>
      <c r="K553" s="271" t="s">
        <v>1974</v>
      </c>
      <c r="L553" s="271" t="s">
        <v>1332</v>
      </c>
      <c r="M553" s="271" t="s">
        <v>1332</v>
      </c>
      <c r="N553" s="271"/>
      <c r="O553" s="271"/>
      <c r="P553" s="271"/>
      <c r="Q553" s="271"/>
      <c r="R553" s="271"/>
      <c r="S553" s="271"/>
      <c r="T553" s="271"/>
      <c r="U553" s="271"/>
      <c r="V553" s="271"/>
      <c r="W553"/>
    </row>
    <row r="554" spans="1:23" s="620" customFormat="1">
      <c r="A554" s="271">
        <v>807162</v>
      </c>
      <c r="B554" s="271" t="s">
        <v>1185</v>
      </c>
      <c r="C554" s="271" t="s">
        <v>128</v>
      </c>
      <c r="D554" s="271" t="s">
        <v>804</v>
      </c>
      <c r="E554" s="271" t="s">
        <v>346</v>
      </c>
      <c r="F554" s="271">
        <v>35086</v>
      </c>
      <c r="G554" s="271" t="s">
        <v>1332</v>
      </c>
      <c r="H554" s="271" t="s">
        <v>1345</v>
      </c>
      <c r="I554" s="271" t="s">
        <v>2008</v>
      </c>
      <c r="J554" s="271" t="s">
        <v>1333</v>
      </c>
      <c r="K554" s="271" t="s">
        <v>1974</v>
      </c>
      <c r="L554" s="271" t="s">
        <v>1332</v>
      </c>
      <c r="M554" s="271" t="s">
        <v>1332</v>
      </c>
      <c r="N554" s="271"/>
      <c r="O554" s="271"/>
      <c r="P554" s="271"/>
      <c r="Q554" s="271"/>
      <c r="R554" s="271"/>
      <c r="S554" s="271"/>
      <c r="T554" s="271"/>
      <c r="U554" s="271"/>
      <c r="V554" s="271"/>
      <c r="W554"/>
    </row>
    <row r="555" spans="1:23" s="620" customFormat="1">
      <c r="A555" s="271">
        <v>807032</v>
      </c>
      <c r="B555" s="271" t="s">
        <v>922</v>
      </c>
      <c r="C555" s="271" t="s">
        <v>84</v>
      </c>
      <c r="D555" s="271" t="s">
        <v>723</v>
      </c>
      <c r="E555" s="271" t="s">
        <v>346</v>
      </c>
      <c r="F555" s="271">
        <v>34727</v>
      </c>
      <c r="G555" s="271" t="s">
        <v>1332</v>
      </c>
      <c r="H555" s="271" t="s">
        <v>1345</v>
      </c>
      <c r="I555" s="271" t="s">
        <v>2008</v>
      </c>
      <c r="J555" s="271" t="s">
        <v>1333</v>
      </c>
      <c r="K555" s="271" t="s">
        <v>1974</v>
      </c>
      <c r="L555" s="271" t="s">
        <v>1332</v>
      </c>
      <c r="M555" s="271" t="s">
        <v>1342</v>
      </c>
      <c r="N555" s="271"/>
      <c r="O555" s="271"/>
      <c r="P555" s="271"/>
      <c r="Q555" s="271"/>
      <c r="R555" s="271"/>
      <c r="S555" s="271"/>
      <c r="T555" s="271"/>
      <c r="U555" s="271"/>
      <c r="V555" s="271"/>
      <c r="W555"/>
    </row>
    <row r="556" spans="1:23" s="620" customFormat="1">
      <c r="A556" s="271">
        <v>805667</v>
      </c>
      <c r="B556" s="271" t="s">
        <v>1440</v>
      </c>
      <c r="C556" s="271" t="s">
        <v>889</v>
      </c>
      <c r="D556" s="271" t="s">
        <v>1619</v>
      </c>
      <c r="E556" s="271" t="s">
        <v>345</v>
      </c>
      <c r="F556" s="271">
        <v>34615</v>
      </c>
      <c r="G556" s="271" t="s">
        <v>1795</v>
      </c>
      <c r="H556" s="271" t="s">
        <v>1345</v>
      </c>
      <c r="I556" s="271" t="s">
        <v>2008</v>
      </c>
      <c r="J556" s="271" t="s">
        <v>1335</v>
      </c>
      <c r="K556" s="271" t="s">
        <v>1974</v>
      </c>
      <c r="L556" s="271" t="s">
        <v>1795</v>
      </c>
      <c r="M556" s="271" t="s">
        <v>1332</v>
      </c>
      <c r="N556" s="271"/>
      <c r="O556" s="271"/>
      <c r="P556" s="271"/>
      <c r="Q556" s="271"/>
      <c r="R556" s="271"/>
      <c r="S556" s="271"/>
      <c r="T556" s="271"/>
      <c r="U556" s="271"/>
      <c r="V556" s="271"/>
      <c r="W556"/>
    </row>
    <row r="557" spans="1:23" s="620" customFormat="1">
      <c r="A557" s="271">
        <v>810720</v>
      </c>
      <c r="B557" s="271" t="s">
        <v>1061</v>
      </c>
      <c r="C557" s="271" t="s">
        <v>132</v>
      </c>
      <c r="D557" s="271" t="s">
        <v>1771</v>
      </c>
      <c r="E557" s="271" t="s">
        <v>345</v>
      </c>
      <c r="F557" s="271">
        <v>35065</v>
      </c>
      <c r="G557" s="271" t="s">
        <v>1838</v>
      </c>
      <c r="H557" s="271" t="s">
        <v>1345</v>
      </c>
      <c r="I557" s="271" t="s">
        <v>2008</v>
      </c>
      <c r="J557" s="271" t="s">
        <v>1333</v>
      </c>
      <c r="K557" s="271" t="s">
        <v>1974</v>
      </c>
      <c r="L557" s="271" t="s">
        <v>1356</v>
      </c>
      <c r="M557" s="271" t="s">
        <v>1356</v>
      </c>
      <c r="N557" s="271"/>
      <c r="O557" s="271"/>
      <c r="P557" s="271"/>
      <c r="Q557" s="271"/>
      <c r="R557" s="271"/>
      <c r="S557" s="271"/>
      <c r="T557" s="271"/>
      <c r="U557" s="271"/>
      <c r="V557" s="271"/>
      <c r="W557"/>
    </row>
    <row r="558" spans="1:23" s="620" customFormat="1">
      <c r="A558" s="271">
        <v>810238</v>
      </c>
      <c r="B558" s="271" t="s">
        <v>1039</v>
      </c>
      <c r="C558" s="271" t="s">
        <v>84</v>
      </c>
      <c r="D558" s="271" t="s">
        <v>1680</v>
      </c>
      <c r="E558" s="271" t="s">
        <v>346</v>
      </c>
      <c r="F558" s="271">
        <v>34907</v>
      </c>
      <c r="G558" s="271" t="s">
        <v>1940</v>
      </c>
      <c r="H558" s="271" t="s">
        <v>1345</v>
      </c>
      <c r="I558" s="271" t="s">
        <v>2008</v>
      </c>
      <c r="J558" s="271" t="s">
        <v>1333</v>
      </c>
      <c r="K558" s="271" t="s">
        <v>1974</v>
      </c>
      <c r="L558" s="271" t="s">
        <v>1838</v>
      </c>
      <c r="M558" s="271" t="s">
        <v>1356</v>
      </c>
      <c r="N558" s="271"/>
      <c r="O558" s="271"/>
      <c r="P558" s="271"/>
      <c r="Q558" s="271"/>
      <c r="R558" s="271"/>
      <c r="S558" s="271"/>
      <c r="T558" s="271"/>
      <c r="U558" s="271"/>
      <c r="V558" s="271"/>
      <c r="W558"/>
    </row>
    <row r="559" spans="1:23" s="620" customFormat="1">
      <c r="A559" s="271">
        <v>805271</v>
      </c>
      <c r="B559" s="271" t="s">
        <v>1427</v>
      </c>
      <c r="C559" s="271" t="s">
        <v>167</v>
      </c>
      <c r="D559" s="271" t="s">
        <v>449</v>
      </c>
      <c r="E559" s="271" t="s">
        <v>346</v>
      </c>
      <c r="F559" s="271">
        <v>34382</v>
      </c>
      <c r="G559" s="271" t="s">
        <v>1801</v>
      </c>
      <c r="H559" s="271" t="s">
        <v>1345</v>
      </c>
      <c r="I559" s="271" t="s">
        <v>2008</v>
      </c>
      <c r="J559" s="271" t="s">
        <v>1335</v>
      </c>
      <c r="K559" s="271" t="s">
        <v>1974</v>
      </c>
      <c r="L559" s="271" t="s">
        <v>1334</v>
      </c>
      <c r="M559" s="271" t="s">
        <v>1334</v>
      </c>
      <c r="N559" s="271"/>
      <c r="O559" s="271"/>
      <c r="P559" s="271"/>
      <c r="Q559" s="271"/>
      <c r="R559" s="271"/>
      <c r="S559" s="271"/>
      <c r="T559" s="271"/>
      <c r="U559" s="271"/>
      <c r="V559" s="271"/>
      <c r="W559"/>
    </row>
    <row r="560" spans="1:23" s="620" customFormat="1">
      <c r="A560" s="271">
        <v>804578</v>
      </c>
      <c r="B560" s="271" t="s">
        <v>803</v>
      </c>
      <c r="C560" s="271" t="s">
        <v>79</v>
      </c>
      <c r="D560" s="271" t="s">
        <v>305</v>
      </c>
      <c r="E560" s="271" t="s">
        <v>345</v>
      </c>
      <c r="F560" s="271">
        <v>35089</v>
      </c>
      <c r="G560" s="271" t="s">
        <v>1811</v>
      </c>
      <c r="H560" s="271" t="s">
        <v>1345</v>
      </c>
      <c r="I560" s="271" t="s">
        <v>2008</v>
      </c>
      <c r="J560" s="271" t="s">
        <v>1335</v>
      </c>
      <c r="K560" s="271" t="s">
        <v>1974</v>
      </c>
      <c r="L560" s="271" t="s">
        <v>1334</v>
      </c>
      <c r="M560" s="271" t="s">
        <v>1334</v>
      </c>
      <c r="N560" s="271"/>
      <c r="O560" s="271"/>
      <c r="P560" s="271"/>
      <c r="Q560" s="271"/>
      <c r="R560" s="271"/>
      <c r="S560" s="271"/>
      <c r="T560" s="271"/>
      <c r="U560" s="271"/>
      <c r="V560" s="271"/>
      <c r="W560"/>
    </row>
    <row r="561" spans="1:23" s="620" customFormat="1">
      <c r="A561" s="271">
        <v>805281</v>
      </c>
      <c r="B561" s="271" t="s">
        <v>829</v>
      </c>
      <c r="C561" s="271" t="s">
        <v>830</v>
      </c>
      <c r="D561" s="271" t="s">
        <v>432</v>
      </c>
      <c r="E561" s="271" t="s">
        <v>345</v>
      </c>
      <c r="F561" s="271">
        <v>34866</v>
      </c>
      <c r="G561" s="271" t="s">
        <v>1334</v>
      </c>
      <c r="H561" s="271" t="s">
        <v>1345</v>
      </c>
      <c r="I561" s="271" t="s">
        <v>2008</v>
      </c>
      <c r="J561" s="271" t="s">
        <v>1962</v>
      </c>
      <c r="K561" s="271" t="s">
        <v>1974</v>
      </c>
      <c r="L561" s="271" t="s">
        <v>1334</v>
      </c>
      <c r="M561" s="271" t="s">
        <v>1334</v>
      </c>
      <c r="N561" s="271"/>
      <c r="O561" s="271"/>
      <c r="P561" s="271"/>
      <c r="Q561" s="271"/>
      <c r="R561" s="271"/>
      <c r="S561" s="271"/>
      <c r="T561" s="271"/>
      <c r="U561" s="271"/>
      <c r="V561" s="271"/>
      <c r="W561"/>
    </row>
    <row r="562" spans="1:23" s="620" customFormat="1">
      <c r="A562" s="271">
        <v>808779</v>
      </c>
      <c r="B562" s="271" t="s">
        <v>1197</v>
      </c>
      <c r="C562" s="271" t="s">
        <v>84</v>
      </c>
      <c r="D562" s="271" t="s">
        <v>491</v>
      </c>
      <c r="E562" s="271" t="s">
        <v>346</v>
      </c>
      <c r="F562" s="271">
        <v>35157</v>
      </c>
      <c r="G562" s="271" t="s">
        <v>1815</v>
      </c>
      <c r="H562" s="271" t="s">
        <v>1345</v>
      </c>
      <c r="I562" s="271" t="s">
        <v>2008</v>
      </c>
      <c r="J562" s="271" t="s">
        <v>1333</v>
      </c>
      <c r="K562" s="271" t="s">
        <v>1974</v>
      </c>
      <c r="L562" s="271" t="s">
        <v>1334</v>
      </c>
      <c r="M562" s="271" t="s">
        <v>1334</v>
      </c>
      <c r="N562" s="271"/>
      <c r="O562" s="271"/>
      <c r="P562" s="271"/>
      <c r="Q562" s="271"/>
      <c r="R562" s="271"/>
      <c r="S562" s="271"/>
      <c r="T562" s="271"/>
      <c r="U562" s="271"/>
      <c r="V562" s="271"/>
      <c r="W562"/>
    </row>
    <row r="563" spans="1:23" s="620" customFormat="1">
      <c r="A563" s="271">
        <v>806719</v>
      </c>
      <c r="B563" s="271" t="s">
        <v>1484</v>
      </c>
      <c r="C563" s="271" t="s">
        <v>256</v>
      </c>
      <c r="D563" s="271" t="s">
        <v>469</v>
      </c>
      <c r="E563" s="271" t="s">
        <v>345</v>
      </c>
      <c r="F563" s="271">
        <v>35070</v>
      </c>
      <c r="G563" s="271" t="s">
        <v>1799</v>
      </c>
      <c r="H563" s="271" t="s">
        <v>1345</v>
      </c>
      <c r="I563" s="271" t="s">
        <v>2008</v>
      </c>
      <c r="J563" s="271" t="s">
        <v>1776</v>
      </c>
      <c r="K563" s="271" t="s">
        <v>1974</v>
      </c>
      <c r="L563" s="271" t="s">
        <v>1334</v>
      </c>
      <c r="M563" s="271" t="s">
        <v>1354</v>
      </c>
      <c r="N563" s="271"/>
      <c r="O563" s="271"/>
      <c r="P563" s="271"/>
      <c r="Q563" s="271"/>
      <c r="R563" s="271"/>
      <c r="S563" s="271"/>
      <c r="T563" s="271"/>
      <c r="U563" s="271"/>
      <c r="V563" s="271"/>
      <c r="W563"/>
    </row>
    <row r="564" spans="1:23" s="620" customFormat="1">
      <c r="A564" s="271">
        <v>807225</v>
      </c>
      <c r="B564" s="271" t="s">
        <v>939</v>
      </c>
      <c r="C564" s="271" t="s">
        <v>227</v>
      </c>
      <c r="D564" s="271" t="s">
        <v>940</v>
      </c>
      <c r="E564" s="271" t="s">
        <v>346</v>
      </c>
      <c r="F564" s="271"/>
      <c r="G564" s="271"/>
      <c r="H564" s="271" t="s">
        <v>1345</v>
      </c>
      <c r="I564" s="271" t="s">
        <v>2008</v>
      </c>
      <c r="J564" s="271" t="s">
        <v>1333</v>
      </c>
      <c r="K564" s="271" t="s">
        <v>1974</v>
      </c>
      <c r="L564" s="271"/>
      <c r="M564" s="271" t="s">
        <v>1332</v>
      </c>
      <c r="N564" s="271"/>
      <c r="O564" s="271"/>
      <c r="P564" s="271"/>
      <c r="Q564" s="271"/>
      <c r="R564" s="271"/>
      <c r="S564" s="271"/>
      <c r="T564" s="271"/>
      <c r="U564" s="271"/>
      <c r="V564" s="271"/>
      <c r="W564"/>
    </row>
    <row r="565" spans="1:23" s="620" customFormat="1">
      <c r="A565" s="271">
        <v>806698</v>
      </c>
      <c r="B565" s="271" t="s">
        <v>901</v>
      </c>
      <c r="C565" s="271" t="s">
        <v>118</v>
      </c>
      <c r="D565" s="271" t="s">
        <v>1693</v>
      </c>
      <c r="E565" s="271" t="s">
        <v>345</v>
      </c>
      <c r="F565" s="271">
        <v>35121</v>
      </c>
      <c r="G565" s="271" t="s">
        <v>1832</v>
      </c>
      <c r="H565" s="271" t="s">
        <v>1957</v>
      </c>
      <c r="I565" s="271" t="s">
        <v>2008</v>
      </c>
      <c r="J565" s="271" t="s">
        <v>1961</v>
      </c>
      <c r="K565" s="271" t="s">
        <v>1974</v>
      </c>
      <c r="L565" s="271" t="s">
        <v>1334</v>
      </c>
      <c r="M565" s="271"/>
      <c r="N565" s="271"/>
      <c r="O565" s="271"/>
      <c r="P565" s="271"/>
      <c r="Q565" s="271"/>
      <c r="R565" s="271"/>
      <c r="S565" s="271"/>
      <c r="T565" s="271"/>
      <c r="U565" s="271"/>
      <c r="V565" s="271"/>
      <c r="W565"/>
    </row>
    <row r="566" spans="1:23" s="620" customFormat="1">
      <c r="A566" s="271">
        <v>807015</v>
      </c>
      <c r="B566" s="271" t="s">
        <v>921</v>
      </c>
      <c r="C566" s="271" t="s">
        <v>245</v>
      </c>
      <c r="D566" s="271" t="s">
        <v>145</v>
      </c>
      <c r="E566" s="271" t="s">
        <v>345</v>
      </c>
      <c r="F566" s="271">
        <v>35399</v>
      </c>
      <c r="G566" s="271" t="s">
        <v>1332</v>
      </c>
      <c r="H566" s="271" t="s">
        <v>1957</v>
      </c>
      <c r="I566" s="271" t="s">
        <v>2008</v>
      </c>
      <c r="J566" s="271" t="s">
        <v>1961</v>
      </c>
      <c r="K566" s="271" t="s">
        <v>1974</v>
      </c>
      <c r="L566" s="271" t="s">
        <v>1332</v>
      </c>
      <c r="M566" s="271"/>
      <c r="N566" s="271"/>
      <c r="O566" s="271"/>
      <c r="P566" s="271"/>
      <c r="Q566" s="271"/>
      <c r="R566" s="271"/>
      <c r="S566" s="271"/>
      <c r="T566" s="271"/>
      <c r="U566" s="271"/>
      <c r="V566" s="271"/>
      <c r="W566"/>
    </row>
    <row r="567" spans="1:23" s="620" customFormat="1">
      <c r="A567" s="271">
        <v>805516</v>
      </c>
      <c r="B567" s="271" t="s">
        <v>843</v>
      </c>
      <c r="C567" s="271" t="s">
        <v>203</v>
      </c>
      <c r="D567" s="271" t="s">
        <v>496</v>
      </c>
      <c r="E567" s="271" t="s">
        <v>345</v>
      </c>
      <c r="F567" s="271">
        <v>34700</v>
      </c>
      <c r="G567" s="271" t="s">
        <v>1880</v>
      </c>
      <c r="H567" s="271" t="s">
        <v>1345</v>
      </c>
      <c r="I567" s="271" t="s">
        <v>2008</v>
      </c>
      <c r="J567" s="271" t="s">
        <v>1333</v>
      </c>
      <c r="K567" s="271" t="s">
        <v>1975</v>
      </c>
      <c r="L567" s="271" t="s">
        <v>1349</v>
      </c>
      <c r="M567" s="271" t="s">
        <v>1349</v>
      </c>
      <c r="N567" s="271"/>
      <c r="O567" s="271"/>
      <c r="P567" s="271"/>
      <c r="Q567" s="271"/>
      <c r="R567" s="271"/>
      <c r="S567" s="271"/>
      <c r="T567" s="271"/>
      <c r="U567" s="271"/>
      <c r="V567" s="271"/>
      <c r="W567"/>
    </row>
    <row r="568" spans="1:23" s="620" customFormat="1">
      <c r="A568" s="271">
        <v>809203</v>
      </c>
      <c r="B568" s="271" t="s">
        <v>1201</v>
      </c>
      <c r="C568" s="271" t="s">
        <v>87</v>
      </c>
      <c r="D568" s="271" t="s">
        <v>493</v>
      </c>
      <c r="E568" s="271" t="s">
        <v>346</v>
      </c>
      <c r="F568" s="271">
        <v>31778</v>
      </c>
      <c r="G568" s="271" t="s">
        <v>1332</v>
      </c>
      <c r="H568" s="271" t="s">
        <v>1345</v>
      </c>
      <c r="I568" s="271" t="s">
        <v>2008</v>
      </c>
      <c r="J568" s="271" t="s">
        <v>1335</v>
      </c>
      <c r="K568" s="271" t="s">
        <v>1975</v>
      </c>
      <c r="L568" s="271" t="s">
        <v>1332</v>
      </c>
      <c r="M568" s="271" t="s">
        <v>1332</v>
      </c>
      <c r="N568" s="271"/>
      <c r="O568" s="271"/>
      <c r="P568" s="271"/>
      <c r="Q568" s="271"/>
      <c r="R568" s="271"/>
      <c r="S568" s="271"/>
      <c r="T568" s="271"/>
      <c r="U568" s="271"/>
      <c r="V568" s="271"/>
      <c r="W568"/>
    </row>
    <row r="569" spans="1:23" s="620" customFormat="1">
      <c r="A569" s="271">
        <v>805682</v>
      </c>
      <c r="B569" s="271" t="s">
        <v>852</v>
      </c>
      <c r="C569" s="271" t="s">
        <v>187</v>
      </c>
      <c r="D569" s="271" t="s">
        <v>513</v>
      </c>
      <c r="E569" s="271" t="s">
        <v>346</v>
      </c>
      <c r="F569" s="271">
        <v>34881</v>
      </c>
      <c r="G569" s="271" t="s">
        <v>1332</v>
      </c>
      <c r="H569" s="271" t="s">
        <v>1345</v>
      </c>
      <c r="I569" s="271" t="s">
        <v>2008</v>
      </c>
      <c r="J569" s="271" t="s">
        <v>1335</v>
      </c>
      <c r="K569" s="271" t="s">
        <v>1975</v>
      </c>
      <c r="L569" s="271" t="s">
        <v>1332</v>
      </c>
      <c r="M569" s="271" t="s">
        <v>1332</v>
      </c>
      <c r="N569" s="271"/>
      <c r="O569" s="271"/>
      <c r="P569" s="271"/>
      <c r="Q569" s="271"/>
      <c r="R569" s="271"/>
      <c r="S569" s="271"/>
      <c r="T569" s="271"/>
      <c r="U569" s="271"/>
      <c r="V569" s="271"/>
      <c r="W569"/>
    </row>
    <row r="570" spans="1:23" s="620" customFormat="1">
      <c r="A570" s="271">
        <v>805529</v>
      </c>
      <c r="B570" s="271" t="s">
        <v>844</v>
      </c>
      <c r="C570" s="271" t="s">
        <v>114</v>
      </c>
      <c r="D570" s="271" t="s">
        <v>530</v>
      </c>
      <c r="E570" s="271" t="s">
        <v>346</v>
      </c>
      <c r="F570" s="271">
        <v>26988</v>
      </c>
      <c r="G570" s="271" t="s">
        <v>1887</v>
      </c>
      <c r="H570" s="271" t="s">
        <v>1345</v>
      </c>
      <c r="I570" s="271" t="s">
        <v>2008</v>
      </c>
      <c r="J570" s="271" t="s">
        <v>1335</v>
      </c>
      <c r="K570" s="271" t="s">
        <v>1975</v>
      </c>
      <c r="L570" s="271" t="s">
        <v>1332</v>
      </c>
      <c r="M570" s="271" t="s">
        <v>1343</v>
      </c>
      <c r="N570" s="271"/>
      <c r="O570" s="271"/>
      <c r="P570" s="271"/>
      <c r="Q570" s="271"/>
      <c r="R570" s="271"/>
      <c r="S570" s="271"/>
      <c r="T570" s="271"/>
      <c r="U570" s="271"/>
      <c r="V570" s="271"/>
      <c r="W570"/>
    </row>
    <row r="571" spans="1:23" s="620" customFormat="1">
      <c r="A571" s="271">
        <v>806400</v>
      </c>
      <c r="B571" s="271" t="s">
        <v>1465</v>
      </c>
      <c r="C571" s="271" t="s">
        <v>83</v>
      </c>
      <c r="D571" s="271" t="s">
        <v>623</v>
      </c>
      <c r="E571" s="271" t="s">
        <v>346</v>
      </c>
      <c r="F571" s="271">
        <v>16276</v>
      </c>
      <c r="G571" s="271" t="s">
        <v>1332</v>
      </c>
      <c r="H571" s="271" t="s">
        <v>1345</v>
      </c>
      <c r="I571" s="271" t="s">
        <v>2008</v>
      </c>
      <c r="J571" s="271" t="s">
        <v>1335</v>
      </c>
      <c r="K571" s="271" t="s">
        <v>1975</v>
      </c>
      <c r="L571" s="271" t="s">
        <v>1332</v>
      </c>
      <c r="M571" s="271" t="s">
        <v>1344</v>
      </c>
      <c r="N571" s="271"/>
      <c r="O571" s="271"/>
      <c r="P571" s="271"/>
      <c r="Q571" s="271"/>
      <c r="R571" s="271"/>
      <c r="S571" s="271"/>
      <c r="T571" s="271"/>
      <c r="U571" s="271"/>
      <c r="V571" s="271"/>
      <c r="W571"/>
    </row>
    <row r="572" spans="1:23" s="620" customFormat="1">
      <c r="A572" s="271">
        <v>804230</v>
      </c>
      <c r="B572" s="271" t="s">
        <v>796</v>
      </c>
      <c r="C572" s="271" t="s">
        <v>86</v>
      </c>
      <c r="D572" s="271" t="s">
        <v>519</v>
      </c>
      <c r="E572" s="271" t="s">
        <v>345</v>
      </c>
      <c r="F572" s="271">
        <v>36011</v>
      </c>
      <c r="G572" s="271" t="s">
        <v>1860</v>
      </c>
      <c r="H572" s="271" t="s">
        <v>1345</v>
      </c>
      <c r="I572" s="271" t="s">
        <v>2008</v>
      </c>
      <c r="J572" s="271" t="s">
        <v>1335</v>
      </c>
      <c r="K572" s="271" t="s">
        <v>1975</v>
      </c>
      <c r="L572" s="271" t="s">
        <v>1332</v>
      </c>
      <c r="M572" s="271" t="s">
        <v>1344</v>
      </c>
      <c r="N572" s="271"/>
      <c r="O572" s="271"/>
      <c r="P572" s="271"/>
      <c r="Q572" s="271"/>
      <c r="R572" s="271"/>
      <c r="S572" s="271"/>
      <c r="T572" s="271"/>
      <c r="U572" s="271"/>
      <c r="V572" s="271"/>
      <c r="W572"/>
    </row>
    <row r="573" spans="1:23" s="620" customFormat="1">
      <c r="A573" s="271">
        <v>810757</v>
      </c>
      <c r="B573" s="271" t="s">
        <v>1232</v>
      </c>
      <c r="C573" s="271" t="s">
        <v>166</v>
      </c>
      <c r="D573" s="271" t="s">
        <v>691</v>
      </c>
      <c r="E573" s="271" t="s">
        <v>346</v>
      </c>
      <c r="F573" s="271">
        <v>35063</v>
      </c>
      <c r="G573" s="271" t="s">
        <v>1332</v>
      </c>
      <c r="H573" s="271" t="s">
        <v>1345</v>
      </c>
      <c r="I573" s="271" t="s">
        <v>2008</v>
      </c>
      <c r="J573" s="271" t="s">
        <v>1962</v>
      </c>
      <c r="K573" s="271" t="s">
        <v>1975</v>
      </c>
      <c r="L573" s="271" t="s">
        <v>1332</v>
      </c>
      <c r="M573" s="271" t="s">
        <v>1332</v>
      </c>
      <c r="N573" s="271"/>
      <c r="O573" s="271"/>
      <c r="P573" s="271"/>
      <c r="Q573" s="271"/>
      <c r="R573" s="271"/>
      <c r="S573" s="271"/>
      <c r="T573" s="271"/>
      <c r="U573" s="271"/>
      <c r="V573" s="271"/>
      <c r="W573"/>
    </row>
    <row r="574" spans="1:23" s="620" customFormat="1">
      <c r="A574" s="271">
        <v>808868</v>
      </c>
      <c r="B574" s="271" t="s">
        <v>1550</v>
      </c>
      <c r="C574" s="271" t="s">
        <v>155</v>
      </c>
      <c r="D574" s="271" t="s">
        <v>1742</v>
      </c>
      <c r="E574" s="271" t="s">
        <v>346</v>
      </c>
      <c r="F574" s="271">
        <v>35065</v>
      </c>
      <c r="G574" s="271" t="s">
        <v>1332</v>
      </c>
      <c r="H574" s="271" t="s">
        <v>1345</v>
      </c>
      <c r="I574" s="271" t="s">
        <v>2008</v>
      </c>
      <c r="J574" s="271" t="s">
        <v>1962</v>
      </c>
      <c r="K574" s="271" t="s">
        <v>1975</v>
      </c>
      <c r="L574" s="271" t="s">
        <v>1332</v>
      </c>
      <c r="M574" s="271" t="s">
        <v>1332</v>
      </c>
      <c r="N574" s="271"/>
      <c r="O574" s="271"/>
      <c r="P574" s="271"/>
      <c r="Q574" s="271"/>
      <c r="R574" s="271"/>
      <c r="S574" s="271"/>
      <c r="T574" s="271"/>
      <c r="U574" s="271"/>
      <c r="V574" s="271"/>
      <c r="W574"/>
    </row>
    <row r="575" spans="1:23" s="620" customFormat="1">
      <c r="A575" s="271">
        <v>807121</v>
      </c>
      <c r="B575" s="271" t="s">
        <v>1498</v>
      </c>
      <c r="C575" s="271" t="s">
        <v>302</v>
      </c>
      <c r="D575" s="271" t="s">
        <v>568</v>
      </c>
      <c r="E575" s="271" t="s">
        <v>346</v>
      </c>
      <c r="F575" s="271">
        <v>35080</v>
      </c>
      <c r="G575" s="271" t="s">
        <v>1332</v>
      </c>
      <c r="H575" s="271" t="s">
        <v>1345</v>
      </c>
      <c r="I575" s="271" t="s">
        <v>2008</v>
      </c>
      <c r="J575" s="271" t="s">
        <v>1777</v>
      </c>
      <c r="K575" s="271" t="s">
        <v>1975</v>
      </c>
      <c r="L575" s="271" t="s">
        <v>1332</v>
      </c>
      <c r="M575" s="271" t="s">
        <v>1356</v>
      </c>
      <c r="N575" s="271"/>
      <c r="O575" s="271"/>
      <c r="P575" s="271"/>
      <c r="Q575" s="271"/>
      <c r="R575" s="271"/>
      <c r="S575" s="271"/>
      <c r="T575" s="271"/>
      <c r="U575" s="271"/>
      <c r="V575" s="271"/>
      <c r="W575"/>
    </row>
    <row r="576" spans="1:23" s="620" customFormat="1">
      <c r="A576" s="271">
        <v>807881</v>
      </c>
      <c r="B576" s="271" t="s">
        <v>967</v>
      </c>
      <c r="C576" s="271" t="s">
        <v>171</v>
      </c>
      <c r="D576" s="271" t="s">
        <v>430</v>
      </c>
      <c r="E576" s="271" t="s">
        <v>345</v>
      </c>
      <c r="F576" s="271">
        <v>34820</v>
      </c>
      <c r="G576" s="271" t="s">
        <v>1332</v>
      </c>
      <c r="H576" s="271" t="s">
        <v>1345</v>
      </c>
      <c r="I576" s="271" t="s">
        <v>2008</v>
      </c>
      <c r="J576" s="271" t="s">
        <v>1961</v>
      </c>
      <c r="K576" s="271" t="s">
        <v>1975</v>
      </c>
      <c r="L576" s="271" t="s">
        <v>1332</v>
      </c>
      <c r="M576" s="271" t="s">
        <v>1332</v>
      </c>
      <c r="N576" s="271"/>
      <c r="O576" s="271"/>
      <c r="P576" s="271"/>
      <c r="Q576" s="271"/>
      <c r="R576" s="271"/>
      <c r="S576" s="271"/>
      <c r="T576" s="271"/>
      <c r="U576" s="271"/>
      <c r="V576" s="271"/>
      <c r="W576"/>
    </row>
    <row r="577" spans="1:23" s="620" customFormat="1">
      <c r="A577" s="271">
        <v>806022</v>
      </c>
      <c r="B577" s="271" t="s">
        <v>864</v>
      </c>
      <c r="C577" s="271" t="s">
        <v>215</v>
      </c>
      <c r="D577" s="271" t="s">
        <v>1660</v>
      </c>
      <c r="E577" s="271" t="s">
        <v>345</v>
      </c>
      <c r="F577" s="271">
        <v>34678</v>
      </c>
      <c r="G577" s="271" t="s">
        <v>1332</v>
      </c>
      <c r="H577" s="271" t="s">
        <v>1345</v>
      </c>
      <c r="I577" s="271" t="s">
        <v>2008</v>
      </c>
      <c r="J577" s="271" t="s">
        <v>1961</v>
      </c>
      <c r="K577" s="271" t="s">
        <v>1975</v>
      </c>
      <c r="L577" s="271" t="s">
        <v>1332</v>
      </c>
      <c r="M577" s="271" t="s">
        <v>1334</v>
      </c>
      <c r="N577" s="271"/>
      <c r="O577" s="271"/>
      <c r="P577" s="271"/>
      <c r="Q577" s="271"/>
      <c r="R577" s="271"/>
      <c r="S577" s="271"/>
      <c r="T577" s="271"/>
      <c r="U577" s="271"/>
      <c r="V577" s="271"/>
      <c r="W577"/>
    </row>
    <row r="578" spans="1:23" s="620" customFormat="1">
      <c r="A578" s="271">
        <v>810234</v>
      </c>
      <c r="B578" s="271" t="s">
        <v>1220</v>
      </c>
      <c r="C578" s="271" t="s">
        <v>132</v>
      </c>
      <c r="D578" s="271" t="s">
        <v>1757</v>
      </c>
      <c r="E578" s="271" t="s">
        <v>345</v>
      </c>
      <c r="F578" s="271">
        <v>35065</v>
      </c>
      <c r="G578" s="271" t="s">
        <v>1804</v>
      </c>
      <c r="H578" s="271" t="s">
        <v>1345</v>
      </c>
      <c r="I578" s="271" t="s">
        <v>2008</v>
      </c>
      <c r="J578" s="271" t="s">
        <v>1961</v>
      </c>
      <c r="K578" s="271" t="s">
        <v>1975</v>
      </c>
      <c r="L578" s="271" t="s">
        <v>1332</v>
      </c>
      <c r="M578" s="271" t="s">
        <v>1349</v>
      </c>
      <c r="N578" s="271"/>
      <c r="O578" s="271"/>
      <c r="P578" s="271"/>
      <c r="Q578" s="271"/>
      <c r="R578" s="271"/>
      <c r="S578" s="271"/>
      <c r="T578" s="271"/>
      <c r="U578" s="271"/>
      <c r="V578" s="271"/>
      <c r="W578"/>
    </row>
    <row r="579" spans="1:23" s="620" customFormat="1">
      <c r="A579" s="271">
        <v>810714</v>
      </c>
      <c r="B579" s="271" t="s">
        <v>1591</v>
      </c>
      <c r="C579" s="271" t="s">
        <v>304</v>
      </c>
      <c r="D579" s="271" t="s">
        <v>1770</v>
      </c>
      <c r="E579" s="271" t="s">
        <v>346</v>
      </c>
      <c r="F579" s="271">
        <v>34835</v>
      </c>
      <c r="G579" s="271" t="s">
        <v>1332</v>
      </c>
      <c r="H579" s="271" t="s">
        <v>1345</v>
      </c>
      <c r="I579" s="271" t="s">
        <v>2008</v>
      </c>
      <c r="J579" s="271" t="s">
        <v>1333</v>
      </c>
      <c r="K579" s="271" t="s">
        <v>1975</v>
      </c>
      <c r="L579" s="271" t="s">
        <v>1332</v>
      </c>
      <c r="M579" s="271" t="s">
        <v>1332</v>
      </c>
      <c r="N579" s="271"/>
      <c r="O579" s="271"/>
      <c r="P579" s="271"/>
      <c r="Q579" s="271"/>
      <c r="R579" s="271"/>
      <c r="S579" s="271"/>
      <c r="T579" s="271"/>
      <c r="U579" s="271"/>
      <c r="V579" s="271"/>
      <c r="W579"/>
    </row>
    <row r="580" spans="1:23" s="620" customFormat="1">
      <c r="A580" s="271">
        <v>801721</v>
      </c>
      <c r="B580" s="271" t="s">
        <v>772</v>
      </c>
      <c r="C580" s="271" t="s">
        <v>580</v>
      </c>
      <c r="D580" s="271" t="s">
        <v>608</v>
      </c>
      <c r="E580" s="271" t="s">
        <v>346</v>
      </c>
      <c r="F580" s="271">
        <v>34010</v>
      </c>
      <c r="G580" s="271" t="s">
        <v>1332</v>
      </c>
      <c r="H580" s="271" t="s">
        <v>1345</v>
      </c>
      <c r="I580" s="271" t="s">
        <v>2008</v>
      </c>
      <c r="J580" s="271" t="s">
        <v>1333</v>
      </c>
      <c r="K580" s="271" t="s">
        <v>1975</v>
      </c>
      <c r="L580" s="271" t="s">
        <v>1332</v>
      </c>
      <c r="M580" s="271" t="s">
        <v>1332</v>
      </c>
      <c r="N580" s="271"/>
      <c r="O580" s="271"/>
      <c r="P580" s="271"/>
      <c r="Q580" s="271"/>
      <c r="R580" s="271"/>
      <c r="S580" s="271"/>
      <c r="T580" s="271"/>
      <c r="U580" s="271"/>
      <c r="V580" s="271"/>
      <c r="W580"/>
    </row>
    <row r="581" spans="1:23" s="620" customFormat="1">
      <c r="A581" s="271">
        <v>805552</v>
      </c>
      <c r="B581" s="271" t="s">
        <v>270</v>
      </c>
      <c r="C581" s="271" t="s">
        <v>168</v>
      </c>
      <c r="D581" s="271" t="s">
        <v>483</v>
      </c>
      <c r="E581" s="271" t="s">
        <v>346</v>
      </c>
      <c r="F581" s="271">
        <v>35010</v>
      </c>
      <c r="G581" s="271" t="s">
        <v>1332</v>
      </c>
      <c r="H581" s="271" t="s">
        <v>1345</v>
      </c>
      <c r="I581" s="271" t="s">
        <v>2008</v>
      </c>
      <c r="J581" s="271" t="s">
        <v>1333</v>
      </c>
      <c r="K581" s="271" t="s">
        <v>1975</v>
      </c>
      <c r="L581" s="271" t="s">
        <v>1332</v>
      </c>
      <c r="M581" s="271" t="s">
        <v>1332</v>
      </c>
      <c r="N581" s="271"/>
      <c r="O581" s="271"/>
      <c r="P581" s="271"/>
      <c r="Q581" s="271"/>
      <c r="R581" s="271"/>
      <c r="S581" s="271"/>
      <c r="T581" s="271"/>
      <c r="U581" s="271"/>
      <c r="V581" s="271"/>
      <c r="W581"/>
    </row>
    <row r="582" spans="1:23" s="620" customFormat="1">
      <c r="A582" s="271">
        <v>807745</v>
      </c>
      <c r="B582" s="271" t="s">
        <v>963</v>
      </c>
      <c r="C582" s="271" t="s">
        <v>134</v>
      </c>
      <c r="D582" s="271" t="s">
        <v>427</v>
      </c>
      <c r="E582" s="271" t="s">
        <v>345</v>
      </c>
      <c r="F582" s="271">
        <v>35093</v>
      </c>
      <c r="G582" s="271" t="s">
        <v>1356</v>
      </c>
      <c r="H582" s="271" t="s">
        <v>1345</v>
      </c>
      <c r="I582" s="271" t="s">
        <v>2008</v>
      </c>
      <c r="J582" s="271" t="s">
        <v>1333</v>
      </c>
      <c r="K582" s="271" t="s">
        <v>1975</v>
      </c>
      <c r="L582" s="271" t="s">
        <v>1332</v>
      </c>
      <c r="M582" s="271" t="s">
        <v>1356</v>
      </c>
      <c r="N582" s="271"/>
      <c r="O582" s="271"/>
      <c r="P582" s="271"/>
      <c r="Q582" s="271"/>
      <c r="R582" s="271"/>
      <c r="S582" s="271"/>
      <c r="T582" s="271"/>
      <c r="U582" s="271"/>
      <c r="V582" s="271"/>
      <c r="W582"/>
    </row>
    <row r="583" spans="1:23" s="620" customFormat="1">
      <c r="A583" s="271">
        <v>809886</v>
      </c>
      <c r="B583" s="271" t="s">
        <v>766</v>
      </c>
      <c r="C583" s="271" t="s">
        <v>290</v>
      </c>
      <c r="D583" s="271" t="s">
        <v>729</v>
      </c>
      <c r="E583" s="271" t="s">
        <v>345</v>
      </c>
      <c r="F583" s="271">
        <v>35065</v>
      </c>
      <c r="G583" s="271" t="s">
        <v>1930</v>
      </c>
      <c r="H583" s="271" t="s">
        <v>1345</v>
      </c>
      <c r="I583" s="271" t="s">
        <v>2008</v>
      </c>
      <c r="J583" s="271" t="s">
        <v>1333</v>
      </c>
      <c r="K583" s="271" t="s">
        <v>1975</v>
      </c>
      <c r="L583" s="271" t="s">
        <v>1332</v>
      </c>
      <c r="M583" s="271" t="s">
        <v>1356</v>
      </c>
      <c r="N583" s="271"/>
      <c r="O583" s="271"/>
      <c r="P583" s="271"/>
      <c r="Q583" s="271"/>
      <c r="R583" s="271"/>
      <c r="S583" s="271"/>
      <c r="T583" s="271"/>
      <c r="U583" s="271"/>
      <c r="V583" s="271"/>
      <c r="W583"/>
    </row>
    <row r="584" spans="1:23" s="620" customFormat="1">
      <c r="A584" s="271">
        <v>806181</v>
      </c>
      <c r="B584" s="271" t="s">
        <v>1455</v>
      </c>
      <c r="C584" s="271" t="s">
        <v>869</v>
      </c>
      <c r="D584" s="271" t="s">
        <v>1676</v>
      </c>
      <c r="E584" s="271" t="s">
        <v>346</v>
      </c>
      <c r="F584" s="271">
        <v>33604</v>
      </c>
      <c r="G584" s="271" t="s">
        <v>1332</v>
      </c>
      <c r="H584" s="271" t="s">
        <v>1345</v>
      </c>
      <c r="I584" s="271" t="s">
        <v>2008</v>
      </c>
      <c r="J584" s="271" t="s">
        <v>1333</v>
      </c>
      <c r="K584" s="271" t="s">
        <v>1975</v>
      </c>
      <c r="L584" s="271" t="s">
        <v>1795</v>
      </c>
      <c r="M584" s="271" t="s">
        <v>1332</v>
      </c>
      <c r="N584" s="271"/>
      <c r="O584" s="271"/>
      <c r="P584" s="271"/>
      <c r="Q584" s="271"/>
      <c r="R584" s="271"/>
      <c r="S584" s="271"/>
      <c r="T584" s="271"/>
      <c r="U584" s="271"/>
      <c r="V584" s="271"/>
      <c r="W584"/>
    </row>
    <row r="585" spans="1:23" s="620" customFormat="1">
      <c r="A585" s="271">
        <v>806557</v>
      </c>
      <c r="B585" s="271" t="s">
        <v>1473</v>
      </c>
      <c r="C585" s="271" t="s">
        <v>1688</v>
      </c>
      <c r="D585" s="271" t="s">
        <v>626</v>
      </c>
      <c r="E585" s="271" t="s">
        <v>346</v>
      </c>
      <c r="F585" s="271">
        <v>35065</v>
      </c>
      <c r="G585" s="271" t="s">
        <v>1795</v>
      </c>
      <c r="H585" s="271" t="s">
        <v>1345</v>
      </c>
      <c r="I585" s="271" t="s">
        <v>2008</v>
      </c>
      <c r="J585" s="271" t="s">
        <v>1333</v>
      </c>
      <c r="K585" s="271" t="s">
        <v>1975</v>
      </c>
      <c r="L585" s="271" t="s">
        <v>1795</v>
      </c>
      <c r="M585" s="271" t="s">
        <v>1332</v>
      </c>
      <c r="N585" s="271"/>
      <c r="O585" s="271"/>
      <c r="P585" s="271"/>
      <c r="Q585" s="271"/>
      <c r="R585" s="271"/>
      <c r="S585" s="271"/>
      <c r="T585" s="271"/>
      <c r="U585" s="271"/>
      <c r="V585" s="271"/>
      <c r="W585"/>
    </row>
    <row r="586" spans="1:23" s="620" customFormat="1">
      <c r="A586" s="271">
        <v>810676</v>
      </c>
      <c r="B586" s="271" t="s">
        <v>1588</v>
      </c>
      <c r="C586" s="271" t="s">
        <v>262</v>
      </c>
      <c r="D586" s="271" t="s">
        <v>1628</v>
      </c>
      <c r="E586" s="271" t="s">
        <v>346</v>
      </c>
      <c r="F586" s="271">
        <v>35090</v>
      </c>
      <c r="G586" s="271" t="s">
        <v>1795</v>
      </c>
      <c r="H586" s="271" t="s">
        <v>1345</v>
      </c>
      <c r="I586" s="271" t="s">
        <v>2008</v>
      </c>
      <c r="J586" s="271" t="s">
        <v>1335</v>
      </c>
      <c r="K586" s="271" t="s">
        <v>1975</v>
      </c>
      <c r="L586" s="271" t="s">
        <v>1334</v>
      </c>
      <c r="M586" s="271" t="s">
        <v>1332</v>
      </c>
      <c r="N586" s="271"/>
      <c r="O586" s="271"/>
      <c r="P586" s="271"/>
      <c r="Q586" s="271"/>
      <c r="R586" s="271"/>
      <c r="S586" s="271"/>
      <c r="T586" s="271"/>
      <c r="U586" s="271"/>
      <c r="V586" s="271"/>
      <c r="W586"/>
    </row>
    <row r="587" spans="1:23" s="620" customFormat="1">
      <c r="A587" s="271">
        <v>810140</v>
      </c>
      <c r="B587" s="271" t="s">
        <v>1568</v>
      </c>
      <c r="C587" s="271" t="s">
        <v>201</v>
      </c>
      <c r="D587" s="271" t="s">
        <v>569</v>
      </c>
      <c r="E587" s="271" t="s">
        <v>345</v>
      </c>
      <c r="F587" s="271">
        <v>34514</v>
      </c>
      <c r="G587" s="271" t="s">
        <v>1332</v>
      </c>
      <c r="H587" s="271" t="s">
        <v>1345</v>
      </c>
      <c r="I587" s="271" t="s">
        <v>2008</v>
      </c>
      <c r="J587" s="271" t="s">
        <v>1962</v>
      </c>
      <c r="K587" s="271" t="s">
        <v>1975</v>
      </c>
      <c r="L587" s="271" t="s">
        <v>1334</v>
      </c>
      <c r="M587" s="271" t="s">
        <v>1332</v>
      </c>
      <c r="N587" s="271"/>
      <c r="O587" s="271"/>
      <c r="P587" s="271"/>
      <c r="Q587" s="271"/>
      <c r="R587" s="271"/>
      <c r="S587" s="271"/>
      <c r="T587" s="271"/>
      <c r="U587" s="271"/>
      <c r="V587" s="271"/>
      <c r="W587"/>
    </row>
    <row r="588" spans="1:23" s="620" customFormat="1">
      <c r="A588" s="271">
        <v>807606</v>
      </c>
      <c r="B588" s="271" t="s">
        <v>955</v>
      </c>
      <c r="C588" s="271" t="s">
        <v>223</v>
      </c>
      <c r="D588" s="271" t="s">
        <v>480</v>
      </c>
      <c r="E588" s="271" t="s">
        <v>346</v>
      </c>
      <c r="F588" s="271">
        <v>34973</v>
      </c>
      <c r="G588" s="271" t="s">
        <v>1917</v>
      </c>
      <c r="H588" s="271" t="s">
        <v>1345</v>
      </c>
      <c r="I588" s="271" t="s">
        <v>2008</v>
      </c>
      <c r="J588" s="271" t="s">
        <v>1333</v>
      </c>
      <c r="K588" s="271" t="s">
        <v>1975</v>
      </c>
      <c r="L588" s="271" t="s">
        <v>1334</v>
      </c>
      <c r="M588" s="271" t="s">
        <v>1334</v>
      </c>
      <c r="N588" s="271"/>
      <c r="O588" s="271"/>
      <c r="P588" s="271"/>
      <c r="Q588" s="271"/>
      <c r="R588" s="271"/>
      <c r="S588" s="271"/>
      <c r="T588" s="271"/>
      <c r="U588" s="271"/>
      <c r="V588" s="271"/>
      <c r="W588"/>
    </row>
    <row r="589" spans="1:23" s="620" customFormat="1">
      <c r="A589" s="271">
        <v>804815</v>
      </c>
      <c r="B589" s="271" t="s">
        <v>809</v>
      </c>
      <c r="C589" s="271" t="s">
        <v>186</v>
      </c>
      <c r="D589" s="271" t="s">
        <v>1658</v>
      </c>
      <c r="E589" s="271" t="s">
        <v>346</v>
      </c>
      <c r="F589" s="271">
        <v>34849</v>
      </c>
      <c r="G589" s="271" t="s">
        <v>1332</v>
      </c>
      <c r="H589" s="271" t="s">
        <v>1345</v>
      </c>
      <c r="I589" s="271" t="s">
        <v>2008</v>
      </c>
      <c r="J589" s="271" t="s">
        <v>1333</v>
      </c>
      <c r="K589" s="271" t="s">
        <v>1975</v>
      </c>
      <c r="L589" s="271" t="s">
        <v>1976</v>
      </c>
      <c r="M589" s="271" t="s">
        <v>1332</v>
      </c>
      <c r="N589" s="271"/>
      <c r="O589" s="271"/>
      <c r="P589" s="271"/>
      <c r="Q589" s="271"/>
      <c r="R589" s="271"/>
      <c r="S589" s="271"/>
      <c r="T589" s="271"/>
      <c r="U589" s="271"/>
      <c r="V589" s="271"/>
      <c r="W589"/>
    </row>
    <row r="590" spans="1:23" s="620" customFormat="1">
      <c r="A590" s="271">
        <v>810730</v>
      </c>
      <c r="B590" s="271" t="s">
        <v>1064</v>
      </c>
      <c r="C590" s="271" t="s">
        <v>241</v>
      </c>
      <c r="D590" s="271" t="s">
        <v>1065</v>
      </c>
      <c r="E590" s="271" t="s">
        <v>346</v>
      </c>
      <c r="F590" s="271"/>
      <c r="G590" s="271"/>
      <c r="H590" s="271" t="s">
        <v>1345</v>
      </c>
      <c r="I590" s="271" t="s">
        <v>2008</v>
      </c>
      <c r="J590" s="271" t="s">
        <v>1333</v>
      </c>
      <c r="K590" s="271" t="s">
        <v>1975</v>
      </c>
      <c r="L590" s="271"/>
      <c r="M590" s="271" t="s">
        <v>1334</v>
      </c>
      <c r="N590" s="271"/>
      <c r="O590" s="271"/>
      <c r="P590" s="271"/>
      <c r="Q590" s="271"/>
      <c r="R590" s="271"/>
      <c r="S590" s="271"/>
      <c r="T590" s="271"/>
      <c r="U590" s="271"/>
      <c r="V590" s="271"/>
      <c r="W590"/>
    </row>
    <row r="591" spans="1:23" s="620" customFormat="1">
      <c r="A591" s="271">
        <v>808495</v>
      </c>
      <c r="B591" s="271" t="s">
        <v>1009</v>
      </c>
      <c r="C591" s="271" t="s">
        <v>89</v>
      </c>
      <c r="D591" s="271" t="s">
        <v>508</v>
      </c>
      <c r="E591" s="271" t="s">
        <v>345</v>
      </c>
      <c r="F591" s="271">
        <v>33266</v>
      </c>
      <c r="G591" s="271" t="s">
        <v>1332</v>
      </c>
      <c r="H591" s="271" t="s">
        <v>1957</v>
      </c>
      <c r="I591" s="271" t="s">
        <v>2008</v>
      </c>
      <c r="J591" s="271" t="s">
        <v>1333</v>
      </c>
      <c r="K591" s="271" t="s">
        <v>1975</v>
      </c>
      <c r="L591" s="271" t="s">
        <v>1332</v>
      </c>
      <c r="M591" s="271"/>
      <c r="N591" s="271"/>
      <c r="O591" s="271"/>
      <c r="P591" s="271"/>
      <c r="Q591" s="271"/>
      <c r="R591" s="271"/>
      <c r="S591" s="271"/>
      <c r="T591" s="271"/>
      <c r="U591" s="271"/>
      <c r="V591" s="271"/>
      <c r="W591"/>
    </row>
    <row r="592" spans="1:23" s="620" customFormat="1">
      <c r="A592" s="271">
        <v>808309</v>
      </c>
      <c r="B592" s="271" t="s">
        <v>1533</v>
      </c>
      <c r="C592" s="271" t="s">
        <v>739</v>
      </c>
      <c r="D592" s="271" t="s">
        <v>1727</v>
      </c>
      <c r="E592" s="271" t="s">
        <v>345</v>
      </c>
      <c r="F592" s="271">
        <v>34700</v>
      </c>
      <c r="G592" s="271" t="s">
        <v>1332</v>
      </c>
      <c r="H592" s="271" t="s">
        <v>1345</v>
      </c>
      <c r="I592" s="271" t="s">
        <v>2008</v>
      </c>
      <c r="J592" s="271" t="s">
        <v>1333</v>
      </c>
      <c r="K592" s="271" t="s">
        <v>1975</v>
      </c>
      <c r="L592" s="271" t="s">
        <v>1332</v>
      </c>
      <c r="M592" s="271" t="s">
        <v>1332</v>
      </c>
      <c r="N592" s="271"/>
      <c r="O592" s="271"/>
      <c r="P592" s="271"/>
      <c r="Q592" s="271"/>
      <c r="R592" s="271"/>
      <c r="S592" s="271"/>
      <c r="T592" s="271"/>
      <c r="U592" s="271"/>
      <c r="V592" s="271"/>
      <c r="W592"/>
    </row>
    <row r="593" spans="1:23" s="620" customFormat="1">
      <c r="A593" s="271">
        <v>804985</v>
      </c>
      <c r="B593" s="271" t="s">
        <v>1415</v>
      </c>
      <c r="C593" s="271" t="s">
        <v>90</v>
      </c>
      <c r="D593" s="271" t="s">
        <v>1663</v>
      </c>
      <c r="E593" s="271" t="s">
        <v>346</v>
      </c>
      <c r="F593" s="271">
        <v>34396</v>
      </c>
      <c r="G593" s="271" t="s">
        <v>1352</v>
      </c>
      <c r="H593" s="271" t="s">
        <v>1345</v>
      </c>
      <c r="I593" s="271" t="s">
        <v>2008</v>
      </c>
      <c r="J593" s="271" t="s">
        <v>1335</v>
      </c>
      <c r="K593" s="271" t="s">
        <v>1977</v>
      </c>
      <c r="L593" s="271" t="s">
        <v>1352</v>
      </c>
      <c r="M593" s="271" t="s">
        <v>1352</v>
      </c>
      <c r="N593" s="271"/>
      <c r="O593" s="271"/>
      <c r="P593" s="271"/>
      <c r="Q593" s="271"/>
      <c r="R593" s="271"/>
      <c r="S593" s="271"/>
      <c r="T593" s="271"/>
      <c r="U593" s="271"/>
      <c r="V593" s="271"/>
      <c r="W593"/>
    </row>
    <row r="594" spans="1:23" s="620" customFormat="1">
      <c r="A594" s="271">
        <v>806955</v>
      </c>
      <c r="B594" s="271" t="s">
        <v>1490</v>
      </c>
      <c r="C594" s="271" t="s">
        <v>722</v>
      </c>
      <c r="D594" s="271" t="s">
        <v>737</v>
      </c>
      <c r="E594" s="271" t="s">
        <v>345</v>
      </c>
      <c r="F594" s="271">
        <v>34226</v>
      </c>
      <c r="G594" s="271" t="s">
        <v>1795</v>
      </c>
      <c r="H594" s="271" t="s">
        <v>1345</v>
      </c>
      <c r="I594" s="271" t="s">
        <v>2008</v>
      </c>
      <c r="J594" s="271" t="s">
        <v>1333</v>
      </c>
      <c r="K594" s="271" t="s">
        <v>1977</v>
      </c>
      <c r="L594" s="271" t="s">
        <v>1352</v>
      </c>
      <c r="M594" s="271" t="s">
        <v>1352</v>
      </c>
      <c r="N594" s="271"/>
      <c r="O594" s="271"/>
      <c r="P594" s="271"/>
      <c r="Q594" s="271"/>
      <c r="R594" s="271"/>
      <c r="S594" s="271"/>
      <c r="T594" s="271"/>
      <c r="U594" s="271"/>
      <c r="V594" s="271"/>
      <c r="W594"/>
    </row>
    <row r="595" spans="1:23" s="620" customFormat="1">
      <c r="A595" s="271">
        <v>811935</v>
      </c>
      <c r="B595" s="271" t="s">
        <v>1602</v>
      </c>
      <c r="C595" s="271" t="s">
        <v>84</v>
      </c>
      <c r="D595" s="271" t="s">
        <v>429</v>
      </c>
      <c r="E595" s="271" t="s">
        <v>345</v>
      </c>
      <c r="F595" s="271">
        <v>34020</v>
      </c>
      <c r="G595" s="271"/>
      <c r="H595" s="271" t="s">
        <v>1345</v>
      </c>
      <c r="I595" s="271" t="s">
        <v>2008</v>
      </c>
      <c r="J595" s="271" t="s">
        <v>1961</v>
      </c>
      <c r="K595" s="271" t="s">
        <v>1977</v>
      </c>
      <c r="L595" s="271" t="s">
        <v>1342</v>
      </c>
      <c r="M595" s="271" t="s">
        <v>1342</v>
      </c>
      <c r="N595" s="271"/>
      <c r="O595" s="271"/>
      <c r="P595" s="271"/>
      <c r="Q595" s="271"/>
      <c r="R595" s="271"/>
      <c r="S595" s="271"/>
      <c r="T595" s="271"/>
      <c r="U595" s="271"/>
      <c r="V595" s="271"/>
      <c r="W595"/>
    </row>
    <row r="596" spans="1:23" s="620" customFormat="1">
      <c r="A596" s="271">
        <v>805513</v>
      </c>
      <c r="B596" s="271" t="s">
        <v>841</v>
      </c>
      <c r="C596" s="271" t="s">
        <v>842</v>
      </c>
      <c r="D596" s="271" t="s">
        <v>650</v>
      </c>
      <c r="E596" s="271" t="s">
        <v>345</v>
      </c>
      <c r="F596" s="271">
        <v>30059</v>
      </c>
      <c r="G596" s="271" t="s">
        <v>1332</v>
      </c>
      <c r="H596" s="271" t="s">
        <v>1345</v>
      </c>
      <c r="I596" s="271" t="s">
        <v>2008</v>
      </c>
      <c r="J596" s="271" t="s">
        <v>1335</v>
      </c>
      <c r="K596" s="271" t="s">
        <v>1977</v>
      </c>
      <c r="L596" s="271" t="s">
        <v>1332</v>
      </c>
      <c r="M596" s="271" t="s">
        <v>1332</v>
      </c>
      <c r="N596" s="271"/>
      <c r="O596" s="271"/>
      <c r="P596" s="271"/>
      <c r="Q596" s="271"/>
      <c r="R596" s="271"/>
      <c r="S596" s="271"/>
      <c r="T596" s="271"/>
      <c r="U596" s="271"/>
      <c r="V596" s="271"/>
      <c r="W596"/>
    </row>
    <row r="597" spans="1:23" s="620" customFormat="1">
      <c r="A597" s="271">
        <v>808325</v>
      </c>
      <c r="B597" s="271" t="s">
        <v>1535</v>
      </c>
      <c r="C597" s="271" t="s">
        <v>1730</v>
      </c>
      <c r="D597" s="271" t="s">
        <v>578</v>
      </c>
      <c r="E597" s="271" t="s">
        <v>346</v>
      </c>
      <c r="F597" s="271">
        <v>34412</v>
      </c>
      <c r="G597" s="271" t="s">
        <v>1795</v>
      </c>
      <c r="H597" s="271" t="s">
        <v>1345</v>
      </c>
      <c r="I597" s="271" t="s">
        <v>2008</v>
      </c>
      <c r="J597" s="271" t="s">
        <v>1335</v>
      </c>
      <c r="K597" s="271" t="s">
        <v>1977</v>
      </c>
      <c r="L597" s="271" t="s">
        <v>1332</v>
      </c>
      <c r="M597" s="271" t="s">
        <v>1332</v>
      </c>
      <c r="N597" s="271"/>
      <c r="O597" s="271"/>
      <c r="P597" s="271"/>
      <c r="Q597" s="271"/>
      <c r="R597" s="271"/>
      <c r="S597" s="271"/>
      <c r="T597" s="271"/>
      <c r="U597" s="271"/>
      <c r="V597" s="271"/>
      <c r="W597"/>
    </row>
    <row r="598" spans="1:23" s="620" customFormat="1">
      <c r="A598" s="271">
        <v>809355</v>
      </c>
      <c r="B598" s="271" t="s">
        <v>1032</v>
      </c>
      <c r="C598" s="271" t="s">
        <v>243</v>
      </c>
      <c r="D598" s="271" t="s">
        <v>504</v>
      </c>
      <c r="E598" s="271" t="s">
        <v>346</v>
      </c>
      <c r="F598" s="271">
        <v>34141</v>
      </c>
      <c r="G598" s="271" t="s">
        <v>1332</v>
      </c>
      <c r="H598" s="271" t="s">
        <v>1345</v>
      </c>
      <c r="I598" s="271" t="s">
        <v>2008</v>
      </c>
      <c r="J598" s="271" t="s">
        <v>1333</v>
      </c>
      <c r="K598" s="271" t="s">
        <v>1977</v>
      </c>
      <c r="L598" s="271" t="s">
        <v>1332</v>
      </c>
      <c r="M598" s="271" t="s">
        <v>1332</v>
      </c>
      <c r="N598" s="271"/>
      <c r="O598" s="271"/>
      <c r="P598" s="271"/>
      <c r="Q598" s="271"/>
      <c r="R598" s="271"/>
      <c r="S598" s="271"/>
      <c r="T598" s="271"/>
      <c r="U598" s="271"/>
      <c r="V598" s="271"/>
      <c r="W598"/>
    </row>
    <row r="599" spans="1:23" s="620" customFormat="1">
      <c r="A599" s="271">
        <v>806515</v>
      </c>
      <c r="B599" s="271" t="s">
        <v>1471</v>
      </c>
      <c r="C599" s="271" t="s">
        <v>153</v>
      </c>
      <c r="D599" s="271" t="s">
        <v>537</v>
      </c>
      <c r="E599" s="271" t="s">
        <v>345</v>
      </c>
      <c r="F599" s="271">
        <v>33974</v>
      </c>
      <c r="G599" s="271" t="s">
        <v>1332</v>
      </c>
      <c r="H599" s="271" t="s">
        <v>1345</v>
      </c>
      <c r="I599" s="271" t="s">
        <v>2008</v>
      </c>
      <c r="J599" s="271" t="s">
        <v>1333</v>
      </c>
      <c r="K599" s="271" t="s">
        <v>1977</v>
      </c>
      <c r="L599" s="271" t="s">
        <v>1332</v>
      </c>
      <c r="M599" s="271" t="s">
        <v>1332</v>
      </c>
      <c r="N599" s="271"/>
      <c r="O599" s="271"/>
      <c r="P599" s="271"/>
      <c r="Q599" s="271"/>
      <c r="R599" s="271"/>
      <c r="S599" s="271"/>
      <c r="T599" s="271"/>
      <c r="U599" s="271"/>
      <c r="V599" s="271"/>
      <c r="W599"/>
    </row>
    <row r="600" spans="1:23" s="620" customFormat="1">
      <c r="A600" s="271">
        <v>810713</v>
      </c>
      <c r="B600" s="271" t="s">
        <v>1060</v>
      </c>
      <c r="C600" s="271" t="s">
        <v>170</v>
      </c>
      <c r="D600" s="271" t="s">
        <v>520</v>
      </c>
      <c r="E600" s="271" t="s">
        <v>346</v>
      </c>
      <c r="F600" s="271">
        <v>34430</v>
      </c>
      <c r="G600" s="271" t="s">
        <v>1946</v>
      </c>
      <c r="H600" s="271" t="s">
        <v>1345</v>
      </c>
      <c r="I600" s="271" t="s">
        <v>2008</v>
      </c>
      <c r="J600" s="271" t="s">
        <v>1333</v>
      </c>
      <c r="K600" s="271" t="s">
        <v>1977</v>
      </c>
      <c r="L600" s="271" t="s">
        <v>1332</v>
      </c>
      <c r="M600" s="271" t="s">
        <v>1343</v>
      </c>
      <c r="N600" s="271"/>
      <c r="O600" s="271"/>
      <c r="P600" s="271"/>
      <c r="Q600" s="271"/>
      <c r="R600" s="271"/>
      <c r="S600" s="271"/>
      <c r="T600" s="271"/>
      <c r="U600" s="271"/>
      <c r="V600" s="271"/>
      <c r="W600"/>
    </row>
    <row r="601" spans="1:23" s="620" customFormat="1">
      <c r="A601" s="271">
        <v>802050</v>
      </c>
      <c r="B601" s="271" t="s">
        <v>775</v>
      </c>
      <c r="C601" s="271" t="s">
        <v>776</v>
      </c>
      <c r="D601" s="271" t="s">
        <v>484</v>
      </c>
      <c r="E601" s="271" t="s">
        <v>345</v>
      </c>
      <c r="F601" s="271">
        <v>34208</v>
      </c>
      <c r="G601" s="271" t="s">
        <v>1332</v>
      </c>
      <c r="H601" s="271" t="s">
        <v>1345</v>
      </c>
      <c r="I601" s="271" t="s">
        <v>2008</v>
      </c>
      <c r="J601" s="271" t="s">
        <v>1333</v>
      </c>
      <c r="K601" s="271" t="s">
        <v>1977</v>
      </c>
      <c r="L601" s="271" t="s">
        <v>1332</v>
      </c>
      <c r="M601" s="271" t="s">
        <v>1355</v>
      </c>
      <c r="N601" s="271"/>
      <c r="O601" s="271"/>
      <c r="P601" s="271"/>
      <c r="Q601" s="271"/>
      <c r="R601" s="271"/>
      <c r="S601" s="271"/>
      <c r="T601" s="271"/>
      <c r="U601" s="271"/>
      <c r="V601" s="271"/>
      <c r="W601"/>
    </row>
    <row r="602" spans="1:23" s="620" customFormat="1">
      <c r="A602" s="271">
        <v>803463</v>
      </c>
      <c r="B602" s="271" t="s">
        <v>785</v>
      </c>
      <c r="C602" s="271" t="s">
        <v>197</v>
      </c>
      <c r="D602" s="271" t="s">
        <v>737</v>
      </c>
      <c r="E602" s="271" t="s">
        <v>345</v>
      </c>
      <c r="F602" s="271">
        <v>33970</v>
      </c>
      <c r="G602" s="271" t="s">
        <v>1332</v>
      </c>
      <c r="H602" s="271" t="s">
        <v>1345</v>
      </c>
      <c r="I602" s="271" t="s">
        <v>2008</v>
      </c>
      <c r="J602" s="271" t="s">
        <v>1335</v>
      </c>
      <c r="K602" s="271" t="s">
        <v>1977</v>
      </c>
      <c r="L602" s="271" t="s">
        <v>1795</v>
      </c>
      <c r="M602" s="271" t="s">
        <v>1332</v>
      </c>
      <c r="N602" s="271"/>
      <c r="O602" s="271"/>
      <c r="P602" s="271"/>
      <c r="Q602" s="271"/>
      <c r="R602" s="271"/>
      <c r="S602" s="271"/>
      <c r="T602" s="271"/>
      <c r="U602" s="271"/>
      <c r="V602" s="271"/>
      <c r="W602"/>
    </row>
    <row r="603" spans="1:23" s="620" customFormat="1">
      <c r="A603" s="271">
        <v>807356</v>
      </c>
      <c r="B603" s="271" t="s">
        <v>948</v>
      </c>
      <c r="C603" s="271" t="s">
        <v>132</v>
      </c>
      <c r="D603" s="271" t="s">
        <v>555</v>
      </c>
      <c r="E603" s="271" t="s">
        <v>345</v>
      </c>
      <c r="F603" s="271">
        <v>34714</v>
      </c>
      <c r="G603" s="271" t="s">
        <v>1915</v>
      </c>
      <c r="H603" s="271" t="s">
        <v>1345</v>
      </c>
      <c r="I603" s="271" t="s">
        <v>2008</v>
      </c>
      <c r="J603" s="271" t="s">
        <v>1333</v>
      </c>
      <c r="K603" s="271" t="s">
        <v>1977</v>
      </c>
      <c r="L603" s="271" t="s">
        <v>1334</v>
      </c>
      <c r="M603" s="271" t="s">
        <v>1334</v>
      </c>
      <c r="N603" s="271"/>
      <c r="O603" s="271"/>
      <c r="P603" s="271"/>
      <c r="Q603" s="271"/>
      <c r="R603" s="271"/>
      <c r="S603" s="271"/>
      <c r="T603" s="271"/>
      <c r="U603" s="271"/>
      <c r="V603" s="271"/>
      <c r="W603"/>
    </row>
    <row r="604" spans="1:23" s="620" customFormat="1">
      <c r="A604" s="271">
        <v>808657</v>
      </c>
      <c r="B604" s="271" t="s">
        <v>1013</v>
      </c>
      <c r="C604" s="271" t="s">
        <v>134</v>
      </c>
      <c r="D604" s="271" t="s">
        <v>1014</v>
      </c>
      <c r="E604" s="271" t="s">
        <v>345</v>
      </c>
      <c r="F604" s="271">
        <v>34349</v>
      </c>
      <c r="G604" s="271" t="s">
        <v>1805</v>
      </c>
      <c r="H604" s="271" t="s">
        <v>1345</v>
      </c>
      <c r="I604" s="271" t="s">
        <v>2008</v>
      </c>
      <c r="J604" s="271" t="s">
        <v>1333</v>
      </c>
      <c r="K604" s="271" t="s">
        <v>1977</v>
      </c>
      <c r="L604" s="271" t="s">
        <v>1334</v>
      </c>
      <c r="M604" s="271" t="s">
        <v>1344</v>
      </c>
      <c r="N604" s="271"/>
      <c r="O604" s="271"/>
      <c r="P604" s="271"/>
      <c r="Q604" s="271"/>
      <c r="R604" s="271"/>
      <c r="S604" s="271"/>
      <c r="T604" s="271"/>
      <c r="U604" s="271"/>
      <c r="V604" s="271"/>
      <c r="W604"/>
    </row>
    <row r="605" spans="1:23" s="620" customFormat="1">
      <c r="A605" s="271">
        <v>805190</v>
      </c>
      <c r="B605" s="271" t="s">
        <v>822</v>
      </c>
      <c r="C605" s="271" t="s">
        <v>213</v>
      </c>
      <c r="D605" s="271" t="s">
        <v>577</v>
      </c>
      <c r="E605" s="271" t="s">
        <v>345</v>
      </c>
      <c r="F605" s="271">
        <v>34700</v>
      </c>
      <c r="G605" s="271" t="s">
        <v>1332</v>
      </c>
      <c r="H605" s="271" t="s">
        <v>1345</v>
      </c>
      <c r="I605" s="271" t="s">
        <v>2008</v>
      </c>
      <c r="J605" s="271" t="s">
        <v>1335</v>
      </c>
      <c r="K605" s="271" t="s">
        <v>1977</v>
      </c>
      <c r="L605" s="271"/>
      <c r="M605" s="271" t="s">
        <v>1332</v>
      </c>
      <c r="N605" s="271"/>
      <c r="O605" s="271"/>
      <c r="P605" s="271"/>
      <c r="Q605" s="271"/>
      <c r="R605" s="271"/>
      <c r="S605" s="271"/>
      <c r="T605" s="271"/>
      <c r="U605" s="271"/>
      <c r="V605" s="271"/>
      <c r="W605"/>
    </row>
    <row r="606" spans="1:23" s="620" customFormat="1">
      <c r="A606" s="271">
        <v>806207</v>
      </c>
      <c r="B606" s="271" t="s">
        <v>1456</v>
      </c>
      <c r="C606" s="271" t="s">
        <v>141</v>
      </c>
      <c r="D606" s="271" t="s">
        <v>590</v>
      </c>
      <c r="E606" s="271" t="s">
        <v>346</v>
      </c>
      <c r="F606" s="271">
        <v>34335</v>
      </c>
      <c r="G606" s="271" t="s">
        <v>1332</v>
      </c>
      <c r="H606" s="271" t="s">
        <v>1957</v>
      </c>
      <c r="I606" s="271" t="s">
        <v>2008</v>
      </c>
      <c r="J606" s="271" t="s">
        <v>1333</v>
      </c>
      <c r="K606" s="271" t="s">
        <v>1977</v>
      </c>
      <c r="L606" s="271" t="s">
        <v>1332</v>
      </c>
      <c r="M606" s="271"/>
      <c r="N606" s="271"/>
      <c r="O606" s="271"/>
      <c r="P606" s="271"/>
      <c r="Q606" s="271"/>
      <c r="R606" s="271"/>
      <c r="S606" s="271"/>
      <c r="T606" s="271"/>
      <c r="U606" s="271"/>
      <c r="V606" s="271"/>
      <c r="W606"/>
    </row>
    <row r="607" spans="1:23" s="620" customFormat="1">
      <c r="A607" s="271">
        <v>808313</v>
      </c>
      <c r="B607" s="271" t="s">
        <v>1003</v>
      </c>
      <c r="C607" s="271" t="s">
        <v>167</v>
      </c>
      <c r="D607" s="271" t="s">
        <v>416</v>
      </c>
      <c r="E607" s="271" t="s">
        <v>345</v>
      </c>
      <c r="F607" s="271">
        <v>33970</v>
      </c>
      <c r="G607" s="271" t="s">
        <v>1334</v>
      </c>
      <c r="H607" s="271" t="s">
        <v>1345</v>
      </c>
      <c r="I607" s="271" t="s">
        <v>2008</v>
      </c>
      <c r="J607" s="271" t="s">
        <v>1335</v>
      </c>
      <c r="K607" s="271" t="s">
        <v>1978</v>
      </c>
      <c r="L607" s="271" t="s">
        <v>1349</v>
      </c>
      <c r="M607" s="271" t="s">
        <v>1349</v>
      </c>
      <c r="N607" s="271"/>
      <c r="O607" s="271"/>
      <c r="P607" s="271"/>
      <c r="Q607" s="271"/>
      <c r="R607" s="271"/>
      <c r="S607" s="271"/>
      <c r="T607" s="271"/>
      <c r="U607" s="271"/>
      <c r="V607" s="271"/>
      <c r="W607"/>
    </row>
    <row r="608" spans="1:23" s="620" customFormat="1">
      <c r="A608" s="271">
        <v>807018</v>
      </c>
      <c r="B608" s="271" t="s">
        <v>1492</v>
      </c>
      <c r="C608" s="271" t="s">
        <v>294</v>
      </c>
      <c r="D608" s="271" t="s">
        <v>523</v>
      </c>
      <c r="E608" s="271" t="s">
        <v>346</v>
      </c>
      <c r="F608" s="271">
        <v>33970</v>
      </c>
      <c r="G608" s="271" t="s">
        <v>1352</v>
      </c>
      <c r="H608" s="271" t="s">
        <v>1345</v>
      </c>
      <c r="I608" s="271" t="s">
        <v>2008</v>
      </c>
      <c r="J608" s="271" t="s">
        <v>1335</v>
      </c>
      <c r="K608" s="271" t="s">
        <v>1978</v>
      </c>
      <c r="L608" s="271" t="s">
        <v>1352</v>
      </c>
      <c r="M608" s="271" t="s">
        <v>1352</v>
      </c>
      <c r="N608" s="271"/>
      <c r="O608" s="271"/>
      <c r="P608" s="271"/>
      <c r="Q608" s="271"/>
      <c r="R608" s="271"/>
      <c r="S608" s="271"/>
      <c r="T608" s="271"/>
      <c r="U608" s="271"/>
      <c r="V608" s="271"/>
      <c r="W608"/>
    </row>
    <row r="609" spans="1:23" s="620" customFormat="1">
      <c r="A609" s="271">
        <v>805820</v>
      </c>
      <c r="B609" s="271" t="s">
        <v>856</v>
      </c>
      <c r="C609" s="271" t="s">
        <v>161</v>
      </c>
      <c r="D609" s="271" t="s">
        <v>455</v>
      </c>
      <c r="E609" s="271" t="s">
        <v>345</v>
      </c>
      <c r="F609" s="271">
        <v>34700</v>
      </c>
      <c r="G609" s="271" t="s">
        <v>1332</v>
      </c>
      <c r="H609" s="271" t="s">
        <v>1345</v>
      </c>
      <c r="I609" s="271" t="s">
        <v>2008</v>
      </c>
      <c r="J609" s="271" t="s">
        <v>1335</v>
      </c>
      <c r="K609" s="271" t="s">
        <v>1978</v>
      </c>
      <c r="L609" s="271" t="s">
        <v>1332</v>
      </c>
      <c r="M609" s="271" t="s">
        <v>1332</v>
      </c>
      <c r="N609" s="271"/>
      <c r="O609" s="271"/>
      <c r="P609" s="271"/>
      <c r="Q609" s="271"/>
      <c r="R609" s="271"/>
      <c r="S609" s="271"/>
      <c r="T609" s="271"/>
      <c r="U609" s="271"/>
      <c r="V609" s="271"/>
      <c r="W609"/>
    </row>
    <row r="610" spans="1:23" s="620" customFormat="1">
      <c r="A610" s="271">
        <v>809157</v>
      </c>
      <c r="B610" s="271" t="s">
        <v>1026</v>
      </c>
      <c r="C610" s="271" t="s">
        <v>1718</v>
      </c>
      <c r="D610" s="271" t="s">
        <v>446</v>
      </c>
      <c r="E610" s="271" t="s">
        <v>346</v>
      </c>
      <c r="F610" s="271">
        <v>31123</v>
      </c>
      <c r="G610" s="271" t="s">
        <v>1332</v>
      </c>
      <c r="H610" s="271" t="s">
        <v>1345</v>
      </c>
      <c r="I610" s="271" t="s">
        <v>2008</v>
      </c>
      <c r="J610" s="271" t="s">
        <v>1335</v>
      </c>
      <c r="K610" s="271" t="s">
        <v>1978</v>
      </c>
      <c r="L610" s="271" t="s">
        <v>1332</v>
      </c>
      <c r="M610" s="271" t="s">
        <v>1816</v>
      </c>
      <c r="N610" s="271"/>
      <c r="O610" s="271"/>
      <c r="P610" s="271"/>
      <c r="Q610" s="271"/>
      <c r="R610" s="271"/>
      <c r="S610" s="271"/>
      <c r="T610" s="271"/>
      <c r="U610" s="271"/>
      <c r="V610" s="271"/>
      <c r="W610"/>
    </row>
    <row r="611" spans="1:23" s="620" customFormat="1">
      <c r="A611" s="271">
        <v>810671</v>
      </c>
      <c r="B611" s="271" t="s">
        <v>1586</v>
      </c>
      <c r="C611" s="271" t="s">
        <v>176</v>
      </c>
      <c r="D611" s="271" t="s">
        <v>420</v>
      </c>
      <c r="E611" s="271" t="s">
        <v>346</v>
      </c>
      <c r="F611" s="271">
        <v>34085</v>
      </c>
      <c r="G611" s="271" t="s">
        <v>1332</v>
      </c>
      <c r="H611" s="271" t="s">
        <v>1345</v>
      </c>
      <c r="I611" s="271" t="s">
        <v>2008</v>
      </c>
      <c r="J611" s="271" t="s">
        <v>1335</v>
      </c>
      <c r="K611" s="271" t="s">
        <v>1978</v>
      </c>
      <c r="L611" s="271" t="s">
        <v>1332</v>
      </c>
      <c r="M611" s="271" t="s">
        <v>1816</v>
      </c>
      <c r="N611" s="271"/>
      <c r="O611" s="271"/>
      <c r="P611" s="271"/>
      <c r="Q611" s="271"/>
      <c r="R611" s="271"/>
      <c r="S611" s="271"/>
      <c r="T611" s="271"/>
      <c r="U611" s="271"/>
      <c r="V611" s="271"/>
      <c r="W611"/>
    </row>
    <row r="612" spans="1:23" s="620" customFormat="1">
      <c r="A612" s="271">
        <v>805417</v>
      </c>
      <c r="B612" s="271" t="s">
        <v>835</v>
      </c>
      <c r="C612" s="271" t="s">
        <v>219</v>
      </c>
      <c r="D612" s="271" t="s">
        <v>506</v>
      </c>
      <c r="E612" s="271" t="s">
        <v>346</v>
      </c>
      <c r="F612" s="271">
        <v>34073</v>
      </c>
      <c r="G612" s="271" t="s">
        <v>1806</v>
      </c>
      <c r="H612" s="271" t="s">
        <v>1345</v>
      </c>
      <c r="I612" s="271" t="s">
        <v>2008</v>
      </c>
      <c r="J612" s="271" t="s">
        <v>1333</v>
      </c>
      <c r="K612" s="271" t="s">
        <v>1978</v>
      </c>
      <c r="L612" s="271" t="s">
        <v>1332</v>
      </c>
      <c r="M612" s="271" t="s">
        <v>1344</v>
      </c>
      <c r="N612" s="271"/>
      <c r="O612" s="271"/>
      <c r="P612" s="271"/>
      <c r="Q612" s="271"/>
      <c r="R612" s="271"/>
      <c r="S612" s="271"/>
      <c r="T612" s="271"/>
      <c r="U612" s="271"/>
      <c r="V612" s="271"/>
      <c r="W612"/>
    </row>
    <row r="613" spans="1:23" s="620" customFormat="1">
      <c r="A613" s="271">
        <v>807993</v>
      </c>
      <c r="B613" s="271" t="s">
        <v>1525</v>
      </c>
      <c r="C613" s="271" t="s">
        <v>1716</v>
      </c>
      <c r="D613" s="271" t="s">
        <v>1717</v>
      </c>
      <c r="E613" s="271" t="s">
        <v>346</v>
      </c>
      <c r="F613" s="271">
        <v>33519</v>
      </c>
      <c r="G613" s="271" t="s">
        <v>1795</v>
      </c>
      <c r="H613" s="271" t="s">
        <v>1345</v>
      </c>
      <c r="I613" s="271" t="s">
        <v>2008</v>
      </c>
      <c r="J613" s="271" t="s">
        <v>1335</v>
      </c>
      <c r="K613" s="271" t="s">
        <v>1978</v>
      </c>
      <c r="L613" s="271" t="s">
        <v>1795</v>
      </c>
      <c r="M613" s="271" t="s">
        <v>1332</v>
      </c>
      <c r="N613" s="271"/>
      <c r="O613" s="271"/>
      <c r="P613" s="271"/>
      <c r="Q613" s="271"/>
      <c r="R613" s="271"/>
      <c r="S613" s="271"/>
      <c r="T613" s="271"/>
      <c r="U613" s="271"/>
      <c r="V613" s="271"/>
      <c r="W613"/>
    </row>
    <row r="614" spans="1:23" s="620" customFormat="1">
      <c r="A614" s="271">
        <v>810669</v>
      </c>
      <c r="B614" s="271" t="s">
        <v>1048</v>
      </c>
      <c r="C614" s="271" t="s">
        <v>132</v>
      </c>
      <c r="D614" s="271" t="s">
        <v>463</v>
      </c>
      <c r="E614" s="271" t="s">
        <v>346</v>
      </c>
      <c r="F614" s="271">
        <v>33352</v>
      </c>
      <c r="G614" s="271" t="s">
        <v>1332</v>
      </c>
      <c r="H614" s="271" t="s">
        <v>1345</v>
      </c>
      <c r="I614" s="271" t="s">
        <v>2008</v>
      </c>
      <c r="J614" s="271" t="s">
        <v>1335</v>
      </c>
      <c r="K614" s="271" t="s">
        <v>1978</v>
      </c>
      <c r="L614" s="271" t="s">
        <v>1334</v>
      </c>
      <c r="M614" s="271" t="s">
        <v>1334</v>
      </c>
      <c r="N614" s="271"/>
      <c r="O614" s="271"/>
      <c r="P614" s="271"/>
      <c r="Q614" s="271"/>
      <c r="R614" s="271"/>
      <c r="S614" s="271"/>
      <c r="T614" s="271"/>
      <c r="U614" s="271"/>
      <c r="V614" s="271"/>
      <c r="W614"/>
    </row>
    <row r="615" spans="1:23" s="620" customFormat="1">
      <c r="A615" s="271">
        <v>808268</v>
      </c>
      <c r="B615" s="271" t="s">
        <v>1000</v>
      </c>
      <c r="C615" s="271" t="s">
        <v>186</v>
      </c>
      <c r="D615" s="271" t="s">
        <v>1001</v>
      </c>
      <c r="E615" s="271" t="s">
        <v>346</v>
      </c>
      <c r="F615" s="271">
        <v>34065</v>
      </c>
      <c r="G615" s="271" t="s">
        <v>1332</v>
      </c>
      <c r="H615" s="271" t="s">
        <v>1345</v>
      </c>
      <c r="I615" s="271" t="s">
        <v>2008</v>
      </c>
      <c r="J615" s="271" t="s">
        <v>1333</v>
      </c>
      <c r="K615" s="271" t="s">
        <v>1978</v>
      </c>
      <c r="L615" s="271" t="s">
        <v>1334</v>
      </c>
      <c r="M615" s="271" t="s">
        <v>1349</v>
      </c>
      <c r="N615" s="271"/>
      <c r="O615" s="271"/>
      <c r="P615" s="271"/>
      <c r="Q615" s="271"/>
      <c r="R615" s="271"/>
      <c r="S615" s="271"/>
      <c r="T615" s="271"/>
      <c r="U615" s="271"/>
      <c r="V615" s="271"/>
      <c r="W615"/>
    </row>
    <row r="616" spans="1:23" s="620" customFormat="1">
      <c r="A616" s="271">
        <v>807070</v>
      </c>
      <c r="B616" s="271" t="s">
        <v>1493</v>
      </c>
      <c r="C616" s="271" t="s">
        <v>88</v>
      </c>
      <c r="D616" s="271" t="s">
        <v>688</v>
      </c>
      <c r="E616" s="271" t="s">
        <v>345</v>
      </c>
      <c r="F616" s="271"/>
      <c r="G616" s="271" t="s">
        <v>1332</v>
      </c>
      <c r="H616" s="271" t="s">
        <v>1957</v>
      </c>
      <c r="I616" s="271" t="s">
        <v>2008</v>
      </c>
      <c r="J616" s="271" t="s">
        <v>1961</v>
      </c>
      <c r="K616" s="271" t="s">
        <v>1978</v>
      </c>
      <c r="L616" s="271" t="s">
        <v>1332</v>
      </c>
      <c r="M616" s="271"/>
      <c r="N616" s="271"/>
      <c r="O616" s="271"/>
      <c r="P616" s="271"/>
      <c r="Q616" s="271"/>
      <c r="R616" s="271"/>
      <c r="S616" s="271"/>
      <c r="T616" s="271"/>
      <c r="U616" s="271"/>
      <c r="V616" s="271"/>
      <c r="W616"/>
    </row>
    <row r="617" spans="1:23" s="620" customFormat="1">
      <c r="A617" s="271">
        <v>809508</v>
      </c>
      <c r="B617" s="271" t="s">
        <v>751</v>
      </c>
      <c r="C617" s="271" t="s">
        <v>117</v>
      </c>
      <c r="D617" s="271" t="s">
        <v>699</v>
      </c>
      <c r="E617" s="271" t="s">
        <v>346</v>
      </c>
      <c r="F617" s="271">
        <v>33970</v>
      </c>
      <c r="G617" s="271" t="s">
        <v>1332</v>
      </c>
      <c r="H617" s="271" t="s">
        <v>1345</v>
      </c>
      <c r="I617" s="271" t="s">
        <v>2008</v>
      </c>
      <c r="J617" s="271" t="s">
        <v>1335</v>
      </c>
      <c r="K617" s="271" t="s">
        <v>1979</v>
      </c>
      <c r="L617" s="271" t="s">
        <v>1332</v>
      </c>
      <c r="M617" s="271" t="s">
        <v>1332</v>
      </c>
      <c r="N617" s="271"/>
      <c r="O617" s="271"/>
      <c r="P617" s="271"/>
      <c r="Q617" s="271"/>
      <c r="R617" s="271"/>
      <c r="S617" s="271"/>
      <c r="T617" s="271"/>
      <c r="U617" s="271"/>
      <c r="V617" s="271"/>
      <c r="W617"/>
    </row>
    <row r="618" spans="1:23" s="620" customFormat="1">
      <c r="A618" s="271">
        <v>807151</v>
      </c>
      <c r="B618" s="271" t="s">
        <v>932</v>
      </c>
      <c r="C618" s="271" t="s">
        <v>244</v>
      </c>
      <c r="D618" s="271" t="s">
        <v>474</v>
      </c>
      <c r="E618" s="271" t="s">
        <v>346</v>
      </c>
      <c r="F618" s="271">
        <v>35065</v>
      </c>
      <c r="G618" s="271" t="s">
        <v>1332</v>
      </c>
      <c r="H618" s="271" t="s">
        <v>1345</v>
      </c>
      <c r="I618" s="271" t="s">
        <v>2008</v>
      </c>
      <c r="J618" s="271" t="s">
        <v>1335</v>
      </c>
      <c r="K618" s="271" t="s">
        <v>1979</v>
      </c>
      <c r="L618" s="271" t="s">
        <v>1332</v>
      </c>
      <c r="M618" s="271" t="s">
        <v>1332</v>
      </c>
      <c r="N618" s="271"/>
      <c r="O618" s="271"/>
      <c r="P618" s="271"/>
      <c r="Q618" s="271"/>
      <c r="R618" s="271"/>
      <c r="S618" s="271"/>
      <c r="T618" s="271"/>
      <c r="U618" s="271"/>
      <c r="V618" s="271"/>
      <c r="W618"/>
    </row>
    <row r="619" spans="1:23" s="620" customFormat="1">
      <c r="A619" s="271">
        <v>805466</v>
      </c>
      <c r="B619" s="271" t="s">
        <v>837</v>
      </c>
      <c r="C619" s="271" t="s">
        <v>230</v>
      </c>
      <c r="D619" s="271" t="s">
        <v>569</v>
      </c>
      <c r="E619" s="271" t="s">
        <v>346</v>
      </c>
      <c r="F619" s="271">
        <v>33908</v>
      </c>
      <c r="G619" s="271" t="s">
        <v>1332</v>
      </c>
      <c r="H619" s="271" t="s">
        <v>1345</v>
      </c>
      <c r="I619" s="271" t="s">
        <v>2008</v>
      </c>
      <c r="J619" s="271" t="s">
        <v>1335</v>
      </c>
      <c r="K619" s="271" t="s">
        <v>1979</v>
      </c>
      <c r="L619" s="271" t="s">
        <v>1332</v>
      </c>
      <c r="M619" s="271" t="s">
        <v>1332</v>
      </c>
      <c r="N619" s="271"/>
      <c r="O619" s="271"/>
      <c r="P619" s="271"/>
      <c r="Q619" s="271"/>
      <c r="R619" s="271"/>
      <c r="S619" s="271"/>
      <c r="T619" s="271"/>
      <c r="U619" s="271"/>
      <c r="V619" s="271"/>
      <c r="W619"/>
    </row>
    <row r="620" spans="1:23" s="620" customFormat="1">
      <c r="A620" s="271">
        <v>810657</v>
      </c>
      <c r="B620" s="271" t="s">
        <v>1581</v>
      </c>
      <c r="C620" s="271" t="s">
        <v>84</v>
      </c>
      <c r="D620" s="271" t="s">
        <v>417</v>
      </c>
      <c r="E620" s="271" t="s">
        <v>346</v>
      </c>
      <c r="F620" s="271">
        <v>33604</v>
      </c>
      <c r="G620" s="271" t="s">
        <v>1943</v>
      </c>
      <c r="H620" s="271" t="s">
        <v>1345</v>
      </c>
      <c r="I620" s="271" t="s">
        <v>2008</v>
      </c>
      <c r="J620" s="271" t="s">
        <v>1335</v>
      </c>
      <c r="K620" s="271" t="s">
        <v>1979</v>
      </c>
      <c r="L620" s="271" t="s">
        <v>1332</v>
      </c>
      <c r="M620" s="271" t="s">
        <v>1334</v>
      </c>
      <c r="N620" s="271"/>
      <c r="O620" s="271"/>
      <c r="P620" s="271"/>
      <c r="Q620" s="271"/>
      <c r="R620" s="271"/>
      <c r="S620" s="271"/>
      <c r="T620" s="271"/>
      <c r="U620" s="271"/>
      <c r="V620" s="271"/>
      <c r="W620"/>
    </row>
    <row r="621" spans="1:23" s="620" customFormat="1">
      <c r="A621" s="271">
        <v>810506</v>
      </c>
      <c r="B621" s="271" t="s">
        <v>1225</v>
      </c>
      <c r="C621" s="271" t="s">
        <v>1226</v>
      </c>
      <c r="D621" s="271" t="s">
        <v>585</v>
      </c>
      <c r="E621" s="271" t="s">
        <v>346</v>
      </c>
      <c r="F621" s="271">
        <v>33604</v>
      </c>
      <c r="G621" s="271" t="s">
        <v>1352</v>
      </c>
      <c r="H621" s="271" t="s">
        <v>1345</v>
      </c>
      <c r="I621" s="271" t="s">
        <v>2008</v>
      </c>
      <c r="J621" s="271" t="s">
        <v>1335</v>
      </c>
      <c r="K621" s="271" t="s">
        <v>1979</v>
      </c>
      <c r="L621" s="271" t="s">
        <v>1332</v>
      </c>
      <c r="M621" s="271" t="s">
        <v>1344</v>
      </c>
      <c r="N621" s="271"/>
      <c r="O621" s="271"/>
      <c r="P621" s="271"/>
      <c r="Q621" s="271"/>
      <c r="R621" s="271"/>
      <c r="S621" s="271"/>
      <c r="T621" s="271"/>
      <c r="U621" s="271"/>
      <c r="V621" s="271"/>
      <c r="W621"/>
    </row>
    <row r="622" spans="1:23" s="620" customFormat="1">
      <c r="A622" s="271">
        <v>810377</v>
      </c>
      <c r="B622" s="271" t="s">
        <v>1041</v>
      </c>
      <c r="C622" s="271" t="s">
        <v>1670</v>
      </c>
      <c r="D622" s="271" t="s">
        <v>479</v>
      </c>
      <c r="E622" s="271" t="s">
        <v>346</v>
      </c>
      <c r="F622" s="271">
        <v>33988</v>
      </c>
      <c r="G622" s="271" t="s">
        <v>1795</v>
      </c>
      <c r="H622" s="271" t="s">
        <v>1345</v>
      </c>
      <c r="I622" s="271" t="s">
        <v>2008</v>
      </c>
      <c r="J622" s="271" t="s">
        <v>1335</v>
      </c>
      <c r="K622" s="271" t="s">
        <v>1979</v>
      </c>
      <c r="L622" s="271" t="s">
        <v>1332</v>
      </c>
      <c r="M622" s="271" t="s">
        <v>1348</v>
      </c>
      <c r="N622" s="271"/>
      <c r="O622" s="271"/>
      <c r="P622" s="271"/>
      <c r="Q622" s="271"/>
      <c r="R622" s="271"/>
      <c r="S622" s="271"/>
      <c r="T622" s="271"/>
      <c r="U622" s="271"/>
      <c r="V622" s="271"/>
      <c r="W622"/>
    </row>
    <row r="623" spans="1:23" s="620" customFormat="1">
      <c r="A623" s="271">
        <v>803917</v>
      </c>
      <c r="B623" s="271" t="s">
        <v>789</v>
      </c>
      <c r="C623" s="271" t="s">
        <v>210</v>
      </c>
      <c r="D623" s="271" t="s">
        <v>277</v>
      </c>
      <c r="E623" s="271" t="s">
        <v>346</v>
      </c>
      <c r="F623" s="271">
        <v>33611</v>
      </c>
      <c r="G623" s="271" t="s">
        <v>1332</v>
      </c>
      <c r="H623" s="271" t="s">
        <v>1345</v>
      </c>
      <c r="I623" s="271" t="s">
        <v>2008</v>
      </c>
      <c r="J623" s="271" t="s">
        <v>1333</v>
      </c>
      <c r="K623" s="271" t="s">
        <v>1979</v>
      </c>
      <c r="L623" s="271" t="s">
        <v>1332</v>
      </c>
      <c r="M623" s="271" t="s">
        <v>1353</v>
      </c>
      <c r="N623" s="271"/>
      <c r="O623" s="271"/>
      <c r="P623" s="271"/>
      <c r="Q623" s="271"/>
      <c r="R623" s="271"/>
      <c r="S623" s="271"/>
      <c r="T623" s="271"/>
      <c r="U623" s="271"/>
      <c r="V623" s="271"/>
      <c r="W623"/>
    </row>
    <row r="624" spans="1:23" s="620" customFormat="1">
      <c r="A624" s="271">
        <v>810739</v>
      </c>
      <c r="B624" s="271" t="s">
        <v>1068</v>
      </c>
      <c r="C624" s="271" t="s">
        <v>168</v>
      </c>
      <c r="D624" s="271" t="s">
        <v>468</v>
      </c>
      <c r="E624" s="271" t="s">
        <v>346</v>
      </c>
      <c r="F624" s="271">
        <v>33970</v>
      </c>
      <c r="G624" s="271" t="s">
        <v>1332</v>
      </c>
      <c r="H624" s="271" t="s">
        <v>1345</v>
      </c>
      <c r="I624" s="271" t="s">
        <v>2008</v>
      </c>
      <c r="J624" s="271" t="s">
        <v>1335</v>
      </c>
      <c r="K624" s="271" t="s">
        <v>1979</v>
      </c>
      <c r="L624" s="271" t="s">
        <v>1795</v>
      </c>
      <c r="M624" s="271" t="s">
        <v>1332</v>
      </c>
      <c r="N624" s="271"/>
      <c r="O624" s="271"/>
      <c r="P624" s="271"/>
      <c r="Q624" s="271"/>
      <c r="R624" s="271"/>
      <c r="S624" s="271"/>
      <c r="T624" s="271"/>
      <c r="U624" s="271"/>
      <c r="V624" s="271"/>
      <c r="W624"/>
    </row>
    <row r="625" spans="1:23" s="620" customFormat="1">
      <c r="A625" s="271">
        <v>810206</v>
      </c>
      <c r="B625" s="271" t="s">
        <v>1569</v>
      </c>
      <c r="C625" s="271" t="s">
        <v>201</v>
      </c>
      <c r="D625" s="271" t="s">
        <v>532</v>
      </c>
      <c r="E625" s="271" t="s">
        <v>346</v>
      </c>
      <c r="F625" s="271">
        <v>30873</v>
      </c>
      <c r="G625" s="271" t="s">
        <v>1884</v>
      </c>
      <c r="H625" s="271" t="s">
        <v>1345</v>
      </c>
      <c r="I625" s="271" t="s">
        <v>2008</v>
      </c>
      <c r="J625" s="271" t="s">
        <v>1335</v>
      </c>
      <c r="K625" s="271" t="s">
        <v>1979</v>
      </c>
      <c r="L625" s="271" t="s">
        <v>1334</v>
      </c>
      <c r="M625" s="271" t="s">
        <v>1332</v>
      </c>
      <c r="N625" s="271"/>
      <c r="O625" s="271"/>
      <c r="P625" s="271"/>
      <c r="Q625" s="271"/>
      <c r="R625" s="271"/>
      <c r="S625" s="271"/>
      <c r="T625" s="271"/>
      <c r="U625" s="271"/>
      <c r="V625" s="271"/>
      <c r="W625"/>
    </row>
    <row r="626" spans="1:23" s="620" customFormat="1">
      <c r="A626" s="271">
        <v>805184</v>
      </c>
      <c r="B626" s="271" t="s">
        <v>821</v>
      </c>
      <c r="C626" s="271" t="s">
        <v>108</v>
      </c>
      <c r="D626" s="271" t="s">
        <v>555</v>
      </c>
      <c r="E626" s="271" t="s">
        <v>346</v>
      </c>
      <c r="F626" s="271">
        <v>33604</v>
      </c>
      <c r="G626" s="271" t="s">
        <v>1834</v>
      </c>
      <c r="H626" s="271" t="s">
        <v>1345</v>
      </c>
      <c r="I626" s="271" t="s">
        <v>2008</v>
      </c>
      <c r="J626" s="271" t="s">
        <v>1333</v>
      </c>
      <c r="K626" s="271" t="s">
        <v>1979</v>
      </c>
      <c r="L626" s="271" t="s">
        <v>1334</v>
      </c>
      <c r="M626" s="271" t="s">
        <v>1334</v>
      </c>
      <c r="N626" s="271"/>
      <c r="O626" s="271"/>
      <c r="P626" s="271"/>
      <c r="Q626" s="271"/>
      <c r="R626" s="271"/>
      <c r="S626" s="271"/>
      <c r="T626" s="271"/>
      <c r="U626" s="271"/>
      <c r="V626" s="271"/>
      <c r="W626"/>
    </row>
    <row r="627" spans="1:23" s="620" customFormat="1">
      <c r="A627" s="271">
        <v>808916</v>
      </c>
      <c r="B627" s="271" t="s">
        <v>1020</v>
      </c>
      <c r="C627" s="271" t="s">
        <v>118</v>
      </c>
      <c r="D627" s="271" t="s">
        <v>555</v>
      </c>
      <c r="E627" s="271" t="s">
        <v>346</v>
      </c>
      <c r="F627" s="271">
        <v>33150</v>
      </c>
      <c r="G627" s="271" t="s">
        <v>1932</v>
      </c>
      <c r="H627" s="271" t="s">
        <v>1345</v>
      </c>
      <c r="I627" s="271" t="s">
        <v>2008</v>
      </c>
      <c r="J627" s="271" t="s">
        <v>1333</v>
      </c>
      <c r="K627" s="271" t="s">
        <v>1979</v>
      </c>
      <c r="L627" s="271" t="s">
        <v>1334</v>
      </c>
      <c r="M627" s="271" t="s">
        <v>1334</v>
      </c>
      <c r="N627" s="271"/>
      <c r="O627" s="271"/>
      <c r="P627" s="271"/>
      <c r="Q627" s="271"/>
      <c r="R627" s="271"/>
      <c r="S627" s="271"/>
      <c r="T627" s="271"/>
      <c r="U627" s="271"/>
      <c r="V627" s="271"/>
      <c r="W627"/>
    </row>
    <row r="628" spans="1:23" s="620" customFormat="1">
      <c r="A628" s="271">
        <v>808463</v>
      </c>
      <c r="B628" s="271" t="s">
        <v>1538</v>
      </c>
      <c r="C628" s="271" t="s">
        <v>147</v>
      </c>
      <c r="D628" s="271" t="s">
        <v>1733</v>
      </c>
      <c r="E628" s="271" t="s">
        <v>346</v>
      </c>
      <c r="F628" s="271">
        <v>34001</v>
      </c>
      <c r="G628" s="271" t="s">
        <v>1811</v>
      </c>
      <c r="H628" s="271" t="s">
        <v>1345</v>
      </c>
      <c r="I628" s="271" t="s">
        <v>2008</v>
      </c>
      <c r="J628" s="271" t="s">
        <v>1333</v>
      </c>
      <c r="K628" s="271" t="s">
        <v>1979</v>
      </c>
      <c r="L628" s="271" t="s">
        <v>1334</v>
      </c>
      <c r="M628" s="271" t="s">
        <v>1334</v>
      </c>
      <c r="N628" s="271"/>
      <c r="O628" s="271"/>
      <c r="P628" s="271"/>
      <c r="Q628" s="271"/>
      <c r="R628" s="271"/>
      <c r="S628" s="271"/>
      <c r="T628" s="271"/>
      <c r="U628" s="271"/>
      <c r="V628" s="271"/>
      <c r="W628"/>
    </row>
    <row r="629" spans="1:23" s="620" customFormat="1">
      <c r="A629" s="271">
        <v>806774</v>
      </c>
      <c r="B629" s="271" t="s">
        <v>1182</v>
      </c>
      <c r="C629" s="271" t="s">
        <v>288</v>
      </c>
      <c r="D629" s="271" t="s">
        <v>446</v>
      </c>
      <c r="E629" s="271" t="s">
        <v>346</v>
      </c>
      <c r="F629" s="271">
        <v>33369</v>
      </c>
      <c r="G629" s="271" t="s">
        <v>1795</v>
      </c>
      <c r="H629" s="271" t="s">
        <v>1345</v>
      </c>
      <c r="I629" s="271" t="s">
        <v>2008</v>
      </c>
      <c r="J629" s="271" t="s">
        <v>1333</v>
      </c>
      <c r="K629" s="271" t="s">
        <v>1979</v>
      </c>
      <c r="L629" s="271" t="s">
        <v>1813</v>
      </c>
      <c r="M629" s="271" t="s">
        <v>1332</v>
      </c>
      <c r="N629" s="271"/>
      <c r="O629" s="271"/>
      <c r="P629" s="271"/>
      <c r="Q629" s="271"/>
      <c r="R629" s="271"/>
      <c r="S629" s="271"/>
      <c r="T629" s="271"/>
      <c r="U629" s="271"/>
      <c r="V629" s="271"/>
      <c r="W629"/>
    </row>
    <row r="630" spans="1:23" s="620" customFormat="1">
      <c r="A630" s="271">
        <v>805094</v>
      </c>
      <c r="B630" s="271" t="s">
        <v>1180</v>
      </c>
      <c r="C630" s="271" t="s">
        <v>132</v>
      </c>
      <c r="D630" s="271" t="s">
        <v>491</v>
      </c>
      <c r="E630" s="271" t="s">
        <v>346</v>
      </c>
      <c r="F630" s="271">
        <v>33207</v>
      </c>
      <c r="G630" s="271" t="s">
        <v>1354</v>
      </c>
      <c r="H630" s="271" t="s">
        <v>1345</v>
      </c>
      <c r="I630" s="271" t="s">
        <v>2008</v>
      </c>
      <c r="J630" s="271" t="s">
        <v>1335</v>
      </c>
      <c r="K630" s="271" t="s">
        <v>1980</v>
      </c>
      <c r="L630" s="271" t="s">
        <v>1354</v>
      </c>
      <c r="M630" s="271" t="s">
        <v>1354</v>
      </c>
      <c r="N630" s="271"/>
      <c r="O630" s="271"/>
      <c r="P630" s="271"/>
      <c r="Q630" s="271"/>
      <c r="R630" s="271"/>
      <c r="S630" s="271"/>
      <c r="T630" s="271"/>
      <c r="U630" s="271"/>
      <c r="V630" s="271"/>
      <c r="W630"/>
    </row>
    <row r="631" spans="1:23" s="620" customFormat="1">
      <c r="A631" s="271">
        <v>805380</v>
      </c>
      <c r="B631" s="271" t="s">
        <v>832</v>
      </c>
      <c r="C631" s="271" t="s">
        <v>1645</v>
      </c>
      <c r="D631" s="271" t="s">
        <v>673</v>
      </c>
      <c r="E631" s="271" t="s">
        <v>346</v>
      </c>
      <c r="F631" s="271">
        <v>31038</v>
      </c>
      <c r="G631" s="271" t="s">
        <v>1332</v>
      </c>
      <c r="H631" s="271" t="s">
        <v>1345</v>
      </c>
      <c r="I631" s="271" t="s">
        <v>2008</v>
      </c>
      <c r="J631" s="271" t="s">
        <v>1335</v>
      </c>
      <c r="K631" s="271" t="s">
        <v>1980</v>
      </c>
      <c r="L631" s="271" t="s">
        <v>1332</v>
      </c>
      <c r="M631" s="271" t="s">
        <v>1332</v>
      </c>
      <c r="N631" s="271"/>
      <c r="O631" s="271"/>
      <c r="P631" s="271"/>
      <c r="Q631" s="271"/>
      <c r="R631" s="271"/>
      <c r="S631" s="271"/>
      <c r="T631" s="271"/>
      <c r="U631" s="271"/>
      <c r="V631" s="271"/>
      <c r="W631"/>
    </row>
    <row r="632" spans="1:23" s="620" customFormat="1">
      <c r="A632" s="271">
        <v>808512</v>
      </c>
      <c r="B632" s="271" t="s">
        <v>1540</v>
      </c>
      <c r="C632" s="271" t="s">
        <v>182</v>
      </c>
      <c r="D632" s="271" t="s">
        <v>620</v>
      </c>
      <c r="E632" s="271" t="s">
        <v>346</v>
      </c>
      <c r="F632" s="271">
        <v>33074</v>
      </c>
      <c r="G632" s="271" t="s">
        <v>1332</v>
      </c>
      <c r="H632" s="271" t="s">
        <v>1345</v>
      </c>
      <c r="I632" s="271" t="s">
        <v>2008</v>
      </c>
      <c r="J632" s="271" t="s">
        <v>1335</v>
      </c>
      <c r="K632" s="271" t="s">
        <v>1980</v>
      </c>
      <c r="L632" s="271" t="s">
        <v>1332</v>
      </c>
      <c r="M632" s="271" t="s">
        <v>1332</v>
      </c>
      <c r="N632" s="271"/>
      <c r="O632" s="271"/>
      <c r="P632" s="271"/>
      <c r="Q632" s="271"/>
      <c r="R632" s="271"/>
      <c r="S632" s="271"/>
      <c r="T632" s="271"/>
      <c r="U632" s="271"/>
      <c r="V632" s="271"/>
      <c r="W632"/>
    </row>
    <row r="633" spans="1:23" s="620" customFormat="1">
      <c r="A633" s="271">
        <v>805458</v>
      </c>
      <c r="B633" s="271" t="s">
        <v>836</v>
      </c>
      <c r="C633" s="271" t="s">
        <v>84</v>
      </c>
      <c r="D633" s="271" t="s">
        <v>420</v>
      </c>
      <c r="E633" s="271" t="s">
        <v>345</v>
      </c>
      <c r="F633" s="271">
        <v>32874</v>
      </c>
      <c r="G633" s="271" t="s">
        <v>1886</v>
      </c>
      <c r="H633" s="271" t="s">
        <v>1345</v>
      </c>
      <c r="I633" s="271" t="s">
        <v>2008</v>
      </c>
      <c r="J633" s="271" t="s">
        <v>1961</v>
      </c>
      <c r="K633" s="271" t="s">
        <v>1980</v>
      </c>
      <c r="L633" s="271" t="s">
        <v>1332</v>
      </c>
      <c r="M633" s="271" t="s">
        <v>1816</v>
      </c>
      <c r="N633" s="271"/>
      <c r="O633" s="271"/>
      <c r="P633" s="271"/>
      <c r="Q633" s="271"/>
      <c r="R633" s="271"/>
      <c r="S633" s="271"/>
      <c r="T633" s="271"/>
      <c r="U633" s="271"/>
      <c r="V633" s="271"/>
      <c r="W633"/>
    </row>
    <row r="634" spans="1:23" s="620" customFormat="1">
      <c r="A634" s="271">
        <v>807435</v>
      </c>
      <c r="B634" s="271" t="s">
        <v>951</v>
      </c>
      <c r="C634" s="271" t="s">
        <v>221</v>
      </c>
      <c r="D634" s="271" t="s">
        <v>591</v>
      </c>
      <c r="E634" s="271" t="s">
        <v>346</v>
      </c>
      <c r="F634" s="271">
        <v>33286</v>
      </c>
      <c r="G634" s="271" t="s">
        <v>1332</v>
      </c>
      <c r="H634" s="271" t="s">
        <v>1345</v>
      </c>
      <c r="I634" s="271" t="s">
        <v>2008</v>
      </c>
      <c r="J634" s="271" t="s">
        <v>1333</v>
      </c>
      <c r="K634" s="271" t="s">
        <v>1980</v>
      </c>
      <c r="L634" s="271" t="s">
        <v>1332</v>
      </c>
      <c r="M634" s="271" t="s">
        <v>1332</v>
      </c>
      <c r="N634" s="271"/>
      <c r="O634" s="271"/>
      <c r="P634" s="271"/>
      <c r="Q634" s="271"/>
      <c r="R634" s="271"/>
      <c r="S634" s="271"/>
      <c r="T634" s="271"/>
      <c r="U634" s="271"/>
      <c r="V634" s="271"/>
      <c r="W634"/>
    </row>
    <row r="635" spans="1:23" s="620" customFormat="1">
      <c r="A635" s="271">
        <v>808559</v>
      </c>
      <c r="B635" s="271" t="s">
        <v>1543</v>
      </c>
      <c r="C635" s="271" t="s">
        <v>92</v>
      </c>
      <c r="D635" s="271" t="s">
        <v>551</v>
      </c>
      <c r="E635" s="271" t="s">
        <v>346</v>
      </c>
      <c r="F635" s="271">
        <v>32509</v>
      </c>
      <c r="G635" s="271" t="s">
        <v>1332</v>
      </c>
      <c r="H635" s="271" t="s">
        <v>1345</v>
      </c>
      <c r="I635" s="271" t="s">
        <v>2008</v>
      </c>
      <c r="J635" s="271" t="s">
        <v>1335</v>
      </c>
      <c r="K635" s="271" t="s">
        <v>1980</v>
      </c>
      <c r="L635" s="271" t="s">
        <v>1795</v>
      </c>
      <c r="M635" s="271" t="s">
        <v>1332</v>
      </c>
      <c r="N635" s="271"/>
      <c r="O635" s="271"/>
      <c r="P635" s="271"/>
      <c r="Q635" s="271"/>
      <c r="R635" s="271"/>
      <c r="S635" s="271"/>
      <c r="T635" s="271"/>
      <c r="U635" s="271"/>
      <c r="V635" s="271"/>
      <c r="W635"/>
    </row>
    <row r="636" spans="1:23" s="620" customFormat="1">
      <c r="A636" s="271">
        <v>809664</v>
      </c>
      <c r="B636" s="271" t="s">
        <v>1564</v>
      </c>
      <c r="C636" s="271" t="s">
        <v>1638</v>
      </c>
      <c r="D636" s="271" t="s">
        <v>674</v>
      </c>
      <c r="E636" s="271" t="s">
        <v>345</v>
      </c>
      <c r="F636" s="271"/>
      <c r="G636" s="271" t="s">
        <v>1332</v>
      </c>
      <c r="H636" s="271" t="s">
        <v>1345</v>
      </c>
      <c r="I636" s="271" t="s">
        <v>2008</v>
      </c>
      <c r="J636" s="271" t="s">
        <v>1961</v>
      </c>
      <c r="K636" s="271" t="s">
        <v>1980</v>
      </c>
      <c r="L636" s="271" t="s">
        <v>1795</v>
      </c>
      <c r="M636" s="271" t="s">
        <v>1334</v>
      </c>
      <c r="N636" s="271"/>
      <c r="O636" s="271"/>
      <c r="P636" s="271"/>
      <c r="Q636" s="271"/>
      <c r="R636" s="271"/>
      <c r="S636" s="271"/>
      <c r="T636" s="271"/>
      <c r="U636" s="271"/>
      <c r="V636" s="271"/>
      <c r="W636"/>
    </row>
    <row r="637" spans="1:23" s="620" customFormat="1">
      <c r="A637" s="271">
        <v>810770</v>
      </c>
      <c r="B637" s="271" t="s">
        <v>1233</v>
      </c>
      <c r="C637" s="271" t="s">
        <v>86</v>
      </c>
      <c r="D637" s="271" t="s">
        <v>556</v>
      </c>
      <c r="E637" s="271" t="s">
        <v>345</v>
      </c>
      <c r="F637" s="271">
        <v>32422</v>
      </c>
      <c r="G637" s="271" t="s">
        <v>1342</v>
      </c>
      <c r="H637" s="271" t="s">
        <v>1345</v>
      </c>
      <c r="I637" s="271" t="s">
        <v>2008</v>
      </c>
      <c r="J637" s="271" t="s">
        <v>1961</v>
      </c>
      <c r="K637" s="271" t="s">
        <v>1981</v>
      </c>
      <c r="L637" s="271" t="s">
        <v>1342</v>
      </c>
      <c r="M637" s="271" t="s">
        <v>1353</v>
      </c>
      <c r="N637" s="271"/>
      <c r="O637" s="271"/>
      <c r="P637" s="271"/>
      <c r="Q637" s="271"/>
      <c r="R637" s="271"/>
      <c r="S637" s="271"/>
      <c r="T637" s="271"/>
      <c r="U637" s="271"/>
      <c r="V637" s="271"/>
      <c r="W637"/>
    </row>
    <row r="638" spans="1:23" s="620" customFormat="1">
      <c r="A638" s="271">
        <v>811860</v>
      </c>
      <c r="B638" s="271" t="s">
        <v>1597</v>
      </c>
      <c r="C638" s="271" t="s">
        <v>84</v>
      </c>
      <c r="D638" s="271" t="s">
        <v>435</v>
      </c>
      <c r="E638" s="271" t="s">
        <v>346</v>
      </c>
      <c r="F638" s="271">
        <v>32989</v>
      </c>
      <c r="G638" s="271" t="s">
        <v>1948</v>
      </c>
      <c r="H638" s="271" t="s">
        <v>1345</v>
      </c>
      <c r="I638" s="271" t="s">
        <v>2008</v>
      </c>
      <c r="J638" s="271" t="s">
        <v>1333</v>
      </c>
      <c r="K638" s="271" t="s">
        <v>1981</v>
      </c>
      <c r="L638" s="271" t="s">
        <v>1342</v>
      </c>
      <c r="M638" s="271" t="s">
        <v>1344</v>
      </c>
      <c r="N638" s="271"/>
      <c r="O638" s="271"/>
      <c r="P638" s="271"/>
      <c r="Q638" s="271"/>
      <c r="R638" s="271"/>
      <c r="S638" s="271"/>
      <c r="T638" s="271"/>
      <c r="U638" s="271"/>
      <c r="V638" s="271"/>
      <c r="W638"/>
    </row>
    <row r="639" spans="1:23" s="620" customFormat="1">
      <c r="A639" s="271">
        <v>805191</v>
      </c>
      <c r="B639" s="271" t="s">
        <v>823</v>
      </c>
      <c r="C639" s="271" t="s">
        <v>133</v>
      </c>
      <c r="D639" s="271" t="s">
        <v>493</v>
      </c>
      <c r="E639" s="271" t="s">
        <v>346</v>
      </c>
      <c r="F639" s="271">
        <v>32553</v>
      </c>
      <c r="G639" s="271" t="s">
        <v>1332</v>
      </c>
      <c r="H639" s="271" t="s">
        <v>1345</v>
      </c>
      <c r="I639" s="271" t="s">
        <v>2008</v>
      </c>
      <c r="J639" s="271" t="s">
        <v>1335</v>
      </c>
      <c r="K639" s="271" t="s">
        <v>1981</v>
      </c>
      <c r="L639" s="271" t="s">
        <v>1332</v>
      </c>
      <c r="M639" s="271" t="s">
        <v>1332</v>
      </c>
      <c r="N639" s="271"/>
      <c r="O639" s="271"/>
      <c r="P639" s="271"/>
      <c r="Q639" s="271"/>
      <c r="R639" s="271"/>
      <c r="S639" s="271"/>
      <c r="T639" s="271"/>
      <c r="U639" s="271"/>
      <c r="V639" s="271"/>
      <c r="W639"/>
    </row>
    <row r="640" spans="1:23" s="620" customFormat="1">
      <c r="A640" s="271">
        <v>811864</v>
      </c>
      <c r="B640" s="271" t="s">
        <v>1598</v>
      </c>
      <c r="C640" s="271" t="s">
        <v>117</v>
      </c>
      <c r="D640" s="271" t="s">
        <v>549</v>
      </c>
      <c r="E640" s="271" t="s">
        <v>346</v>
      </c>
      <c r="F640" s="271">
        <v>29450</v>
      </c>
      <c r="G640" s="271" t="s">
        <v>1805</v>
      </c>
      <c r="H640" s="271" t="s">
        <v>1345</v>
      </c>
      <c r="I640" s="271" t="s">
        <v>2008</v>
      </c>
      <c r="J640" s="271" t="s">
        <v>1335</v>
      </c>
      <c r="K640" s="271" t="s">
        <v>1981</v>
      </c>
      <c r="L640" s="271" t="s">
        <v>1332</v>
      </c>
      <c r="M640" s="271" t="s">
        <v>1334</v>
      </c>
      <c r="N640" s="271"/>
      <c r="O640" s="271"/>
      <c r="P640" s="271"/>
      <c r="Q640" s="271"/>
      <c r="R640" s="271"/>
      <c r="S640" s="271"/>
      <c r="T640" s="271"/>
      <c r="U640" s="271"/>
      <c r="V640" s="271"/>
      <c r="W640"/>
    </row>
    <row r="641" spans="1:23" s="620" customFormat="1">
      <c r="A641" s="271">
        <v>806748</v>
      </c>
      <c r="B641" s="271" t="s">
        <v>1181</v>
      </c>
      <c r="C641" s="271" t="s">
        <v>119</v>
      </c>
      <c r="D641" s="271" t="s">
        <v>418</v>
      </c>
      <c r="E641" s="271" t="s">
        <v>346</v>
      </c>
      <c r="F641" s="271">
        <v>32709</v>
      </c>
      <c r="G641" s="271" t="s">
        <v>1332</v>
      </c>
      <c r="H641" s="271" t="s">
        <v>1345</v>
      </c>
      <c r="I641" s="271" t="s">
        <v>2008</v>
      </c>
      <c r="J641" s="271" t="s">
        <v>1333</v>
      </c>
      <c r="K641" s="271" t="s">
        <v>1981</v>
      </c>
      <c r="L641" s="271" t="s">
        <v>1332</v>
      </c>
      <c r="M641" s="271" t="s">
        <v>1332</v>
      </c>
      <c r="N641" s="271"/>
      <c r="O641" s="271"/>
      <c r="P641" s="271"/>
      <c r="Q641" s="271"/>
      <c r="R641" s="271"/>
      <c r="S641" s="271"/>
      <c r="T641" s="271"/>
      <c r="U641" s="271"/>
      <c r="V641" s="271"/>
      <c r="W641"/>
    </row>
    <row r="642" spans="1:23" s="620" customFormat="1">
      <c r="A642" s="271">
        <v>807074</v>
      </c>
      <c r="B642" s="271" t="s">
        <v>1184</v>
      </c>
      <c r="C642" s="271" t="s">
        <v>201</v>
      </c>
      <c r="D642" s="271" t="s">
        <v>504</v>
      </c>
      <c r="E642" s="271" t="s">
        <v>346</v>
      </c>
      <c r="F642" s="271">
        <v>33240</v>
      </c>
      <c r="G642" s="271" t="s">
        <v>1332</v>
      </c>
      <c r="H642" s="271" t="s">
        <v>1345</v>
      </c>
      <c r="I642" s="271" t="s">
        <v>2008</v>
      </c>
      <c r="J642" s="271" t="s">
        <v>1333</v>
      </c>
      <c r="K642" s="271" t="s">
        <v>1981</v>
      </c>
      <c r="L642" s="271" t="s">
        <v>1332</v>
      </c>
      <c r="M642" s="271" t="s">
        <v>1332</v>
      </c>
      <c r="N642" s="271"/>
      <c r="O642" s="271"/>
      <c r="P642" s="271"/>
      <c r="Q642" s="271"/>
      <c r="R642" s="271"/>
      <c r="S642" s="271"/>
      <c r="T642" s="271"/>
      <c r="U642" s="271"/>
      <c r="V642" s="271"/>
      <c r="W642"/>
    </row>
    <row r="643" spans="1:23" s="620" customFormat="1">
      <c r="A643" s="271">
        <v>810537</v>
      </c>
      <c r="B643" s="271" t="s">
        <v>1229</v>
      </c>
      <c r="C643" s="271" t="s">
        <v>113</v>
      </c>
      <c r="D643" s="271" t="s">
        <v>434</v>
      </c>
      <c r="E643" s="271" t="s">
        <v>345</v>
      </c>
      <c r="F643" s="271">
        <v>32988</v>
      </c>
      <c r="G643" s="271" t="s">
        <v>1332</v>
      </c>
      <c r="H643" s="271" t="s">
        <v>1345</v>
      </c>
      <c r="I643" s="271" t="s">
        <v>2008</v>
      </c>
      <c r="J643" s="271" t="s">
        <v>1778</v>
      </c>
      <c r="K643" s="271" t="s">
        <v>1981</v>
      </c>
      <c r="L643" s="271" t="s">
        <v>1334</v>
      </c>
      <c r="M643" s="271" t="s">
        <v>1334</v>
      </c>
      <c r="N643" s="271"/>
      <c r="O643" s="271"/>
      <c r="P643" s="271"/>
      <c r="Q643" s="271"/>
      <c r="R643" s="271"/>
      <c r="S643" s="271"/>
      <c r="T643" s="271"/>
      <c r="U643" s="271"/>
      <c r="V643" s="271"/>
      <c r="W643"/>
    </row>
    <row r="644" spans="1:23" s="620" customFormat="1">
      <c r="A644" s="271">
        <v>808162</v>
      </c>
      <c r="B644" s="271" t="s">
        <v>1530</v>
      </c>
      <c r="C644" s="271" t="s">
        <v>1725</v>
      </c>
      <c r="D644" s="271" t="s">
        <v>1726</v>
      </c>
      <c r="E644" s="271" t="s">
        <v>345</v>
      </c>
      <c r="F644" s="271">
        <v>32922</v>
      </c>
      <c r="G644" s="271" t="s">
        <v>1906</v>
      </c>
      <c r="H644" s="271" t="s">
        <v>1345</v>
      </c>
      <c r="I644" s="271" t="s">
        <v>2008</v>
      </c>
      <c r="J644" s="271" t="s">
        <v>1961</v>
      </c>
      <c r="K644" s="271" t="s">
        <v>1981</v>
      </c>
      <c r="L644" s="271" t="s">
        <v>1906</v>
      </c>
      <c r="M644" s="271" t="s">
        <v>1348</v>
      </c>
      <c r="N644" s="271"/>
      <c r="O644" s="271"/>
      <c r="P644" s="271"/>
      <c r="Q644" s="271"/>
      <c r="R644" s="271"/>
      <c r="S644" s="271"/>
      <c r="T644" s="271"/>
      <c r="U644" s="271"/>
      <c r="V644" s="271"/>
      <c r="W644"/>
    </row>
    <row r="645" spans="1:23" s="620" customFormat="1">
      <c r="A645" s="271">
        <v>807269</v>
      </c>
      <c r="B645" s="271" t="s">
        <v>1504</v>
      </c>
      <c r="C645" s="271" t="s">
        <v>84</v>
      </c>
      <c r="D645" s="271" t="s">
        <v>508</v>
      </c>
      <c r="E645" s="271" t="s">
        <v>346</v>
      </c>
      <c r="F645" s="271">
        <v>31107</v>
      </c>
      <c r="G645" s="271" t="s">
        <v>1913</v>
      </c>
      <c r="H645" s="271" t="s">
        <v>1345</v>
      </c>
      <c r="I645" s="271" t="s">
        <v>2008</v>
      </c>
      <c r="J645" s="271" t="s">
        <v>1777</v>
      </c>
      <c r="K645" s="271" t="s">
        <v>1982</v>
      </c>
      <c r="L645" s="271" t="s">
        <v>1344</v>
      </c>
      <c r="M645" s="271" t="s">
        <v>1344</v>
      </c>
      <c r="N645" s="271"/>
      <c r="O645" s="271"/>
      <c r="P645" s="271"/>
      <c r="Q645" s="271"/>
      <c r="R645" s="271"/>
      <c r="S645" s="271"/>
      <c r="T645" s="271"/>
      <c r="U645" s="271"/>
      <c r="V645" s="271"/>
      <c r="W645"/>
    </row>
    <row r="646" spans="1:23" s="620" customFormat="1">
      <c r="A646" s="271">
        <v>809522</v>
      </c>
      <c r="B646" s="271" t="s">
        <v>1562</v>
      </c>
      <c r="C646" s="271" t="s">
        <v>262</v>
      </c>
      <c r="D646" s="271" t="s">
        <v>434</v>
      </c>
      <c r="E646" s="271" t="s">
        <v>345</v>
      </c>
      <c r="F646" s="271">
        <v>32512</v>
      </c>
      <c r="G646" s="271" t="s">
        <v>1332</v>
      </c>
      <c r="H646" s="271" t="s">
        <v>1345</v>
      </c>
      <c r="I646" s="271" t="s">
        <v>2008</v>
      </c>
      <c r="J646" s="271" t="s">
        <v>1335</v>
      </c>
      <c r="K646" s="271" t="s">
        <v>1982</v>
      </c>
      <c r="L646" s="271" t="s">
        <v>1332</v>
      </c>
      <c r="M646" s="271" t="s">
        <v>1332</v>
      </c>
      <c r="N646" s="271"/>
      <c r="O646" s="271"/>
      <c r="P646" s="271"/>
      <c r="Q646" s="271"/>
      <c r="R646" s="271"/>
      <c r="S646" s="271"/>
      <c r="T646" s="271"/>
      <c r="U646" s="271"/>
      <c r="V646" s="271"/>
      <c r="W646"/>
    </row>
    <row r="647" spans="1:23" s="620" customFormat="1">
      <c r="A647" s="271">
        <v>810439</v>
      </c>
      <c r="B647" s="271" t="s">
        <v>1224</v>
      </c>
      <c r="C647" s="271" t="s">
        <v>105</v>
      </c>
      <c r="D647" s="271" t="s">
        <v>653</v>
      </c>
      <c r="E647" s="271" t="s">
        <v>346</v>
      </c>
      <c r="F647" s="271">
        <v>31835</v>
      </c>
      <c r="G647" s="271" t="s">
        <v>1332</v>
      </c>
      <c r="H647" s="271" t="s">
        <v>1345</v>
      </c>
      <c r="I647" s="271" t="s">
        <v>2008</v>
      </c>
      <c r="J647" s="271" t="s">
        <v>1333</v>
      </c>
      <c r="K647" s="271" t="s">
        <v>1982</v>
      </c>
      <c r="L647" s="271" t="s">
        <v>1332</v>
      </c>
      <c r="M647" s="271" t="s">
        <v>1354</v>
      </c>
      <c r="N647" s="271"/>
      <c r="O647" s="271"/>
      <c r="P647" s="271"/>
      <c r="Q647" s="271"/>
      <c r="R647" s="271"/>
      <c r="S647" s="271"/>
      <c r="T647" s="271"/>
      <c r="U647" s="271"/>
      <c r="V647" s="271"/>
      <c r="W647"/>
    </row>
    <row r="648" spans="1:23" s="620" customFormat="1">
      <c r="A648" s="271">
        <v>808610</v>
      </c>
      <c r="B648" s="271" t="s">
        <v>1544</v>
      </c>
      <c r="C648" s="271" t="s">
        <v>745</v>
      </c>
      <c r="D648" s="271" t="s">
        <v>555</v>
      </c>
      <c r="E648" s="271" t="s">
        <v>346</v>
      </c>
      <c r="F648" s="271">
        <v>32469</v>
      </c>
      <c r="G648" s="271" t="s">
        <v>1334</v>
      </c>
      <c r="H648" s="271" t="s">
        <v>1345</v>
      </c>
      <c r="I648" s="271" t="s">
        <v>2008</v>
      </c>
      <c r="J648" s="271" t="s">
        <v>1335</v>
      </c>
      <c r="K648" s="271" t="s">
        <v>1982</v>
      </c>
      <c r="L648" s="271" t="s">
        <v>1334</v>
      </c>
      <c r="M648" s="271" t="s">
        <v>1334</v>
      </c>
      <c r="N648" s="271"/>
      <c r="O648" s="271"/>
      <c r="P648" s="271"/>
      <c r="Q648" s="271"/>
      <c r="R648" s="271"/>
      <c r="S648" s="271"/>
      <c r="T648" s="271"/>
      <c r="U648" s="271"/>
      <c r="V648" s="271"/>
      <c r="W648"/>
    </row>
    <row r="649" spans="1:23" s="620" customFormat="1">
      <c r="A649" s="271">
        <v>810686</v>
      </c>
      <c r="B649" s="271" t="s">
        <v>1051</v>
      </c>
      <c r="C649" s="271" t="s">
        <v>84</v>
      </c>
      <c r="D649" s="271" t="s">
        <v>1052</v>
      </c>
      <c r="E649" s="271" t="s">
        <v>346</v>
      </c>
      <c r="F649" s="271">
        <v>32557</v>
      </c>
      <c r="G649" s="271" t="s">
        <v>1848</v>
      </c>
      <c r="H649" s="271" t="s">
        <v>1345</v>
      </c>
      <c r="I649" s="271" t="s">
        <v>2008</v>
      </c>
      <c r="J649" s="271" t="s">
        <v>1335</v>
      </c>
      <c r="K649" s="271" t="s">
        <v>1982</v>
      </c>
      <c r="L649" s="271" t="s">
        <v>1334</v>
      </c>
      <c r="M649" s="271" t="s">
        <v>1334</v>
      </c>
      <c r="N649" s="271"/>
      <c r="O649" s="271"/>
      <c r="P649" s="271"/>
      <c r="Q649" s="271"/>
      <c r="R649" s="271"/>
      <c r="S649" s="271"/>
      <c r="T649" s="271"/>
      <c r="U649" s="271"/>
      <c r="V649" s="271"/>
      <c r="W649"/>
    </row>
    <row r="650" spans="1:23" s="620" customFormat="1">
      <c r="A650" s="271">
        <v>808767</v>
      </c>
      <c r="B650" s="271" t="s">
        <v>1196</v>
      </c>
      <c r="C650" s="271" t="s">
        <v>105</v>
      </c>
      <c r="D650" s="271" t="s">
        <v>616</v>
      </c>
      <c r="E650" s="271" t="s">
        <v>346</v>
      </c>
      <c r="F650" s="271">
        <v>33088</v>
      </c>
      <c r="G650" s="271" t="s">
        <v>1332</v>
      </c>
      <c r="H650" s="271" t="s">
        <v>1345</v>
      </c>
      <c r="I650" s="271" t="s">
        <v>2008</v>
      </c>
      <c r="J650" s="271" t="s">
        <v>1333</v>
      </c>
      <c r="K650" s="271" t="s">
        <v>1982</v>
      </c>
      <c r="L650" s="271" t="s">
        <v>1334</v>
      </c>
      <c r="M650" s="271" t="s">
        <v>1332</v>
      </c>
      <c r="N650" s="271"/>
      <c r="O650" s="271"/>
      <c r="P650" s="271"/>
      <c r="Q650" s="271"/>
      <c r="R650" s="271"/>
      <c r="S650" s="271"/>
      <c r="T650" s="271"/>
      <c r="U650" s="271"/>
      <c r="V650" s="271"/>
      <c r="W650"/>
    </row>
    <row r="651" spans="1:23" s="620" customFormat="1">
      <c r="A651" s="271">
        <v>809255</v>
      </c>
      <c r="B651" s="271" t="s">
        <v>1203</v>
      </c>
      <c r="C651" s="271" t="s">
        <v>291</v>
      </c>
      <c r="D651" s="271" t="s">
        <v>579</v>
      </c>
      <c r="E651" s="271" t="s">
        <v>345</v>
      </c>
      <c r="F651" s="271">
        <v>32748</v>
      </c>
      <c r="G651" s="271" t="s">
        <v>1934</v>
      </c>
      <c r="H651" s="271" t="s">
        <v>1345</v>
      </c>
      <c r="I651" s="271" t="s">
        <v>2008</v>
      </c>
      <c r="J651" s="271" t="s">
        <v>1333</v>
      </c>
      <c r="K651" s="271" t="s">
        <v>1982</v>
      </c>
      <c r="L651" s="271" t="s">
        <v>1348</v>
      </c>
      <c r="M651" s="271" t="s">
        <v>1348</v>
      </c>
      <c r="N651" s="271"/>
      <c r="O651" s="271"/>
      <c r="P651" s="271"/>
      <c r="Q651" s="271"/>
      <c r="R651" s="271"/>
      <c r="S651" s="271"/>
      <c r="T651" s="271"/>
      <c r="U651" s="271"/>
      <c r="V651" s="271"/>
      <c r="W651"/>
    </row>
    <row r="652" spans="1:23" s="620" customFormat="1">
      <c r="A652" s="271">
        <v>807117</v>
      </c>
      <c r="B652" s="271" t="s">
        <v>928</v>
      </c>
      <c r="C652" s="271" t="s">
        <v>134</v>
      </c>
      <c r="D652" s="271" t="s">
        <v>507</v>
      </c>
      <c r="E652" s="271" t="s">
        <v>346</v>
      </c>
      <c r="F652" s="271">
        <v>35308</v>
      </c>
      <c r="G652" s="271" t="s">
        <v>1352</v>
      </c>
      <c r="H652" s="271" t="s">
        <v>1345</v>
      </c>
      <c r="I652" s="271" t="s">
        <v>2008</v>
      </c>
      <c r="J652" s="271" t="s">
        <v>1962</v>
      </c>
      <c r="K652" s="271" t="s">
        <v>1983</v>
      </c>
      <c r="L652" s="271" t="s">
        <v>1352</v>
      </c>
      <c r="M652" s="271" t="s">
        <v>1352</v>
      </c>
      <c r="N652" s="271"/>
      <c r="O652" s="271"/>
      <c r="P652" s="271"/>
      <c r="Q652" s="271"/>
      <c r="R652" s="271"/>
      <c r="S652" s="271"/>
      <c r="T652" s="271"/>
      <c r="U652" s="271"/>
      <c r="V652" s="271"/>
      <c r="W652"/>
    </row>
    <row r="653" spans="1:23" s="620" customFormat="1">
      <c r="A653" s="271">
        <v>805013</v>
      </c>
      <c r="B653" s="271" t="s">
        <v>818</v>
      </c>
      <c r="C653" s="271" t="s">
        <v>181</v>
      </c>
      <c r="D653" s="271" t="s">
        <v>145</v>
      </c>
      <c r="E653" s="271" t="s">
        <v>346</v>
      </c>
      <c r="F653" s="271">
        <v>32629</v>
      </c>
      <c r="G653" s="271" t="s">
        <v>1332</v>
      </c>
      <c r="H653" s="271" t="s">
        <v>1345</v>
      </c>
      <c r="I653" s="271" t="s">
        <v>2008</v>
      </c>
      <c r="J653" s="271" t="s">
        <v>1335</v>
      </c>
      <c r="K653" s="271" t="s">
        <v>1983</v>
      </c>
      <c r="L653" s="271" t="s">
        <v>1332</v>
      </c>
      <c r="M653" s="271" t="s">
        <v>1332</v>
      </c>
      <c r="N653" s="271"/>
      <c r="O653" s="271"/>
      <c r="P653" s="271"/>
      <c r="Q653" s="271"/>
      <c r="R653" s="271"/>
      <c r="S653" s="271"/>
      <c r="T653" s="271"/>
      <c r="U653" s="271"/>
      <c r="V653" s="271"/>
      <c r="W653"/>
    </row>
    <row r="654" spans="1:23" s="620" customFormat="1">
      <c r="A654" s="271">
        <v>810213</v>
      </c>
      <c r="B654" s="271" t="s">
        <v>1038</v>
      </c>
      <c r="C654" s="271" t="s">
        <v>255</v>
      </c>
      <c r="D654" s="271" t="s">
        <v>563</v>
      </c>
      <c r="E654" s="271" t="s">
        <v>346</v>
      </c>
      <c r="F654" s="271">
        <v>31617</v>
      </c>
      <c r="G654" s="271" t="s">
        <v>1332</v>
      </c>
      <c r="H654" s="271" t="s">
        <v>1345</v>
      </c>
      <c r="I654" s="271" t="s">
        <v>2008</v>
      </c>
      <c r="J654" s="271" t="s">
        <v>1335</v>
      </c>
      <c r="K654" s="271" t="s">
        <v>1983</v>
      </c>
      <c r="L654" s="271" t="s">
        <v>1332</v>
      </c>
      <c r="M654" s="271" t="s">
        <v>1332</v>
      </c>
      <c r="N654" s="271"/>
      <c r="O654" s="271"/>
      <c r="P654" s="271"/>
      <c r="Q654" s="271"/>
      <c r="R654" s="271"/>
      <c r="S654" s="271"/>
      <c r="T654" s="271"/>
      <c r="U654" s="271"/>
      <c r="V654" s="271"/>
      <c r="W654"/>
    </row>
    <row r="655" spans="1:23" s="620" customFormat="1">
      <c r="A655" s="271">
        <v>805474</v>
      </c>
      <c r="B655" s="271" t="s">
        <v>838</v>
      </c>
      <c r="C655" s="271" t="s">
        <v>93</v>
      </c>
      <c r="D655" s="271" t="s">
        <v>598</v>
      </c>
      <c r="E655" s="271" t="s">
        <v>346</v>
      </c>
      <c r="F655" s="271">
        <v>31778</v>
      </c>
      <c r="G655" s="271" t="s">
        <v>1332</v>
      </c>
      <c r="H655" s="271" t="s">
        <v>1345</v>
      </c>
      <c r="I655" s="271" t="s">
        <v>2008</v>
      </c>
      <c r="J655" s="271" t="s">
        <v>1335</v>
      </c>
      <c r="K655" s="271" t="s">
        <v>1983</v>
      </c>
      <c r="L655" s="271" t="s">
        <v>1332</v>
      </c>
      <c r="M655" s="271" t="s">
        <v>1332</v>
      </c>
      <c r="N655" s="271"/>
      <c r="O655" s="271"/>
      <c r="P655" s="271"/>
      <c r="Q655" s="271"/>
      <c r="R655" s="271"/>
      <c r="S655" s="271"/>
      <c r="T655" s="271"/>
      <c r="U655" s="271"/>
      <c r="V655" s="271"/>
      <c r="W655"/>
    </row>
    <row r="656" spans="1:23" s="620" customFormat="1">
      <c r="A656" s="271">
        <v>805597</v>
      </c>
      <c r="B656" s="271" t="s">
        <v>211</v>
      </c>
      <c r="C656" s="271" t="s">
        <v>122</v>
      </c>
      <c r="D656" s="271" t="s">
        <v>428</v>
      </c>
      <c r="E656" s="271" t="s">
        <v>346</v>
      </c>
      <c r="F656" s="271">
        <v>31890</v>
      </c>
      <c r="G656" s="271" t="s">
        <v>1332</v>
      </c>
      <c r="H656" s="271" t="s">
        <v>1345</v>
      </c>
      <c r="I656" s="271" t="s">
        <v>2008</v>
      </c>
      <c r="J656" s="271" t="s">
        <v>1962</v>
      </c>
      <c r="K656" s="271" t="s">
        <v>1983</v>
      </c>
      <c r="L656" s="271" t="s">
        <v>1332</v>
      </c>
      <c r="M656" s="271" t="s">
        <v>1332</v>
      </c>
      <c r="N656" s="271"/>
      <c r="O656" s="271"/>
      <c r="P656" s="271"/>
      <c r="Q656" s="271"/>
      <c r="R656" s="271"/>
      <c r="S656" s="271"/>
      <c r="T656" s="271"/>
      <c r="U656" s="271"/>
      <c r="V656" s="271"/>
      <c r="W656"/>
    </row>
    <row r="657" spans="1:23" s="620" customFormat="1">
      <c r="A657" s="271">
        <v>809020</v>
      </c>
      <c r="B657" s="271" t="s">
        <v>1022</v>
      </c>
      <c r="C657" s="271" t="s">
        <v>1745</v>
      </c>
      <c r="D657" s="271" t="s">
        <v>1314</v>
      </c>
      <c r="E657" s="271" t="s">
        <v>346</v>
      </c>
      <c r="F657" s="271">
        <v>32209</v>
      </c>
      <c r="G657" s="271" t="s">
        <v>1795</v>
      </c>
      <c r="H657" s="271" t="s">
        <v>1345</v>
      </c>
      <c r="I657" s="271" t="s">
        <v>2008</v>
      </c>
      <c r="J657" s="271" t="s">
        <v>1335</v>
      </c>
      <c r="K657" s="271" t="s">
        <v>1983</v>
      </c>
      <c r="L657" s="271" t="s">
        <v>1795</v>
      </c>
      <c r="M657" s="271" t="s">
        <v>1332</v>
      </c>
      <c r="N657" s="271"/>
      <c r="O657" s="271"/>
      <c r="P657" s="271"/>
      <c r="Q657" s="271"/>
      <c r="R657" s="271"/>
      <c r="S657" s="271"/>
      <c r="T657" s="271"/>
      <c r="U657" s="271"/>
      <c r="V657" s="271"/>
      <c r="W657"/>
    </row>
    <row r="658" spans="1:23" s="620" customFormat="1">
      <c r="A658" s="271">
        <v>808724</v>
      </c>
      <c r="B658" s="271" t="s">
        <v>1546</v>
      </c>
      <c r="C658" s="271" t="s">
        <v>105</v>
      </c>
      <c r="D658" s="271" t="s">
        <v>1739</v>
      </c>
      <c r="E658" s="271" t="s">
        <v>346</v>
      </c>
      <c r="F658" s="271">
        <v>32351</v>
      </c>
      <c r="G658" s="271" t="s">
        <v>1795</v>
      </c>
      <c r="H658" s="271" t="s">
        <v>1345</v>
      </c>
      <c r="I658" s="271" t="s">
        <v>2008</v>
      </c>
      <c r="J658" s="271" t="s">
        <v>1335</v>
      </c>
      <c r="K658" s="271" t="s">
        <v>1983</v>
      </c>
      <c r="L658" s="271" t="s">
        <v>1334</v>
      </c>
      <c r="M658" s="271" t="s">
        <v>1816</v>
      </c>
      <c r="N658" s="271"/>
      <c r="O658" s="271"/>
      <c r="P658" s="271"/>
      <c r="Q658" s="271"/>
      <c r="R658" s="271"/>
      <c r="S658" s="271"/>
      <c r="T658" s="271"/>
      <c r="U658" s="271"/>
      <c r="V658" s="271"/>
      <c r="W658"/>
    </row>
    <row r="659" spans="1:23" s="620" customFormat="1">
      <c r="A659" s="271">
        <v>808031</v>
      </c>
      <c r="B659" s="271" t="s">
        <v>974</v>
      </c>
      <c r="C659" s="271" t="s">
        <v>88</v>
      </c>
      <c r="D659" s="271" t="s">
        <v>708</v>
      </c>
      <c r="E659" s="271" t="s">
        <v>346</v>
      </c>
      <c r="F659" s="271">
        <v>32417</v>
      </c>
      <c r="G659" s="271" t="s">
        <v>1925</v>
      </c>
      <c r="H659" s="271" t="s">
        <v>1345</v>
      </c>
      <c r="I659" s="271" t="s">
        <v>2008</v>
      </c>
      <c r="J659" s="271" t="s">
        <v>1333</v>
      </c>
      <c r="K659" s="271" t="s">
        <v>1983</v>
      </c>
      <c r="L659" s="271" t="s">
        <v>1334</v>
      </c>
      <c r="M659" s="271" t="s">
        <v>1334</v>
      </c>
      <c r="N659" s="271"/>
      <c r="O659" s="271"/>
      <c r="P659" s="271"/>
      <c r="Q659" s="271"/>
      <c r="R659" s="271"/>
      <c r="S659" s="271"/>
      <c r="T659" s="271"/>
      <c r="U659" s="271"/>
      <c r="V659" s="271"/>
      <c r="W659"/>
    </row>
    <row r="660" spans="1:23" s="620" customFormat="1">
      <c r="A660" s="271">
        <v>808648</v>
      </c>
      <c r="B660" s="271" t="s">
        <v>1545</v>
      </c>
      <c r="C660" s="271" t="s">
        <v>714</v>
      </c>
      <c r="D660" s="271" t="s">
        <v>1012</v>
      </c>
      <c r="E660" s="271" t="s">
        <v>346</v>
      </c>
      <c r="F660" s="271">
        <v>31503</v>
      </c>
      <c r="G660" s="271" t="s">
        <v>1814</v>
      </c>
      <c r="H660" s="271" t="s">
        <v>1957</v>
      </c>
      <c r="I660" s="271" t="s">
        <v>2008</v>
      </c>
      <c r="J660" s="271" t="s">
        <v>1335</v>
      </c>
      <c r="K660" s="271" t="s">
        <v>1983</v>
      </c>
      <c r="L660" s="271" t="s">
        <v>1332</v>
      </c>
      <c r="M660" s="271"/>
      <c r="N660" s="271"/>
      <c r="O660" s="271"/>
      <c r="P660" s="271"/>
      <c r="Q660" s="271"/>
      <c r="R660" s="271"/>
      <c r="S660" s="271"/>
      <c r="T660" s="271"/>
      <c r="U660" s="271"/>
      <c r="V660" s="271"/>
      <c r="W660"/>
    </row>
    <row r="661" spans="1:23" s="620" customFormat="1">
      <c r="A661" s="271">
        <v>809257</v>
      </c>
      <c r="B661" s="271" t="s">
        <v>1028</v>
      </c>
      <c r="C661" s="271" t="s">
        <v>163</v>
      </c>
      <c r="D661" s="271" t="s">
        <v>563</v>
      </c>
      <c r="E661" s="271" t="s">
        <v>346</v>
      </c>
      <c r="F661" s="271">
        <v>31898</v>
      </c>
      <c r="G661" s="271" t="s">
        <v>1332</v>
      </c>
      <c r="H661" s="271" t="s">
        <v>1957</v>
      </c>
      <c r="I661" s="271" t="s">
        <v>2008</v>
      </c>
      <c r="J661" s="271" t="s">
        <v>1335</v>
      </c>
      <c r="K661" s="271" t="s">
        <v>1983</v>
      </c>
      <c r="L661" s="271" t="s">
        <v>1334</v>
      </c>
      <c r="M661" s="271"/>
      <c r="N661" s="271"/>
      <c r="O661" s="271"/>
      <c r="P661" s="271"/>
      <c r="Q661" s="271"/>
      <c r="R661" s="271"/>
      <c r="S661" s="271"/>
      <c r="T661" s="271"/>
      <c r="U661" s="271"/>
      <c r="V661" s="271"/>
      <c r="W661"/>
    </row>
    <row r="662" spans="1:23" s="620" customFormat="1">
      <c r="A662" s="271">
        <v>808192</v>
      </c>
      <c r="B662" s="271" t="s">
        <v>989</v>
      </c>
      <c r="C662" s="271" t="s">
        <v>167</v>
      </c>
      <c r="D662" s="271" t="s">
        <v>640</v>
      </c>
      <c r="E662" s="271" t="s">
        <v>346</v>
      </c>
      <c r="F662" s="271">
        <v>32061</v>
      </c>
      <c r="G662" s="271" t="s">
        <v>1332</v>
      </c>
      <c r="H662" s="271" t="s">
        <v>1345</v>
      </c>
      <c r="I662" s="271" t="s">
        <v>2008</v>
      </c>
      <c r="J662" s="271" t="s">
        <v>1335</v>
      </c>
      <c r="K662" s="271" t="s">
        <v>1984</v>
      </c>
      <c r="L662" s="271" t="s">
        <v>1332</v>
      </c>
      <c r="M662" s="271" t="s">
        <v>1342</v>
      </c>
      <c r="N662" s="271"/>
      <c r="O662" s="271"/>
      <c r="P662" s="271"/>
      <c r="Q662" s="271"/>
      <c r="R662" s="271"/>
      <c r="S662" s="271"/>
      <c r="T662" s="271"/>
      <c r="U662" s="271"/>
      <c r="V662" s="271"/>
      <c r="W662"/>
    </row>
    <row r="663" spans="1:23" s="620" customFormat="1">
      <c r="A663" s="271">
        <v>809768</v>
      </c>
      <c r="B663" s="271" t="s">
        <v>1035</v>
      </c>
      <c r="C663" s="271" t="s">
        <v>140</v>
      </c>
      <c r="D663" s="271" t="s">
        <v>474</v>
      </c>
      <c r="E663" s="271" t="s">
        <v>346</v>
      </c>
      <c r="F663" s="271">
        <v>32203</v>
      </c>
      <c r="G663" s="271" t="s">
        <v>1332</v>
      </c>
      <c r="H663" s="271" t="s">
        <v>1345</v>
      </c>
      <c r="I663" s="271" t="s">
        <v>2008</v>
      </c>
      <c r="J663" s="271" t="s">
        <v>1335</v>
      </c>
      <c r="K663" s="271" t="s">
        <v>1984</v>
      </c>
      <c r="L663" s="271" t="s">
        <v>1332</v>
      </c>
      <c r="M663" s="271" t="s">
        <v>1344</v>
      </c>
      <c r="N663" s="271"/>
      <c r="O663" s="271"/>
      <c r="P663" s="271"/>
      <c r="Q663" s="271"/>
      <c r="R663" s="271"/>
      <c r="S663" s="271"/>
      <c r="T663" s="271"/>
      <c r="U663" s="271"/>
      <c r="V663" s="271"/>
      <c r="W663"/>
    </row>
    <row r="664" spans="1:23" s="620" customFormat="1">
      <c r="A664" s="271">
        <v>801650</v>
      </c>
      <c r="B664" s="271" t="s">
        <v>1367</v>
      </c>
      <c r="C664" s="271" t="s">
        <v>135</v>
      </c>
      <c r="D664" s="271" t="s">
        <v>661</v>
      </c>
      <c r="E664" s="271" t="s">
        <v>345</v>
      </c>
      <c r="F664" s="271">
        <v>31601</v>
      </c>
      <c r="G664" s="271" t="s">
        <v>1332</v>
      </c>
      <c r="H664" s="271" t="s">
        <v>1345</v>
      </c>
      <c r="I664" s="271" t="s">
        <v>2008</v>
      </c>
      <c r="J664" s="271" t="s">
        <v>1333</v>
      </c>
      <c r="K664" s="271" t="s">
        <v>1984</v>
      </c>
      <c r="L664" s="271" t="s">
        <v>1332</v>
      </c>
      <c r="M664" s="271" t="s">
        <v>1332</v>
      </c>
      <c r="N664" s="271"/>
      <c r="O664" s="271"/>
      <c r="P664" s="271"/>
      <c r="Q664" s="271"/>
      <c r="R664" s="271"/>
      <c r="S664" s="271"/>
      <c r="T664" s="271"/>
      <c r="U664" s="271"/>
      <c r="V664" s="271"/>
      <c r="W664"/>
    </row>
    <row r="665" spans="1:23" s="620" customFormat="1">
      <c r="A665" s="271">
        <v>809013</v>
      </c>
      <c r="B665" s="271" t="s">
        <v>1554</v>
      </c>
      <c r="C665" s="271" t="s">
        <v>151</v>
      </c>
      <c r="D665" s="271" t="s">
        <v>543</v>
      </c>
      <c r="E665" s="271" t="s">
        <v>346</v>
      </c>
      <c r="F665" s="271">
        <v>31894</v>
      </c>
      <c r="G665" s="271" t="s">
        <v>1890</v>
      </c>
      <c r="H665" s="271" t="s">
        <v>1957</v>
      </c>
      <c r="I665" s="271" t="s">
        <v>2008</v>
      </c>
      <c r="J665" s="271" t="s">
        <v>1962</v>
      </c>
      <c r="K665" s="271" t="s">
        <v>1984</v>
      </c>
      <c r="L665" s="271" t="s">
        <v>1334</v>
      </c>
      <c r="M665" s="271"/>
      <c r="N665" s="271"/>
      <c r="O665" s="271"/>
      <c r="P665" s="271"/>
      <c r="Q665" s="271"/>
      <c r="R665" s="271"/>
      <c r="S665" s="271"/>
      <c r="T665" s="271"/>
      <c r="U665" s="271"/>
      <c r="V665" s="271"/>
      <c r="W665"/>
    </row>
    <row r="666" spans="1:23" s="620" customFormat="1">
      <c r="A666" s="271">
        <v>805396</v>
      </c>
      <c r="B666" s="271" t="s">
        <v>834</v>
      </c>
      <c r="C666" s="271" t="s">
        <v>86</v>
      </c>
      <c r="D666" s="271" t="s">
        <v>432</v>
      </c>
      <c r="E666" s="271" t="s">
        <v>346</v>
      </c>
      <c r="F666" s="271">
        <v>30414</v>
      </c>
      <c r="G666" s="271" t="s">
        <v>1332</v>
      </c>
      <c r="H666" s="271" t="s">
        <v>1957</v>
      </c>
      <c r="I666" s="271" t="s">
        <v>2008</v>
      </c>
      <c r="J666" s="271" t="s">
        <v>1335</v>
      </c>
      <c r="K666" s="271" t="s">
        <v>1984</v>
      </c>
      <c r="L666" s="271" t="s">
        <v>1332</v>
      </c>
      <c r="M666" s="271"/>
      <c r="N666" s="271"/>
      <c r="O666" s="271"/>
      <c r="P666" s="271"/>
      <c r="Q666" s="271"/>
      <c r="R666" s="271"/>
      <c r="S666" s="271"/>
      <c r="T666" s="271"/>
      <c r="U666" s="271"/>
      <c r="V666" s="271"/>
      <c r="W666"/>
    </row>
    <row r="667" spans="1:23" s="620" customFormat="1">
      <c r="A667" s="271">
        <v>806388</v>
      </c>
      <c r="B667" s="271" t="s">
        <v>883</v>
      </c>
      <c r="C667" s="271" t="s">
        <v>126</v>
      </c>
      <c r="D667" s="271" t="s">
        <v>107</v>
      </c>
      <c r="E667" s="271" t="s">
        <v>346</v>
      </c>
      <c r="F667" s="271">
        <v>32064</v>
      </c>
      <c r="G667" s="271" t="s">
        <v>1827</v>
      </c>
      <c r="H667" s="271" t="s">
        <v>1345</v>
      </c>
      <c r="I667" s="271" t="s">
        <v>2008</v>
      </c>
      <c r="J667" s="271" t="s">
        <v>1335</v>
      </c>
      <c r="K667" s="271" t="s">
        <v>1985</v>
      </c>
      <c r="L667" s="271" t="s">
        <v>1334</v>
      </c>
      <c r="M667" s="271" t="s">
        <v>1334</v>
      </c>
      <c r="N667" s="271"/>
      <c r="O667" s="271"/>
      <c r="P667" s="271"/>
      <c r="Q667" s="271"/>
      <c r="R667" s="271"/>
      <c r="S667" s="271"/>
      <c r="T667" s="271"/>
      <c r="U667" s="271"/>
      <c r="V667" s="271"/>
      <c r="W667"/>
    </row>
    <row r="668" spans="1:23" s="620" customFormat="1">
      <c r="A668" s="271">
        <v>809805</v>
      </c>
      <c r="B668" s="271" t="s">
        <v>1212</v>
      </c>
      <c r="C668" s="271" t="s">
        <v>1751</v>
      </c>
      <c r="D668" s="271" t="s">
        <v>425</v>
      </c>
      <c r="E668" s="271" t="s">
        <v>346</v>
      </c>
      <c r="F668" s="271">
        <v>31778</v>
      </c>
      <c r="G668" s="271" t="s">
        <v>1332</v>
      </c>
      <c r="H668" s="271" t="s">
        <v>1345</v>
      </c>
      <c r="I668" s="271" t="s">
        <v>2008</v>
      </c>
      <c r="J668" s="271" t="s">
        <v>1335</v>
      </c>
      <c r="K668" s="271" t="s">
        <v>1985</v>
      </c>
      <c r="L668" s="271" t="s">
        <v>1334</v>
      </c>
      <c r="M668" s="271" t="s">
        <v>1356</v>
      </c>
      <c r="N668" s="271"/>
      <c r="O668" s="271"/>
      <c r="P668" s="271"/>
      <c r="Q668" s="271"/>
      <c r="R668" s="271"/>
      <c r="S668" s="271"/>
      <c r="T668" s="271"/>
      <c r="U668" s="271"/>
      <c r="V668" s="271"/>
      <c r="W668"/>
    </row>
    <row r="669" spans="1:23" s="620" customFormat="1">
      <c r="A669" s="271">
        <v>806689</v>
      </c>
      <c r="B669" s="271" t="s">
        <v>1482</v>
      </c>
      <c r="C669" s="271" t="s">
        <v>84</v>
      </c>
      <c r="D669" s="271" t="s">
        <v>1692</v>
      </c>
      <c r="E669" s="271" t="s">
        <v>345</v>
      </c>
      <c r="F669" s="271">
        <v>31387</v>
      </c>
      <c r="G669" s="271" t="s">
        <v>1332</v>
      </c>
      <c r="H669" s="271" t="s">
        <v>1957</v>
      </c>
      <c r="I669" s="271" t="s">
        <v>2008</v>
      </c>
      <c r="J669" s="271" t="s">
        <v>1335</v>
      </c>
      <c r="K669" s="271" t="s">
        <v>1985</v>
      </c>
      <c r="L669" s="271" t="s">
        <v>1332</v>
      </c>
      <c r="M669" s="271"/>
      <c r="N669" s="271"/>
      <c r="O669" s="271"/>
      <c r="P669" s="271"/>
      <c r="Q669" s="271"/>
      <c r="R669" s="271"/>
      <c r="S669" s="271"/>
      <c r="T669" s="271"/>
      <c r="U669" s="271"/>
      <c r="V669" s="271"/>
      <c r="W669"/>
    </row>
    <row r="670" spans="1:23" s="620" customFormat="1">
      <c r="A670" s="271">
        <v>809147</v>
      </c>
      <c r="B670" s="271" t="s">
        <v>1557</v>
      </c>
      <c r="C670" s="271" t="s">
        <v>720</v>
      </c>
      <c r="D670" s="271" t="s">
        <v>1635</v>
      </c>
      <c r="E670" s="271" t="s">
        <v>346</v>
      </c>
      <c r="F670" s="271">
        <v>31668</v>
      </c>
      <c r="G670" s="271" t="s">
        <v>1795</v>
      </c>
      <c r="H670" s="271" t="s">
        <v>1957</v>
      </c>
      <c r="I670" s="271" t="s">
        <v>2008</v>
      </c>
      <c r="J670" s="271" t="s">
        <v>1335</v>
      </c>
      <c r="K670" s="271" t="s">
        <v>1985</v>
      </c>
      <c r="L670" s="271" t="s">
        <v>1795</v>
      </c>
      <c r="M670" s="271" t="s">
        <v>1332</v>
      </c>
      <c r="N670" s="271"/>
      <c r="O670" s="271"/>
      <c r="P670" s="271"/>
      <c r="Q670" s="271"/>
      <c r="R670" s="271"/>
      <c r="S670" s="271"/>
      <c r="T670" s="271"/>
      <c r="U670" s="271"/>
      <c r="V670" s="271"/>
      <c r="W670"/>
    </row>
    <row r="671" spans="1:23" s="620" customFormat="1">
      <c r="A671" s="271">
        <v>809123</v>
      </c>
      <c r="B671" s="271" t="s">
        <v>1556</v>
      </c>
      <c r="C671" s="271" t="s">
        <v>254</v>
      </c>
      <c r="D671" s="271" t="s">
        <v>420</v>
      </c>
      <c r="E671" s="271" t="s">
        <v>346</v>
      </c>
      <c r="F671" s="271">
        <v>29588</v>
      </c>
      <c r="G671" s="271" t="s">
        <v>1332</v>
      </c>
      <c r="H671" s="271" t="s">
        <v>1345</v>
      </c>
      <c r="I671" s="271" t="s">
        <v>2008</v>
      </c>
      <c r="J671" s="271" t="s">
        <v>1335</v>
      </c>
      <c r="K671" s="271" t="s">
        <v>1986</v>
      </c>
      <c r="L671" s="271" t="s">
        <v>1332</v>
      </c>
      <c r="M671" s="271" t="s">
        <v>1332</v>
      </c>
      <c r="N671" s="271"/>
      <c r="O671" s="271"/>
      <c r="P671" s="271"/>
      <c r="Q671" s="271"/>
      <c r="R671" s="271"/>
      <c r="S671" s="271"/>
      <c r="T671" s="271"/>
      <c r="U671" s="271"/>
      <c r="V671" s="271"/>
      <c r="W671"/>
    </row>
    <row r="672" spans="1:23" s="620" customFormat="1">
      <c r="A672" s="271">
        <v>809183</v>
      </c>
      <c r="B672" s="271" t="s">
        <v>1027</v>
      </c>
      <c r="C672" s="271" t="s">
        <v>170</v>
      </c>
      <c r="D672" s="271" t="s">
        <v>145</v>
      </c>
      <c r="E672" s="271" t="s">
        <v>346</v>
      </c>
      <c r="F672" s="271">
        <v>31048</v>
      </c>
      <c r="G672" s="271" t="s">
        <v>1933</v>
      </c>
      <c r="H672" s="271" t="s">
        <v>1345</v>
      </c>
      <c r="I672" s="271" t="s">
        <v>2008</v>
      </c>
      <c r="J672" s="271" t="s">
        <v>1335</v>
      </c>
      <c r="K672" s="271" t="s">
        <v>1986</v>
      </c>
      <c r="L672" s="271" t="s">
        <v>1332</v>
      </c>
      <c r="M672" s="271" t="s">
        <v>1356</v>
      </c>
      <c r="N672" s="271"/>
      <c r="O672" s="271"/>
      <c r="P672" s="271"/>
      <c r="Q672" s="271"/>
      <c r="R672" s="271"/>
      <c r="S672" s="271"/>
      <c r="T672" s="271"/>
      <c r="U672" s="271"/>
      <c r="V672" s="271"/>
      <c r="W672"/>
    </row>
    <row r="673" spans="1:23" s="620" customFormat="1">
      <c r="A673" s="271">
        <v>810538</v>
      </c>
      <c r="B673" s="271" t="s">
        <v>1230</v>
      </c>
      <c r="C673" s="271" t="s">
        <v>1748</v>
      </c>
      <c r="D673" s="271" t="s">
        <v>490</v>
      </c>
      <c r="E673" s="271" t="s">
        <v>345</v>
      </c>
      <c r="F673" s="271">
        <v>31374</v>
      </c>
      <c r="G673" s="271" t="s">
        <v>1332</v>
      </c>
      <c r="H673" s="271" t="s">
        <v>1345</v>
      </c>
      <c r="I673" s="271" t="s">
        <v>2008</v>
      </c>
      <c r="J673" s="271" t="s">
        <v>1961</v>
      </c>
      <c r="K673" s="271" t="s">
        <v>1986</v>
      </c>
      <c r="L673" s="271" t="s">
        <v>1332</v>
      </c>
      <c r="M673" s="271" t="s">
        <v>1816</v>
      </c>
      <c r="N673" s="271"/>
      <c r="O673" s="271"/>
      <c r="P673" s="271"/>
      <c r="Q673" s="271"/>
      <c r="R673" s="271"/>
      <c r="S673" s="271"/>
      <c r="T673" s="271"/>
      <c r="U673" s="271"/>
      <c r="V673" s="271"/>
      <c r="W673"/>
    </row>
    <row r="674" spans="1:23" s="620" customFormat="1">
      <c r="A674" s="271">
        <v>804676</v>
      </c>
      <c r="B674" s="271" t="s">
        <v>805</v>
      </c>
      <c r="C674" s="271" t="s">
        <v>206</v>
      </c>
      <c r="D674" s="271" t="s">
        <v>806</v>
      </c>
      <c r="E674" s="271" t="s">
        <v>346</v>
      </c>
      <c r="F674" s="271">
        <v>31079</v>
      </c>
      <c r="G674" s="271" t="s">
        <v>1332</v>
      </c>
      <c r="H674" s="271" t="s">
        <v>1345</v>
      </c>
      <c r="I674" s="271" t="s">
        <v>2008</v>
      </c>
      <c r="J674" s="271" t="s">
        <v>1962</v>
      </c>
      <c r="K674" s="271" t="s">
        <v>1986</v>
      </c>
      <c r="L674" s="271" t="s">
        <v>1795</v>
      </c>
      <c r="M674" s="271" t="s">
        <v>1816</v>
      </c>
      <c r="N674" s="271"/>
      <c r="O674" s="271"/>
      <c r="P674" s="271"/>
      <c r="Q674" s="271"/>
      <c r="R674" s="271"/>
      <c r="S674" s="271"/>
      <c r="T674" s="271"/>
      <c r="U674" s="271"/>
      <c r="V674" s="271"/>
      <c r="W674"/>
    </row>
    <row r="675" spans="1:23" s="620" customFormat="1">
      <c r="A675" s="271">
        <v>809025</v>
      </c>
      <c r="B675" s="271" t="s">
        <v>1555</v>
      </c>
      <c r="C675" s="271" t="s">
        <v>727</v>
      </c>
      <c r="D675" s="271" t="s">
        <v>1746</v>
      </c>
      <c r="E675" s="271" t="s">
        <v>346</v>
      </c>
      <c r="F675" s="271">
        <v>31413</v>
      </c>
      <c r="G675" s="271" t="s">
        <v>1795</v>
      </c>
      <c r="H675" s="271" t="s">
        <v>1345</v>
      </c>
      <c r="I675" s="271" t="s">
        <v>2008</v>
      </c>
      <c r="J675" s="271" t="s">
        <v>1335</v>
      </c>
      <c r="K675" s="271" t="s">
        <v>1986</v>
      </c>
      <c r="L675" s="271" t="s">
        <v>1334</v>
      </c>
      <c r="M675" s="271" t="s">
        <v>1332</v>
      </c>
      <c r="N675" s="271"/>
      <c r="O675" s="271"/>
      <c r="P675" s="271"/>
      <c r="Q675" s="271"/>
      <c r="R675" s="271"/>
      <c r="S675" s="271"/>
      <c r="T675" s="271"/>
      <c r="U675" s="271"/>
      <c r="V675" s="271"/>
      <c r="W675"/>
    </row>
    <row r="676" spans="1:23" s="620" customFormat="1">
      <c r="A676" s="271">
        <v>810322</v>
      </c>
      <c r="B676" s="271" t="s">
        <v>1221</v>
      </c>
      <c r="C676" s="271" t="s">
        <v>252</v>
      </c>
      <c r="D676" s="271" t="s">
        <v>510</v>
      </c>
      <c r="E676" s="271" t="s">
        <v>346</v>
      </c>
      <c r="F676" s="271">
        <v>29952</v>
      </c>
      <c r="G676" s="271" t="s">
        <v>1334</v>
      </c>
      <c r="H676" s="271" t="s">
        <v>1345</v>
      </c>
      <c r="I676" s="271" t="s">
        <v>2008</v>
      </c>
      <c r="J676" s="271" t="s">
        <v>1335</v>
      </c>
      <c r="K676" s="271" t="s">
        <v>1986</v>
      </c>
      <c r="L676" s="271" t="s">
        <v>1813</v>
      </c>
      <c r="M676" s="271" t="s">
        <v>1334</v>
      </c>
      <c r="N676" s="271"/>
      <c r="O676" s="271"/>
      <c r="P676" s="271"/>
      <c r="Q676" s="271"/>
      <c r="R676" s="271"/>
      <c r="S676" s="271"/>
      <c r="T676" s="271"/>
      <c r="U676" s="271"/>
      <c r="V676" s="271"/>
      <c r="W676"/>
    </row>
    <row r="677" spans="1:23" s="620" customFormat="1">
      <c r="A677" s="271">
        <v>806724</v>
      </c>
      <c r="B677" s="271" t="s">
        <v>902</v>
      </c>
      <c r="C677" s="271" t="s">
        <v>198</v>
      </c>
      <c r="D677" s="271" t="s">
        <v>632</v>
      </c>
      <c r="E677" s="271" t="s">
        <v>346</v>
      </c>
      <c r="F677" s="271">
        <v>31560</v>
      </c>
      <c r="G677" s="271" t="s">
        <v>1823</v>
      </c>
      <c r="H677" s="271" t="s">
        <v>1957</v>
      </c>
      <c r="I677" s="271" t="s">
        <v>2008</v>
      </c>
      <c r="J677" s="271" t="s">
        <v>1333</v>
      </c>
      <c r="K677" s="271" t="s">
        <v>1986</v>
      </c>
      <c r="L677" s="271" t="s">
        <v>1332</v>
      </c>
      <c r="M677" s="271"/>
      <c r="N677" s="271"/>
      <c r="O677" s="271"/>
      <c r="P677" s="271"/>
      <c r="Q677" s="271"/>
      <c r="R677" s="271"/>
      <c r="S677" s="271"/>
      <c r="T677" s="271"/>
      <c r="U677" s="271"/>
      <c r="V677" s="271"/>
      <c r="W677"/>
    </row>
    <row r="678" spans="1:23" s="620" customFormat="1">
      <c r="A678" s="271">
        <v>808685</v>
      </c>
      <c r="B678" s="271" t="s">
        <v>1194</v>
      </c>
      <c r="C678" s="271" t="s">
        <v>87</v>
      </c>
      <c r="D678" s="271" t="s">
        <v>552</v>
      </c>
      <c r="E678" s="271" t="s">
        <v>346</v>
      </c>
      <c r="F678" s="271">
        <v>31048</v>
      </c>
      <c r="G678" s="271" t="s">
        <v>1929</v>
      </c>
      <c r="H678" s="271" t="s">
        <v>1345</v>
      </c>
      <c r="I678" s="271" t="s">
        <v>2008</v>
      </c>
      <c r="J678" s="271" t="s">
        <v>1333</v>
      </c>
      <c r="K678" s="271" t="s">
        <v>1987</v>
      </c>
      <c r="L678" s="271" t="s">
        <v>1352</v>
      </c>
      <c r="M678" s="271" t="s">
        <v>1352</v>
      </c>
      <c r="N678" s="271"/>
      <c r="O678" s="271"/>
      <c r="P678" s="271"/>
      <c r="Q678" s="271"/>
      <c r="R678" s="271"/>
      <c r="S678" s="271"/>
      <c r="T678" s="271"/>
      <c r="U678" s="271"/>
      <c r="V678" s="271"/>
      <c r="W678"/>
    </row>
    <row r="679" spans="1:23" s="620" customFormat="1">
      <c r="A679" s="271">
        <v>809292</v>
      </c>
      <c r="B679" s="271" t="s">
        <v>1205</v>
      </c>
      <c r="C679" s="271" t="s">
        <v>86</v>
      </c>
      <c r="D679" s="271" t="s">
        <v>738</v>
      </c>
      <c r="E679" s="271" t="s">
        <v>346</v>
      </c>
      <c r="F679" s="271">
        <v>30500</v>
      </c>
      <c r="G679" s="271" t="s">
        <v>1334</v>
      </c>
      <c r="H679" s="271" t="s">
        <v>1345</v>
      </c>
      <c r="I679" s="271" t="s">
        <v>2008</v>
      </c>
      <c r="J679" s="271" t="s">
        <v>1333</v>
      </c>
      <c r="K679" s="271" t="s">
        <v>1987</v>
      </c>
      <c r="L679" s="271" t="s">
        <v>1344</v>
      </c>
      <c r="M679" s="271" t="s">
        <v>1344</v>
      </c>
      <c r="N679" s="271"/>
      <c r="O679" s="271"/>
      <c r="P679" s="271"/>
      <c r="Q679" s="271"/>
      <c r="R679" s="271"/>
      <c r="S679" s="271"/>
      <c r="T679" s="271"/>
      <c r="U679" s="271"/>
      <c r="V679" s="271"/>
      <c r="W679"/>
    </row>
    <row r="680" spans="1:23" s="620" customFormat="1">
      <c r="A680" s="271">
        <v>809647</v>
      </c>
      <c r="B680" s="271" t="s">
        <v>1563</v>
      </c>
      <c r="C680" s="271" t="s">
        <v>1750</v>
      </c>
      <c r="D680" s="271" t="s">
        <v>436</v>
      </c>
      <c r="E680" s="271" t="s">
        <v>346</v>
      </c>
      <c r="F680" s="271">
        <v>26938</v>
      </c>
      <c r="G680" s="271" t="s">
        <v>1332</v>
      </c>
      <c r="H680" s="271" t="s">
        <v>1345</v>
      </c>
      <c r="I680" s="271" t="s">
        <v>2008</v>
      </c>
      <c r="J680" s="271" t="s">
        <v>1335</v>
      </c>
      <c r="K680" s="271" t="s">
        <v>1987</v>
      </c>
      <c r="L680" s="271" t="s">
        <v>1332</v>
      </c>
      <c r="M680" s="271" t="s">
        <v>1332</v>
      </c>
      <c r="N680" s="271"/>
      <c r="O680" s="271"/>
      <c r="P680" s="271"/>
      <c r="Q680" s="271"/>
      <c r="R680" s="271"/>
      <c r="S680" s="271"/>
      <c r="T680" s="271"/>
      <c r="U680" s="271"/>
      <c r="V680" s="271"/>
      <c r="W680"/>
    </row>
    <row r="681" spans="1:23" s="620" customFormat="1">
      <c r="A681" s="271">
        <v>809934</v>
      </c>
      <c r="B681" s="271" t="s">
        <v>1217</v>
      </c>
      <c r="C681" s="271" t="s">
        <v>155</v>
      </c>
      <c r="D681" s="271" t="s">
        <v>432</v>
      </c>
      <c r="E681" s="271" t="s">
        <v>345</v>
      </c>
      <c r="F681" s="271">
        <v>30576</v>
      </c>
      <c r="G681" s="271" t="s">
        <v>1332</v>
      </c>
      <c r="H681" s="271" t="s">
        <v>1345</v>
      </c>
      <c r="I681" s="271" t="s">
        <v>2008</v>
      </c>
      <c r="J681" s="271" t="s">
        <v>1335</v>
      </c>
      <c r="K681" s="271" t="s">
        <v>1987</v>
      </c>
      <c r="L681" s="271" t="s">
        <v>1332</v>
      </c>
      <c r="M681" s="271" t="s">
        <v>1332</v>
      </c>
      <c r="N681" s="271"/>
      <c r="O681" s="271"/>
      <c r="P681" s="271"/>
      <c r="Q681" s="271"/>
      <c r="R681" s="271"/>
      <c r="S681" s="271"/>
      <c r="T681" s="271"/>
      <c r="U681" s="271"/>
      <c r="V681" s="271"/>
      <c r="W681"/>
    </row>
    <row r="682" spans="1:23" s="620" customFormat="1">
      <c r="A682" s="271">
        <v>809302</v>
      </c>
      <c r="B682" s="271" t="s">
        <v>1559</v>
      </c>
      <c r="C682" s="271" t="s">
        <v>739</v>
      </c>
      <c r="D682" s="271" t="s">
        <v>1314</v>
      </c>
      <c r="E682" s="271" t="s">
        <v>346</v>
      </c>
      <c r="F682" s="271"/>
      <c r="G682" s="271" t="s">
        <v>1332</v>
      </c>
      <c r="H682" s="271" t="s">
        <v>1345</v>
      </c>
      <c r="I682" s="271" t="s">
        <v>2008</v>
      </c>
      <c r="J682" s="271" t="s">
        <v>1335</v>
      </c>
      <c r="K682" s="271" t="s">
        <v>1987</v>
      </c>
      <c r="L682" s="271" t="s">
        <v>1332</v>
      </c>
      <c r="M682" s="271" t="s">
        <v>1332</v>
      </c>
      <c r="N682" s="271"/>
      <c r="O682" s="271"/>
      <c r="P682" s="271"/>
      <c r="Q682" s="271"/>
      <c r="R682" s="271"/>
      <c r="S682" s="271"/>
      <c r="T682" s="271"/>
      <c r="U682" s="271"/>
      <c r="V682" s="271"/>
      <c r="W682"/>
    </row>
    <row r="683" spans="1:23" s="620" customFormat="1">
      <c r="A683" s="271">
        <v>808668</v>
      </c>
      <c r="B683" s="271" t="s">
        <v>1193</v>
      </c>
      <c r="C683" s="271" t="s">
        <v>206</v>
      </c>
      <c r="D683" s="271" t="s">
        <v>515</v>
      </c>
      <c r="E683" s="271" t="s">
        <v>346</v>
      </c>
      <c r="F683" s="271">
        <v>31321</v>
      </c>
      <c r="G683" s="271" t="s">
        <v>1332</v>
      </c>
      <c r="H683" s="271" t="s">
        <v>1345</v>
      </c>
      <c r="I683" s="271" t="s">
        <v>2008</v>
      </c>
      <c r="J683" s="271" t="s">
        <v>1962</v>
      </c>
      <c r="K683" s="271" t="s">
        <v>1987</v>
      </c>
      <c r="L683" s="271" t="s">
        <v>1332</v>
      </c>
      <c r="M683" s="271" t="s">
        <v>1352</v>
      </c>
      <c r="N683" s="271"/>
      <c r="O683" s="271"/>
      <c r="P683" s="271"/>
      <c r="Q683" s="271"/>
      <c r="R683" s="271"/>
      <c r="S683" s="271"/>
      <c r="T683" s="271"/>
      <c r="U683" s="271"/>
      <c r="V683" s="271"/>
      <c r="W683"/>
    </row>
    <row r="684" spans="1:23" s="620" customFormat="1">
      <c r="A684" s="271">
        <v>810370</v>
      </c>
      <c r="B684" s="271" t="s">
        <v>1577</v>
      </c>
      <c r="C684" s="271" t="s">
        <v>720</v>
      </c>
      <c r="D684" s="271" t="s">
        <v>1766</v>
      </c>
      <c r="E684" s="271" t="s">
        <v>346</v>
      </c>
      <c r="F684" s="271">
        <v>31995</v>
      </c>
      <c r="G684" s="271" t="s">
        <v>1942</v>
      </c>
      <c r="H684" s="271" t="s">
        <v>1345</v>
      </c>
      <c r="I684" s="271" t="s">
        <v>2008</v>
      </c>
      <c r="J684" s="271" t="s">
        <v>1335</v>
      </c>
      <c r="K684" s="271" t="s">
        <v>1987</v>
      </c>
      <c r="L684" s="271" t="s">
        <v>1795</v>
      </c>
      <c r="M684" s="271" t="s">
        <v>1344</v>
      </c>
      <c r="N684" s="271"/>
      <c r="O684" s="271"/>
      <c r="P684" s="271"/>
      <c r="Q684" s="271"/>
      <c r="R684" s="271"/>
      <c r="S684" s="271"/>
      <c r="T684" s="271"/>
      <c r="U684" s="271"/>
      <c r="V684" s="271"/>
      <c r="W684"/>
    </row>
    <row r="685" spans="1:23" s="620" customFormat="1">
      <c r="A685" s="271">
        <v>808347</v>
      </c>
      <c r="B685" s="271" t="s">
        <v>1008</v>
      </c>
      <c r="C685" s="271" t="s">
        <v>119</v>
      </c>
      <c r="D685" s="271" t="s">
        <v>635</v>
      </c>
      <c r="E685" s="271" t="s">
        <v>345</v>
      </c>
      <c r="F685" s="271">
        <v>30688</v>
      </c>
      <c r="G685" s="271" t="s">
        <v>1833</v>
      </c>
      <c r="H685" s="271" t="s">
        <v>1345</v>
      </c>
      <c r="I685" s="271" t="s">
        <v>2008</v>
      </c>
      <c r="J685" s="271" t="s">
        <v>1333</v>
      </c>
      <c r="K685" s="271" t="s">
        <v>1987</v>
      </c>
      <c r="L685" s="271" t="s">
        <v>1334</v>
      </c>
      <c r="M685" s="271" t="s">
        <v>1334</v>
      </c>
      <c r="N685" s="271"/>
      <c r="O685" s="271"/>
      <c r="P685" s="271"/>
      <c r="Q685" s="271"/>
      <c r="R685" s="271"/>
      <c r="S685" s="271"/>
      <c r="T685" s="271"/>
      <c r="U685" s="271"/>
      <c r="V685" s="271"/>
      <c r="W685"/>
    </row>
    <row r="686" spans="1:23" s="620" customFormat="1">
      <c r="A686" s="271">
        <v>808969</v>
      </c>
      <c r="B686" s="271" t="s">
        <v>1199</v>
      </c>
      <c r="C686" s="271" t="s">
        <v>295</v>
      </c>
      <c r="D686" s="271" t="s">
        <v>145</v>
      </c>
      <c r="E686" s="271" t="s">
        <v>346</v>
      </c>
      <c r="F686" s="271">
        <v>30682</v>
      </c>
      <c r="G686" s="271" t="s">
        <v>1332</v>
      </c>
      <c r="H686" s="271" t="s">
        <v>1345</v>
      </c>
      <c r="I686" s="271" t="s">
        <v>2008</v>
      </c>
      <c r="J686" s="271" t="s">
        <v>1965</v>
      </c>
      <c r="K686" s="271" t="s">
        <v>1988</v>
      </c>
      <c r="L686" s="271" t="s">
        <v>1332</v>
      </c>
      <c r="M686" s="271" t="s">
        <v>1332</v>
      </c>
      <c r="N686" s="271"/>
      <c r="O686" s="271"/>
      <c r="P686" s="271"/>
      <c r="Q686" s="271"/>
      <c r="R686" s="271"/>
      <c r="S686" s="271"/>
      <c r="T686" s="271"/>
      <c r="U686" s="271"/>
      <c r="V686" s="271"/>
      <c r="W686"/>
    </row>
    <row r="687" spans="1:23" s="620" customFormat="1">
      <c r="A687" s="271">
        <v>809699</v>
      </c>
      <c r="B687" s="271" t="s">
        <v>752</v>
      </c>
      <c r="C687" s="271" t="s">
        <v>207</v>
      </c>
      <c r="D687" s="271" t="s">
        <v>557</v>
      </c>
      <c r="E687" s="271" t="s">
        <v>346</v>
      </c>
      <c r="F687" s="271">
        <v>29136</v>
      </c>
      <c r="G687" s="271" t="s">
        <v>1332</v>
      </c>
      <c r="H687" s="271" t="s">
        <v>1345</v>
      </c>
      <c r="I687" s="271" t="s">
        <v>2008</v>
      </c>
      <c r="J687" s="271" t="s">
        <v>1335</v>
      </c>
      <c r="K687" s="271" t="s">
        <v>1988</v>
      </c>
      <c r="L687" s="271" t="s">
        <v>1332</v>
      </c>
      <c r="M687" s="271" t="s">
        <v>1334</v>
      </c>
      <c r="N687" s="271"/>
      <c r="O687" s="271"/>
      <c r="P687" s="271"/>
      <c r="Q687" s="271"/>
      <c r="R687" s="271"/>
      <c r="S687" s="271"/>
      <c r="T687" s="271"/>
      <c r="U687" s="271"/>
      <c r="V687" s="271"/>
      <c r="W687"/>
    </row>
    <row r="688" spans="1:23" s="620" customFormat="1">
      <c r="A688" s="271">
        <v>808651</v>
      </c>
      <c r="B688" s="271" t="s">
        <v>1192</v>
      </c>
      <c r="C688" s="271" t="s">
        <v>1738</v>
      </c>
      <c r="D688" s="271" t="s">
        <v>462</v>
      </c>
      <c r="E688" s="271" t="s">
        <v>346</v>
      </c>
      <c r="F688" s="271">
        <v>29952</v>
      </c>
      <c r="G688" s="271" t="s">
        <v>1796</v>
      </c>
      <c r="H688" s="271" t="s">
        <v>1345</v>
      </c>
      <c r="I688" s="271" t="s">
        <v>2008</v>
      </c>
      <c r="J688" s="271" t="s">
        <v>1962</v>
      </c>
      <c r="K688" s="271" t="s">
        <v>1988</v>
      </c>
      <c r="L688" s="271" t="s">
        <v>1795</v>
      </c>
      <c r="M688" s="271" t="s">
        <v>1353</v>
      </c>
      <c r="N688" s="271"/>
      <c r="O688" s="271"/>
      <c r="P688" s="271"/>
      <c r="Q688" s="271"/>
      <c r="R688" s="271"/>
      <c r="S688" s="271"/>
      <c r="T688" s="271"/>
      <c r="U688" s="271"/>
      <c r="V688" s="271"/>
      <c r="W688"/>
    </row>
    <row r="689" spans="1:23" s="620" customFormat="1">
      <c r="A689" s="271">
        <v>809213</v>
      </c>
      <c r="B689" s="271" t="s">
        <v>1202</v>
      </c>
      <c r="C689" s="271" t="s">
        <v>151</v>
      </c>
      <c r="D689" s="271" t="s">
        <v>487</v>
      </c>
      <c r="E689" s="271" t="s">
        <v>345</v>
      </c>
      <c r="F689" s="271">
        <v>30252</v>
      </c>
      <c r="G689" s="271" t="s">
        <v>1334</v>
      </c>
      <c r="H689" s="271" t="s">
        <v>1345</v>
      </c>
      <c r="I689" s="271" t="s">
        <v>2008</v>
      </c>
      <c r="J689" s="271" t="s">
        <v>1961</v>
      </c>
      <c r="K689" s="271" t="s">
        <v>1989</v>
      </c>
      <c r="L689" s="271" t="s">
        <v>1334</v>
      </c>
      <c r="M689" s="271" t="s">
        <v>1334</v>
      </c>
      <c r="N689" s="271"/>
      <c r="O689" s="271"/>
      <c r="P689" s="271"/>
      <c r="Q689" s="271"/>
      <c r="R689" s="271"/>
      <c r="S689" s="271"/>
      <c r="T689" s="271"/>
      <c r="U689" s="271"/>
      <c r="V689" s="271"/>
      <c r="W689"/>
    </row>
    <row r="690" spans="1:23" s="620" customFormat="1">
      <c r="A690" s="271">
        <v>808880</v>
      </c>
      <c r="B690" s="271" t="s">
        <v>1551</v>
      </c>
      <c r="C690" s="271" t="s">
        <v>168</v>
      </c>
      <c r="D690" s="271" t="s">
        <v>583</v>
      </c>
      <c r="E690" s="271" t="s">
        <v>346</v>
      </c>
      <c r="F690" s="271">
        <v>30089</v>
      </c>
      <c r="G690" s="271" t="s">
        <v>1332</v>
      </c>
      <c r="H690" s="271" t="s">
        <v>1345</v>
      </c>
      <c r="I690" s="271" t="s">
        <v>2008</v>
      </c>
      <c r="J690" s="271" t="s">
        <v>1333</v>
      </c>
      <c r="K690" s="271" t="s">
        <v>1990</v>
      </c>
      <c r="L690" s="271" t="s">
        <v>1346</v>
      </c>
      <c r="M690" s="271" t="s">
        <v>1816</v>
      </c>
      <c r="N690" s="271"/>
      <c r="O690" s="271"/>
      <c r="P690" s="271"/>
      <c r="Q690" s="271"/>
      <c r="R690" s="271"/>
      <c r="S690" s="271"/>
      <c r="T690" s="271"/>
      <c r="U690" s="271"/>
      <c r="V690" s="271"/>
      <c r="W690"/>
    </row>
    <row r="691" spans="1:23" s="620" customFormat="1">
      <c r="A691" s="271">
        <v>808380</v>
      </c>
      <c r="B691" s="271" t="s">
        <v>1537</v>
      </c>
      <c r="C691" s="271" t="s">
        <v>82</v>
      </c>
      <c r="D691" s="271" t="s">
        <v>1732</v>
      </c>
      <c r="E691" s="271" t="s">
        <v>345</v>
      </c>
      <c r="F691" s="271">
        <v>30019</v>
      </c>
      <c r="G691" s="271" t="s">
        <v>1795</v>
      </c>
      <c r="H691" s="271" t="s">
        <v>1345</v>
      </c>
      <c r="I691" s="271" t="s">
        <v>2008</v>
      </c>
      <c r="J691" s="271" t="s">
        <v>1961</v>
      </c>
      <c r="K691" s="271" t="s">
        <v>1990</v>
      </c>
      <c r="L691" s="271" t="s">
        <v>1332</v>
      </c>
      <c r="M691" s="271" t="s">
        <v>1349</v>
      </c>
      <c r="N691" s="271"/>
      <c r="O691" s="271"/>
      <c r="P691" s="271"/>
      <c r="Q691" s="271"/>
      <c r="R691" s="271"/>
      <c r="S691" s="271"/>
      <c r="T691" s="271"/>
      <c r="U691" s="271"/>
      <c r="V691" s="271"/>
      <c r="W691"/>
    </row>
    <row r="692" spans="1:23" s="620" customFormat="1">
      <c r="A692" s="271">
        <v>810225</v>
      </c>
      <c r="B692" s="271" t="s">
        <v>1571</v>
      </c>
      <c r="C692" s="271" t="s">
        <v>1755</v>
      </c>
      <c r="D692" s="271" t="s">
        <v>1756</v>
      </c>
      <c r="E692" s="271" t="s">
        <v>345</v>
      </c>
      <c r="F692" s="271">
        <v>29417</v>
      </c>
      <c r="G692" s="271" t="s">
        <v>1805</v>
      </c>
      <c r="H692" s="271" t="s">
        <v>1345</v>
      </c>
      <c r="I692" s="271" t="s">
        <v>2008</v>
      </c>
      <c r="J692" s="271" t="s">
        <v>1333</v>
      </c>
      <c r="K692" s="271" t="s">
        <v>1990</v>
      </c>
      <c r="L692" s="271" t="s">
        <v>1332</v>
      </c>
      <c r="M692" s="271" t="s">
        <v>1334</v>
      </c>
      <c r="N692" s="271"/>
      <c r="O692" s="271"/>
      <c r="P692" s="271"/>
      <c r="Q692" s="271"/>
      <c r="R692" s="271"/>
      <c r="S692" s="271"/>
      <c r="T692" s="271"/>
      <c r="U692" s="271"/>
      <c r="V692" s="271"/>
      <c r="W692"/>
    </row>
    <row r="693" spans="1:23" s="620" customFormat="1">
      <c r="A693" s="271">
        <v>810330</v>
      </c>
      <c r="B693" s="271" t="s">
        <v>1222</v>
      </c>
      <c r="C693" s="271" t="s">
        <v>84</v>
      </c>
      <c r="D693" s="271" t="s">
        <v>518</v>
      </c>
      <c r="E693" s="271" t="s">
        <v>345</v>
      </c>
      <c r="F693" s="271">
        <v>30026</v>
      </c>
      <c r="G693" s="271" t="s">
        <v>1941</v>
      </c>
      <c r="H693" s="271" t="s">
        <v>1345</v>
      </c>
      <c r="I693" s="271" t="s">
        <v>2008</v>
      </c>
      <c r="J693" s="271" t="s">
        <v>1335</v>
      </c>
      <c r="K693" s="271" t="s">
        <v>1990</v>
      </c>
      <c r="L693" s="271" t="s">
        <v>1348</v>
      </c>
      <c r="M693" s="271" t="s">
        <v>1348</v>
      </c>
      <c r="N693" s="271"/>
      <c r="O693" s="271"/>
      <c r="P693" s="271"/>
      <c r="Q693" s="271"/>
      <c r="R693" s="271"/>
      <c r="S693" s="271"/>
      <c r="T693" s="271"/>
      <c r="U693" s="271"/>
      <c r="V693" s="271"/>
      <c r="W693"/>
    </row>
    <row r="694" spans="1:23" s="620" customFormat="1">
      <c r="A694" s="271">
        <v>806441</v>
      </c>
      <c r="B694" s="271" t="s">
        <v>885</v>
      </c>
      <c r="C694" s="271" t="s">
        <v>1685</v>
      </c>
      <c r="D694" s="271" t="s">
        <v>564</v>
      </c>
      <c r="E694" s="271" t="s">
        <v>346</v>
      </c>
      <c r="F694" s="271">
        <v>30183</v>
      </c>
      <c r="G694" s="271" t="s">
        <v>1855</v>
      </c>
      <c r="H694" s="271" t="s">
        <v>1345</v>
      </c>
      <c r="I694" s="271" t="s">
        <v>2008</v>
      </c>
      <c r="J694" s="271" t="s">
        <v>1335</v>
      </c>
      <c r="K694" s="271" t="s">
        <v>1991</v>
      </c>
      <c r="L694" s="271" t="s">
        <v>1332</v>
      </c>
      <c r="M694" s="271" t="s">
        <v>1332</v>
      </c>
      <c r="N694" s="271"/>
      <c r="O694" s="271"/>
      <c r="P694" s="271"/>
      <c r="Q694" s="271"/>
      <c r="R694" s="271"/>
      <c r="S694" s="271"/>
      <c r="T694" s="271"/>
      <c r="U694" s="271"/>
      <c r="V694" s="271"/>
      <c r="W694"/>
    </row>
    <row r="695" spans="1:23" s="620" customFormat="1">
      <c r="A695" s="271">
        <v>809017</v>
      </c>
      <c r="B695" s="271" t="s">
        <v>1200</v>
      </c>
      <c r="C695" s="271" t="s">
        <v>238</v>
      </c>
      <c r="D695" s="271" t="s">
        <v>521</v>
      </c>
      <c r="E695" s="271" t="s">
        <v>345</v>
      </c>
      <c r="F695" s="271">
        <v>30263</v>
      </c>
      <c r="G695" s="271" t="s">
        <v>1332</v>
      </c>
      <c r="H695" s="271" t="s">
        <v>1345</v>
      </c>
      <c r="I695" s="271" t="s">
        <v>2008</v>
      </c>
      <c r="J695" s="271" t="s">
        <v>1961</v>
      </c>
      <c r="K695" s="271" t="s">
        <v>1991</v>
      </c>
      <c r="L695" s="271" t="s">
        <v>1332</v>
      </c>
      <c r="M695" s="271" t="s">
        <v>1332</v>
      </c>
      <c r="N695" s="271"/>
      <c r="O695" s="271"/>
      <c r="P695" s="271"/>
      <c r="Q695" s="271"/>
      <c r="R695" s="271"/>
      <c r="S695" s="271"/>
      <c r="T695" s="271"/>
      <c r="U695" s="271"/>
      <c r="V695" s="271"/>
      <c r="W695"/>
    </row>
    <row r="696" spans="1:23" s="620" customFormat="1">
      <c r="A696" s="271">
        <v>810385</v>
      </c>
      <c r="B696" s="271" t="s">
        <v>1223</v>
      </c>
      <c r="C696" s="271" t="s">
        <v>80</v>
      </c>
      <c r="D696" s="271" t="s">
        <v>806</v>
      </c>
      <c r="E696" s="271" t="s">
        <v>346</v>
      </c>
      <c r="F696" s="271">
        <v>29767</v>
      </c>
      <c r="G696" s="271" t="s">
        <v>1332</v>
      </c>
      <c r="H696" s="271" t="s">
        <v>1345</v>
      </c>
      <c r="I696" s="271" t="s">
        <v>2008</v>
      </c>
      <c r="J696" s="271" t="s">
        <v>1776</v>
      </c>
      <c r="K696" s="271" t="s">
        <v>1991</v>
      </c>
      <c r="L696" s="271" t="s">
        <v>1348</v>
      </c>
      <c r="M696" s="271" t="s">
        <v>1348</v>
      </c>
      <c r="N696" s="271"/>
      <c r="O696" s="271"/>
      <c r="P696" s="271"/>
      <c r="Q696" s="271"/>
      <c r="R696" s="271"/>
      <c r="S696" s="271"/>
      <c r="T696" s="271"/>
      <c r="U696" s="271"/>
      <c r="V696" s="271"/>
      <c r="W696"/>
    </row>
    <row r="697" spans="1:23" s="620" customFormat="1">
      <c r="A697" s="271">
        <v>807410</v>
      </c>
      <c r="B697" s="271" t="s">
        <v>1510</v>
      </c>
      <c r="C697" s="271" t="s">
        <v>219</v>
      </c>
      <c r="D697" s="271" t="s">
        <v>540</v>
      </c>
      <c r="E697" s="271" t="s">
        <v>346</v>
      </c>
      <c r="F697" s="271"/>
      <c r="G697" s="271"/>
      <c r="H697" s="271" t="s">
        <v>1345</v>
      </c>
      <c r="I697" s="271" t="s">
        <v>2008</v>
      </c>
      <c r="J697" s="271" t="s">
        <v>1961</v>
      </c>
      <c r="K697" s="271" t="s">
        <v>1991</v>
      </c>
      <c r="L697" s="271"/>
      <c r="M697" s="271" t="s">
        <v>1334</v>
      </c>
      <c r="N697" s="271"/>
      <c r="O697" s="271"/>
      <c r="P697" s="271"/>
      <c r="Q697" s="271"/>
      <c r="R697" s="271"/>
      <c r="S697" s="271"/>
      <c r="T697" s="271"/>
      <c r="U697" s="271"/>
      <c r="V697" s="271"/>
      <c r="W697"/>
    </row>
    <row r="698" spans="1:23" s="620" customFormat="1">
      <c r="A698" s="271">
        <v>809349</v>
      </c>
      <c r="B698" s="271" t="s">
        <v>725</v>
      </c>
      <c r="C698" s="271" t="s">
        <v>1208</v>
      </c>
      <c r="D698" s="271" t="s">
        <v>555</v>
      </c>
      <c r="E698" s="271" t="s">
        <v>346</v>
      </c>
      <c r="F698" s="271">
        <v>28907</v>
      </c>
      <c r="G698" s="271" t="s">
        <v>1332</v>
      </c>
      <c r="H698" s="271" t="s">
        <v>1957</v>
      </c>
      <c r="I698" s="271" t="s">
        <v>2008</v>
      </c>
      <c r="J698" s="271" t="s">
        <v>1335</v>
      </c>
      <c r="K698" s="271" t="s">
        <v>1991</v>
      </c>
      <c r="L698" s="271" t="s">
        <v>1332</v>
      </c>
      <c r="M698" s="271"/>
      <c r="N698" s="271"/>
      <c r="O698" s="271"/>
      <c r="P698" s="271"/>
      <c r="Q698" s="271"/>
      <c r="R698" s="271"/>
      <c r="S698" s="271"/>
      <c r="T698" s="271"/>
      <c r="U698" s="271"/>
      <c r="V698" s="271"/>
      <c r="W698"/>
    </row>
    <row r="699" spans="1:23" s="620" customFormat="1">
      <c r="A699" s="271">
        <v>809812</v>
      </c>
      <c r="B699" s="271" t="s">
        <v>1036</v>
      </c>
      <c r="C699" s="271" t="s">
        <v>292</v>
      </c>
      <c r="D699" s="271" t="s">
        <v>584</v>
      </c>
      <c r="E699" s="271" t="s">
        <v>346</v>
      </c>
      <c r="F699" s="271">
        <v>28497</v>
      </c>
      <c r="G699" s="271" t="s">
        <v>1332</v>
      </c>
      <c r="H699" s="271" t="s">
        <v>1345</v>
      </c>
      <c r="I699" s="271" t="s">
        <v>2008</v>
      </c>
      <c r="J699" s="271" t="s">
        <v>1335</v>
      </c>
      <c r="K699" s="271" t="s">
        <v>1992</v>
      </c>
      <c r="L699" s="271" t="s">
        <v>1332</v>
      </c>
      <c r="M699" s="271" t="s">
        <v>1332</v>
      </c>
      <c r="N699" s="271"/>
      <c r="O699" s="271"/>
      <c r="P699" s="271"/>
      <c r="Q699" s="271"/>
      <c r="R699" s="271"/>
      <c r="S699" s="271"/>
      <c r="T699" s="271"/>
      <c r="U699" s="271"/>
      <c r="V699" s="271"/>
      <c r="W699"/>
    </row>
    <row r="700" spans="1:23" s="620" customFormat="1">
      <c r="A700" s="271">
        <v>807270</v>
      </c>
      <c r="B700" s="271" t="s">
        <v>1186</v>
      </c>
      <c r="C700" s="271" t="s">
        <v>268</v>
      </c>
      <c r="D700" s="271" t="s">
        <v>1663</v>
      </c>
      <c r="E700" s="271" t="s">
        <v>346</v>
      </c>
      <c r="F700" s="271">
        <v>29517</v>
      </c>
      <c r="G700" s="271" t="s">
        <v>1332</v>
      </c>
      <c r="H700" s="271" t="s">
        <v>1345</v>
      </c>
      <c r="I700" s="271" t="s">
        <v>2008</v>
      </c>
      <c r="J700" s="271" t="s">
        <v>1776</v>
      </c>
      <c r="K700" s="271" t="s">
        <v>1992</v>
      </c>
      <c r="L700" s="271" t="s">
        <v>1334</v>
      </c>
      <c r="M700" s="271" t="s">
        <v>1334</v>
      </c>
      <c r="N700" s="271"/>
      <c r="O700" s="271"/>
      <c r="P700" s="271"/>
      <c r="Q700" s="271"/>
      <c r="R700" s="271"/>
      <c r="S700" s="271"/>
      <c r="T700" s="271"/>
      <c r="U700" s="271"/>
      <c r="V700" s="271"/>
      <c r="W700"/>
    </row>
    <row r="701" spans="1:23" s="620" customFormat="1">
      <c r="A701" s="271">
        <v>804491</v>
      </c>
      <c r="B701" s="271" t="s">
        <v>1406</v>
      </c>
      <c r="C701" s="271" t="s">
        <v>227</v>
      </c>
      <c r="D701" s="271" t="s">
        <v>671</v>
      </c>
      <c r="E701" s="271" t="s">
        <v>345</v>
      </c>
      <c r="F701" s="271">
        <v>28704</v>
      </c>
      <c r="G701" s="271" t="s">
        <v>1332</v>
      </c>
      <c r="H701" s="271" t="s">
        <v>1345</v>
      </c>
      <c r="I701" s="271" t="s">
        <v>2008</v>
      </c>
      <c r="J701" s="271" t="s">
        <v>1335</v>
      </c>
      <c r="K701" s="271" t="s">
        <v>1993</v>
      </c>
      <c r="L701" s="271" t="s">
        <v>1332</v>
      </c>
      <c r="M701" s="271" t="s">
        <v>1332</v>
      </c>
      <c r="N701" s="271"/>
      <c r="O701" s="271"/>
      <c r="P701" s="271"/>
      <c r="Q701" s="271"/>
      <c r="R701" s="271"/>
      <c r="S701" s="271"/>
      <c r="T701" s="271"/>
      <c r="U701" s="271"/>
      <c r="V701" s="271"/>
      <c r="W701"/>
    </row>
    <row r="702" spans="1:23" s="620" customFormat="1">
      <c r="A702" s="271">
        <v>811904</v>
      </c>
      <c r="B702" s="271" t="s">
        <v>1600</v>
      </c>
      <c r="C702" s="271" t="s">
        <v>316</v>
      </c>
      <c r="D702" s="271" t="s">
        <v>621</v>
      </c>
      <c r="E702" s="271" t="s">
        <v>346</v>
      </c>
      <c r="F702" s="271">
        <v>29495</v>
      </c>
      <c r="G702" s="271" t="s">
        <v>1332</v>
      </c>
      <c r="H702" s="271" t="s">
        <v>1345</v>
      </c>
      <c r="I702" s="271" t="s">
        <v>2008</v>
      </c>
      <c r="J702" s="271" t="s">
        <v>1333</v>
      </c>
      <c r="K702" s="271" t="s">
        <v>1993</v>
      </c>
      <c r="L702" s="271" t="s">
        <v>1332</v>
      </c>
      <c r="M702" s="271" t="s">
        <v>1332</v>
      </c>
      <c r="N702" s="271"/>
      <c r="O702" s="271"/>
      <c r="P702" s="271"/>
      <c r="Q702" s="271"/>
      <c r="R702" s="271"/>
      <c r="S702" s="271"/>
      <c r="T702" s="271"/>
      <c r="U702" s="271"/>
      <c r="V702" s="271"/>
      <c r="W702"/>
    </row>
    <row r="703" spans="1:23" s="620" customFormat="1">
      <c r="A703" s="271">
        <v>804900</v>
      </c>
      <c r="B703" s="271" t="s">
        <v>1411</v>
      </c>
      <c r="C703" s="271" t="s">
        <v>1659</v>
      </c>
      <c r="D703" s="271" t="s">
        <v>715</v>
      </c>
      <c r="E703" s="271" t="s">
        <v>345</v>
      </c>
      <c r="F703" s="271">
        <v>28418</v>
      </c>
      <c r="G703" s="271" t="s">
        <v>1825</v>
      </c>
      <c r="H703" s="271" t="s">
        <v>1345</v>
      </c>
      <c r="I703" s="271" t="s">
        <v>2008</v>
      </c>
      <c r="J703" s="271" t="s">
        <v>1962</v>
      </c>
      <c r="K703" s="271" t="s">
        <v>1994</v>
      </c>
      <c r="L703" s="271" t="s">
        <v>1343</v>
      </c>
      <c r="M703" s="271" t="s">
        <v>1343</v>
      </c>
      <c r="N703" s="271"/>
      <c r="O703" s="271"/>
      <c r="P703" s="271"/>
      <c r="Q703" s="271"/>
      <c r="R703" s="271"/>
      <c r="S703" s="271"/>
      <c r="T703" s="271"/>
      <c r="U703" s="271"/>
      <c r="V703" s="271"/>
      <c r="W703"/>
    </row>
    <row r="704" spans="1:23" s="620" customFormat="1">
      <c r="A704" s="271">
        <v>808715</v>
      </c>
      <c r="B704" s="271" t="s">
        <v>1195</v>
      </c>
      <c r="C704" s="271" t="s">
        <v>746</v>
      </c>
      <c r="D704" s="271" t="s">
        <v>638</v>
      </c>
      <c r="E704" s="271" t="s">
        <v>346</v>
      </c>
      <c r="F704" s="271">
        <v>28731</v>
      </c>
      <c r="G704" s="271" t="s">
        <v>1332</v>
      </c>
      <c r="H704" s="271" t="s">
        <v>1345</v>
      </c>
      <c r="I704" s="271" t="s">
        <v>2008</v>
      </c>
      <c r="J704" s="271" t="s">
        <v>1333</v>
      </c>
      <c r="K704" s="271" t="s">
        <v>1995</v>
      </c>
      <c r="L704" s="271" t="s">
        <v>1332</v>
      </c>
      <c r="M704" s="271" t="s">
        <v>1332</v>
      </c>
      <c r="N704" s="271"/>
      <c r="O704" s="271"/>
      <c r="P704" s="271"/>
      <c r="Q704" s="271"/>
      <c r="R704" s="271"/>
      <c r="S704" s="271"/>
      <c r="T704" s="271"/>
      <c r="U704" s="271"/>
      <c r="V704" s="271"/>
      <c r="W704"/>
    </row>
    <row r="705" spans="1:23" s="620" customFormat="1">
      <c r="A705" s="271">
        <v>811870</v>
      </c>
      <c r="B705" s="271" t="s">
        <v>1318</v>
      </c>
      <c r="C705" s="271" t="s">
        <v>88</v>
      </c>
      <c r="D705" s="271" t="s">
        <v>641</v>
      </c>
      <c r="E705" s="271" t="s">
        <v>346</v>
      </c>
      <c r="F705" s="271">
        <v>26857</v>
      </c>
      <c r="G705" s="271" t="s">
        <v>1332</v>
      </c>
      <c r="H705" s="271" t="s">
        <v>1345</v>
      </c>
      <c r="I705" s="271" t="s">
        <v>2008</v>
      </c>
      <c r="J705" s="271" t="s">
        <v>1333</v>
      </c>
      <c r="K705" s="271" t="s">
        <v>1998</v>
      </c>
      <c r="L705" s="271" t="s">
        <v>1332</v>
      </c>
      <c r="M705" s="271" t="s">
        <v>1332</v>
      </c>
      <c r="N705" s="271"/>
      <c r="O705" s="271"/>
      <c r="P705" s="271"/>
      <c r="Q705" s="271"/>
      <c r="R705" s="271"/>
      <c r="S705" s="271"/>
      <c r="T705" s="271"/>
      <c r="U705" s="271"/>
      <c r="V705" s="271"/>
      <c r="W705"/>
    </row>
    <row r="706" spans="1:23" s="620" customFormat="1">
      <c r="A706" s="271">
        <v>804421</v>
      </c>
      <c r="B706" s="271" t="s">
        <v>800</v>
      </c>
      <c r="C706" s="271" t="s">
        <v>172</v>
      </c>
      <c r="D706" s="271" t="s">
        <v>436</v>
      </c>
      <c r="E706" s="271" t="s">
        <v>345</v>
      </c>
      <c r="F706" s="271">
        <v>27110</v>
      </c>
      <c r="G706" s="271" t="s">
        <v>1332</v>
      </c>
      <c r="H706" s="271" t="s">
        <v>1345</v>
      </c>
      <c r="I706" s="271" t="s">
        <v>2008</v>
      </c>
      <c r="J706" s="271" t="s">
        <v>1961</v>
      </c>
      <c r="K706" s="271" t="s">
        <v>1999</v>
      </c>
      <c r="L706" s="271" t="s">
        <v>1332</v>
      </c>
      <c r="M706" s="271" t="s">
        <v>1332</v>
      </c>
      <c r="N706" s="271"/>
      <c r="O706" s="271"/>
      <c r="P706" s="271"/>
      <c r="Q706" s="271"/>
      <c r="R706" s="271"/>
      <c r="S706" s="271"/>
      <c r="T706" s="271"/>
      <c r="U706" s="271"/>
      <c r="V706" s="271"/>
      <c r="W706"/>
    </row>
    <row r="707" spans="1:23" s="620" customFormat="1">
      <c r="A707" s="271">
        <v>810180</v>
      </c>
      <c r="B707" s="271" t="s">
        <v>1037</v>
      </c>
      <c r="C707" s="271" t="s">
        <v>132</v>
      </c>
      <c r="D707" s="271" t="s">
        <v>703</v>
      </c>
      <c r="E707" s="271" t="s">
        <v>346</v>
      </c>
      <c r="F707" s="271">
        <v>34438</v>
      </c>
      <c r="G707" s="271" t="s">
        <v>1834</v>
      </c>
      <c r="H707" s="271" t="s">
        <v>1345</v>
      </c>
      <c r="I707" s="271" t="s">
        <v>2008</v>
      </c>
      <c r="J707" s="271" t="s">
        <v>1335</v>
      </c>
      <c r="K707" s="271"/>
      <c r="L707" s="271" t="s">
        <v>1334</v>
      </c>
      <c r="M707" s="271" t="s">
        <v>1334</v>
      </c>
      <c r="N707" s="271"/>
      <c r="O707" s="271"/>
      <c r="P707" s="271"/>
      <c r="Q707" s="271"/>
      <c r="R707" s="271"/>
      <c r="S707" s="271"/>
      <c r="T707" s="271"/>
      <c r="U707" s="271"/>
      <c r="V707" s="271"/>
      <c r="W707"/>
    </row>
    <row r="708" spans="1:23" s="620" customFormat="1">
      <c r="A708" s="271">
        <v>809040</v>
      </c>
      <c r="B708" s="271" t="s">
        <v>1024</v>
      </c>
      <c r="C708" s="271" t="s">
        <v>306</v>
      </c>
      <c r="D708" s="271" t="s">
        <v>1747</v>
      </c>
      <c r="E708" s="271" t="s">
        <v>346</v>
      </c>
      <c r="F708" s="271">
        <v>32533</v>
      </c>
      <c r="G708" s="271" t="s">
        <v>1354</v>
      </c>
      <c r="H708" s="271" t="s">
        <v>1345</v>
      </c>
      <c r="I708" s="271" t="s">
        <v>2008</v>
      </c>
      <c r="J708" s="271" t="s">
        <v>1333</v>
      </c>
      <c r="K708" s="271" t="s">
        <v>1965</v>
      </c>
      <c r="L708" s="271" t="s">
        <v>1352</v>
      </c>
      <c r="M708" s="271" t="s">
        <v>1352</v>
      </c>
      <c r="N708" s="271"/>
      <c r="O708" s="271"/>
      <c r="P708" s="271"/>
      <c r="Q708" s="271"/>
      <c r="R708" s="271"/>
      <c r="S708" s="271"/>
      <c r="T708" s="271"/>
      <c r="U708" s="271"/>
      <c r="V708" s="271"/>
      <c r="W708"/>
    </row>
    <row r="709" spans="1:23" s="620" customFormat="1">
      <c r="A709" s="271">
        <v>806018</v>
      </c>
      <c r="B709" s="271" t="s">
        <v>863</v>
      </c>
      <c r="C709" s="271" t="s">
        <v>1674</v>
      </c>
      <c r="D709" s="271" t="s">
        <v>114</v>
      </c>
      <c r="E709" s="271" t="s">
        <v>345</v>
      </c>
      <c r="F709" s="271">
        <v>34700</v>
      </c>
      <c r="G709" s="271" t="s">
        <v>1343</v>
      </c>
      <c r="H709" s="271" t="s">
        <v>1345</v>
      </c>
      <c r="I709" s="271" t="s">
        <v>2008</v>
      </c>
      <c r="J709" s="271" t="s">
        <v>1961</v>
      </c>
      <c r="K709" s="271" t="s">
        <v>1965</v>
      </c>
      <c r="L709" s="271" t="s">
        <v>1825</v>
      </c>
      <c r="M709" s="271" t="s">
        <v>1343</v>
      </c>
      <c r="N709" s="271"/>
      <c r="O709" s="271"/>
      <c r="P709" s="271"/>
      <c r="Q709" s="271"/>
      <c r="R709" s="271"/>
      <c r="S709" s="271"/>
      <c r="T709" s="271"/>
      <c r="U709" s="271"/>
      <c r="V709" s="271"/>
      <c r="W709"/>
    </row>
    <row r="710" spans="1:23" s="620" customFormat="1">
      <c r="A710" s="271">
        <v>805791</v>
      </c>
      <c r="B710" s="271" t="s">
        <v>1445</v>
      </c>
      <c r="C710" s="271" t="s">
        <v>84</v>
      </c>
      <c r="D710" s="271" t="s">
        <v>522</v>
      </c>
      <c r="E710" s="271" t="s">
        <v>346</v>
      </c>
      <c r="F710" s="271">
        <v>34700</v>
      </c>
      <c r="G710" s="271" t="s">
        <v>1332</v>
      </c>
      <c r="H710" s="271" t="s">
        <v>1345</v>
      </c>
      <c r="I710" s="271" t="s">
        <v>2008</v>
      </c>
      <c r="J710" s="271" t="s">
        <v>1335</v>
      </c>
      <c r="K710" s="271" t="s">
        <v>1965</v>
      </c>
      <c r="L710" s="271" t="s">
        <v>1332</v>
      </c>
      <c r="M710" s="271" t="s">
        <v>1332</v>
      </c>
      <c r="N710" s="271"/>
      <c r="O710" s="271"/>
      <c r="P710" s="271"/>
      <c r="Q710" s="271"/>
      <c r="R710" s="271"/>
      <c r="S710" s="271"/>
      <c r="T710" s="271"/>
      <c r="U710" s="271"/>
      <c r="V710" s="271"/>
      <c r="W710"/>
    </row>
    <row r="711" spans="1:23" s="620" customFormat="1">
      <c r="A711" s="271">
        <v>808032</v>
      </c>
      <c r="B711" s="271" t="s">
        <v>975</v>
      </c>
      <c r="C711" s="271" t="s">
        <v>278</v>
      </c>
      <c r="D711" s="271" t="s">
        <v>437</v>
      </c>
      <c r="E711" s="271" t="s">
        <v>346</v>
      </c>
      <c r="F711" s="271">
        <v>36161</v>
      </c>
      <c r="G711" s="271" t="s">
        <v>1880</v>
      </c>
      <c r="H711" s="271" t="s">
        <v>1345</v>
      </c>
      <c r="I711" s="271" t="s">
        <v>2008</v>
      </c>
      <c r="J711" s="271" t="s">
        <v>1962</v>
      </c>
      <c r="K711" s="271" t="s">
        <v>1965</v>
      </c>
      <c r="L711" s="271" t="s">
        <v>1332</v>
      </c>
      <c r="M711" s="271" t="s">
        <v>1880</v>
      </c>
      <c r="N711" s="271"/>
      <c r="O711" s="271"/>
      <c r="P711" s="271"/>
      <c r="Q711" s="271"/>
      <c r="R711" s="271"/>
      <c r="S711" s="271"/>
      <c r="T711" s="271"/>
      <c r="U711" s="271"/>
      <c r="V711" s="271"/>
      <c r="W711"/>
    </row>
    <row r="712" spans="1:23" s="620" customFormat="1">
      <c r="A712" s="271">
        <v>807680</v>
      </c>
      <c r="B712" s="271" t="s">
        <v>958</v>
      </c>
      <c r="C712" s="271" t="s">
        <v>186</v>
      </c>
      <c r="D712" s="271" t="s">
        <v>1710</v>
      </c>
      <c r="E712" s="271" t="s">
        <v>345</v>
      </c>
      <c r="F712" s="271">
        <v>31708</v>
      </c>
      <c r="G712" s="271" t="s">
        <v>1921</v>
      </c>
      <c r="H712" s="271" t="s">
        <v>1345</v>
      </c>
      <c r="I712" s="271" t="s">
        <v>2008</v>
      </c>
      <c r="J712" s="271" t="s">
        <v>1333</v>
      </c>
      <c r="K712" s="271" t="s">
        <v>1965</v>
      </c>
      <c r="L712" s="271" t="s">
        <v>1332</v>
      </c>
      <c r="M712" s="271" t="s">
        <v>1344</v>
      </c>
      <c r="N712" s="271"/>
      <c r="O712" s="271"/>
      <c r="P712" s="271"/>
      <c r="Q712" s="271"/>
      <c r="R712" s="271"/>
      <c r="S712" s="271"/>
      <c r="T712" s="271"/>
      <c r="U712" s="271"/>
      <c r="V712" s="271"/>
      <c r="W712"/>
    </row>
    <row r="713" spans="1:23" s="620" customFormat="1">
      <c r="A713" s="271">
        <v>810536</v>
      </c>
      <c r="B713" s="271" t="s">
        <v>1043</v>
      </c>
      <c r="C713" s="271" t="s">
        <v>201</v>
      </c>
      <c r="D713" s="271" t="s">
        <v>582</v>
      </c>
      <c r="E713" s="271" t="s">
        <v>345</v>
      </c>
      <c r="F713" s="271">
        <v>33239</v>
      </c>
      <c r="G713" s="271" t="s">
        <v>1880</v>
      </c>
      <c r="H713" s="271" t="s">
        <v>1345</v>
      </c>
      <c r="I713" s="271" t="s">
        <v>2008</v>
      </c>
      <c r="J713" s="271" t="s">
        <v>1965</v>
      </c>
      <c r="K713" s="271" t="s">
        <v>1965</v>
      </c>
      <c r="L713" s="271"/>
      <c r="M713" s="271" t="s">
        <v>1349</v>
      </c>
      <c r="N713" s="271"/>
      <c r="O713" s="271"/>
      <c r="P713" s="271"/>
      <c r="Q713" s="271"/>
      <c r="R713" s="271"/>
      <c r="S713" s="271"/>
      <c r="T713" s="271"/>
      <c r="U713" s="271"/>
      <c r="V713" s="271"/>
      <c r="W713"/>
    </row>
    <row r="714" spans="1:23" s="620" customFormat="1">
      <c r="A714" s="271">
        <v>810745</v>
      </c>
      <c r="B714" s="271" t="s">
        <v>756</v>
      </c>
      <c r="C714" s="271" t="s">
        <v>96</v>
      </c>
      <c r="D714" s="271" t="s">
        <v>521</v>
      </c>
      <c r="E714" s="271" t="s">
        <v>345</v>
      </c>
      <c r="F714" s="271">
        <v>34700</v>
      </c>
      <c r="G714" s="271" t="s">
        <v>1332</v>
      </c>
      <c r="H714" s="271" t="s">
        <v>1345</v>
      </c>
      <c r="I714" s="271" t="s">
        <v>2008</v>
      </c>
      <c r="J714" s="271" t="s">
        <v>1335</v>
      </c>
      <c r="K714" s="271" t="s">
        <v>1965</v>
      </c>
      <c r="L714" s="271"/>
      <c r="M714" s="271" t="s">
        <v>1334</v>
      </c>
      <c r="N714" s="271"/>
      <c r="O714" s="271"/>
      <c r="P714" s="271"/>
      <c r="Q714" s="271"/>
      <c r="R714" s="271"/>
      <c r="S714" s="271"/>
      <c r="T714" s="271"/>
      <c r="U714" s="271"/>
      <c r="V714" s="271"/>
      <c r="W714"/>
    </row>
    <row r="715" spans="1:23" s="620" customFormat="1">
      <c r="A715" s="271">
        <v>808709</v>
      </c>
      <c r="B715" s="271" t="s">
        <v>1015</v>
      </c>
      <c r="C715" s="271" t="s">
        <v>208</v>
      </c>
      <c r="D715" s="271" t="s">
        <v>436</v>
      </c>
      <c r="E715" s="271" t="s">
        <v>345</v>
      </c>
      <c r="F715" s="271">
        <v>32874</v>
      </c>
      <c r="G715" s="271" t="s">
        <v>1821</v>
      </c>
      <c r="H715" s="271" t="s">
        <v>1345</v>
      </c>
      <c r="I715" s="271" t="s">
        <v>2008</v>
      </c>
      <c r="J715" s="271" t="s">
        <v>1335</v>
      </c>
      <c r="K715" s="271" t="s">
        <v>1965</v>
      </c>
      <c r="L715" s="271"/>
      <c r="M715" s="271" t="s">
        <v>1334</v>
      </c>
      <c r="N715" s="271"/>
      <c r="O715" s="271"/>
      <c r="P715" s="271"/>
      <c r="Q715" s="271"/>
      <c r="R715" s="271"/>
      <c r="S715" s="271"/>
      <c r="T715" s="271"/>
      <c r="U715" s="271"/>
      <c r="V715" s="271"/>
      <c r="W715"/>
    </row>
    <row r="716" spans="1:23" s="620" customFormat="1">
      <c r="A716" s="271">
        <v>810386</v>
      </c>
      <c r="B716" s="271" t="s">
        <v>1578</v>
      </c>
      <c r="C716" s="271" t="s">
        <v>1760</v>
      </c>
      <c r="D716" s="271" t="s">
        <v>1761</v>
      </c>
      <c r="E716" s="271" t="s">
        <v>345</v>
      </c>
      <c r="F716" s="271">
        <v>27056</v>
      </c>
      <c r="G716" s="271" t="s">
        <v>1795</v>
      </c>
      <c r="H716" s="271" t="s">
        <v>1345</v>
      </c>
      <c r="I716" s="271" t="s">
        <v>2008</v>
      </c>
      <c r="J716" s="271" t="s">
        <v>1779</v>
      </c>
      <c r="K716" s="271" t="s">
        <v>1965</v>
      </c>
      <c r="L716" s="271"/>
      <c r="M716" s="271" t="s">
        <v>1332</v>
      </c>
      <c r="N716" s="271"/>
      <c r="O716" s="271"/>
      <c r="P716" s="271"/>
      <c r="Q716" s="271"/>
      <c r="R716" s="271"/>
      <c r="S716" s="271"/>
      <c r="T716" s="271"/>
      <c r="U716" s="271"/>
      <c r="V716" s="271"/>
      <c r="W716"/>
    </row>
    <row r="717" spans="1:23" s="620" customFormat="1">
      <c r="A717" s="271">
        <v>807152</v>
      </c>
      <c r="B717" s="271" t="s">
        <v>1499</v>
      </c>
      <c r="C717" s="271" t="s">
        <v>82</v>
      </c>
      <c r="D717" s="271" t="s">
        <v>500</v>
      </c>
      <c r="E717" s="271" t="s">
        <v>346</v>
      </c>
      <c r="F717" s="271"/>
      <c r="G717" s="271"/>
      <c r="H717" s="271" t="s">
        <v>1345</v>
      </c>
      <c r="I717" s="271" t="s">
        <v>2008</v>
      </c>
      <c r="J717" s="271" t="s">
        <v>1962</v>
      </c>
      <c r="K717" s="271" t="s">
        <v>1965</v>
      </c>
      <c r="L717" s="271"/>
      <c r="M717" s="271" t="s">
        <v>1353</v>
      </c>
      <c r="N717" s="271"/>
      <c r="O717" s="271"/>
      <c r="P717" s="271"/>
      <c r="Q717" s="271"/>
      <c r="R717" s="271"/>
      <c r="S717" s="271"/>
      <c r="T717" s="271"/>
      <c r="U717" s="271"/>
      <c r="V717" s="271"/>
      <c r="W717"/>
    </row>
    <row r="718" spans="1:23" s="620" customFormat="1">
      <c r="A718" s="271">
        <v>801779</v>
      </c>
      <c r="B718" s="271" t="s">
        <v>1368</v>
      </c>
      <c r="C718" s="271" t="s">
        <v>102</v>
      </c>
      <c r="D718" s="271" t="s">
        <v>1622</v>
      </c>
      <c r="E718" s="271" t="s">
        <v>346</v>
      </c>
      <c r="F718" s="271"/>
      <c r="G718" s="271" t="s">
        <v>1795</v>
      </c>
      <c r="H718" s="271" t="s">
        <v>1345</v>
      </c>
      <c r="I718" s="271" t="s">
        <v>2008</v>
      </c>
      <c r="J718" s="271" t="s">
        <v>1961</v>
      </c>
      <c r="K718" s="271" t="s">
        <v>1965</v>
      </c>
      <c r="L718" s="271"/>
      <c r="M718" s="271" t="s">
        <v>1332</v>
      </c>
      <c r="N718" s="271"/>
      <c r="O718" s="271"/>
      <c r="P718" s="271"/>
      <c r="Q718" s="271"/>
      <c r="R718" s="271"/>
      <c r="S718" s="271"/>
      <c r="T718" s="271"/>
      <c r="U718" s="271"/>
      <c r="V718" s="271"/>
      <c r="W718"/>
    </row>
    <row r="719" spans="1:23" s="620" customFormat="1">
      <c r="A719" s="271">
        <v>808535</v>
      </c>
      <c r="B719" s="271" t="s">
        <v>1542</v>
      </c>
      <c r="C719" s="271" t="s">
        <v>1735</v>
      </c>
      <c r="D719" s="271" t="s">
        <v>1736</v>
      </c>
      <c r="E719" s="271" t="s">
        <v>346</v>
      </c>
      <c r="F719" s="271">
        <v>35339</v>
      </c>
      <c r="G719" s="271" t="s">
        <v>1928</v>
      </c>
      <c r="H719" s="271" t="s">
        <v>1345</v>
      </c>
      <c r="I719" s="271" t="s">
        <v>2008</v>
      </c>
      <c r="J719" s="271" t="s">
        <v>1961</v>
      </c>
      <c r="K719" s="271" t="s">
        <v>1965</v>
      </c>
      <c r="L719" s="271"/>
      <c r="M719" s="271" t="s">
        <v>1354</v>
      </c>
      <c r="N719" s="271"/>
      <c r="O719" s="271"/>
      <c r="P719" s="271"/>
      <c r="Q719" s="271"/>
      <c r="R719" s="271"/>
      <c r="S719" s="271"/>
      <c r="T719" s="271"/>
      <c r="U719" s="271"/>
      <c r="V719" s="271"/>
      <c r="W719"/>
    </row>
    <row r="720" spans="1:23" s="620" customFormat="1">
      <c r="A720" s="271">
        <v>810742</v>
      </c>
      <c r="B720" s="271" t="s">
        <v>1069</v>
      </c>
      <c r="C720" s="271" t="s">
        <v>280</v>
      </c>
      <c r="D720" s="271" t="s">
        <v>431</v>
      </c>
      <c r="E720" s="271" t="s">
        <v>345</v>
      </c>
      <c r="F720" s="271">
        <v>35431</v>
      </c>
      <c r="G720" s="271" t="s">
        <v>1332</v>
      </c>
      <c r="H720" s="271" t="s">
        <v>1345</v>
      </c>
      <c r="I720" s="271" t="s">
        <v>2008</v>
      </c>
      <c r="J720" s="271" t="s">
        <v>1333</v>
      </c>
      <c r="K720" s="271" t="s">
        <v>1965</v>
      </c>
      <c r="L720" s="271"/>
      <c r="M720" s="271" t="s">
        <v>1332</v>
      </c>
      <c r="N720" s="271"/>
      <c r="O720" s="271"/>
      <c r="P720" s="271"/>
      <c r="Q720" s="271"/>
      <c r="R720" s="271"/>
      <c r="S720" s="271"/>
      <c r="T720" s="271"/>
      <c r="U720" s="271"/>
      <c r="V720" s="271"/>
      <c r="W720"/>
    </row>
    <row r="721" spans="1:23" s="620" customFormat="1">
      <c r="A721" s="271">
        <v>810263</v>
      </c>
      <c r="B721" s="271" t="s">
        <v>1572</v>
      </c>
      <c r="C721" s="271" t="s">
        <v>739</v>
      </c>
      <c r="D721" s="271" t="s">
        <v>1703</v>
      </c>
      <c r="E721" s="271" t="s">
        <v>345</v>
      </c>
      <c r="F721" s="271"/>
      <c r="G721" s="271" t="s">
        <v>1795</v>
      </c>
      <c r="H721" s="271" t="s">
        <v>1345</v>
      </c>
      <c r="I721" s="271" t="s">
        <v>2008</v>
      </c>
      <c r="J721" s="271" t="s">
        <v>1333</v>
      </c>
      <c r="K721" s="271" t="s">
        <v>1965</v>
      </c>
      <c r="L721" s="271"/>
      <c r="M721" s="271" t="s">
        <v>1332</v>
      </c>
      <c r="N721" s="271"/>
      <c r="O721" s="271"/>
      <c r="P721" s="271"/>
      <c r="Q721" s="271"/>
      <c r="R721" s="271"/>
      <c r="S721" s="271"/>
      <c r="T721" s="271"/>
      <c r="U721" s="271"/>
      <c r="V721" s="271"/>
      <c r="W721"/>
    </row>
    <row r="722" spans="1:23" s="620" customFormat="1">
      <c r="A722" s="271">
        <v>810747</v>
      </c>
      <c r="B722" s="271" t="s">
        <v>1072</v>
      </c>
      <c r="C722" s="271" t="s">
        <v>84</v>
      </c>
      <c r="D722" s="271" t="s">
        <v>598</v>
      </c>
      <c r="E722" s="271" t="s">
        <v>345</v>
      </c>
      <c r="F722" s="271">
        <v>35431</v>
      </c>
      <c r="G722" s="271" t="s">
        <v>1332</v>
      </c>
      <c r="H722" s="271" t="s">
        <v>1345</v>
      </c>
      <c r="I722" s="271" t="s">
        <v>2008</v>
      </c>
      <c r="J722" s="271" t="s">
        <v>1333</v>
      </c>
      <c r="K722" s="271" t="s">
        <v>1965</v>
      </c>
      <c r="L722" s="271"/>
      <c r="M722" s="271" t="s">
        <v>1332</v>
      </c>
      <c r="N722" s="271"/>
      <c r="O722" s="271"/>
      <c r="P722" s="271"/>
      <c r="Q722" s="271"/>
      <c r="R722" s="271"/>
      <c r="S722" s="271"/>
      <c r="T722" s="271"/>
      <c r="U722" s="271"/>
      <c r="V722" s="271"/>
      <c r="W722"/>
    </row>
    <row r="723" spans="1:23" s="620" customFormat="1">
      <c r="A723" s="271">
        <v>811900</v>
      </c>
      <c r="B723" s="271" t="s">
        <v>1599</v>
      </c>
      <c r="C723" s="271" t="s">
        <v>1773</v>
      </c>
      <c r="D723" s="271" t="s">
        <v>1774</v>
      </c>
      <c r="E723" s="271" t="s">
        <v>345</v>
      </c>
      <c r="F723" s="271"/>
      <c r="G723" s="271" t="s">
        <v>1795</v>
      </c>
      <c r="H723" s="271" t="s">
        <v>1345</v>
      </c>
      <c r="I723" s="271" t="s">
        <v>2008</v>
      </c>
      <c r="J723" s="271" t="s">
        <v>1333</v>
      </c>
      <c r="K723" s="271" t="s">
        <v>1965</v>
      </c>
      <c r="L723" s="271"/>
      <c r="M723" s="271" t="s">
        <v>1332</v>
      </c>
      <c r="N723" s="271"/>
      <c r="O723" s="271"/>
      <c r="P723" s="271"/>
      <c r="Q723" s="271"/>
      <c r="R723" s="271"/>
      <c r="S723" s="271"/>
      <c r="T723" s="271"/>
      <c r="U723" s="271"/>
      <c r="V723" s="271"/>
      <c r="W723"/>
    </row>
    <row r="724" spans="1:23" s="620" customFormat="1">
      <c r="A724" s="271">
        <v>806641</v>
      </c>
      <c r="B724" s="271" t="s">
        <v>1480</v>
      </c>
      <c r="C724" s="271" t="s">
        <v>492</v>
      </c>
      <c r="D724" s="271" t="s">
        <v>1610</v>
      </c>
      <c r="E724" s="271" t="s">
        <v>345</v>
      </c>
      <c r="F724" s="271">
        <v>35561</v>
      </c>
      <c r="G724" s="271" t="s">
        <v>1795</v>
      </c>
      <c r="H724" s="271" t="s">
        <v>1345</v>
      </c>
      <c r="I724" s="271" t="s">
        <v>2008</v>
      </c>
      <c r="J724" s="271" t="s">
        <v>1333</v>
      </c>
      <c r="K724" s="271" t="s">
        <v>1965</v>
      </c>
      <c r="L724" s="271"/>
      <c r="M724" s="271" t="s">
        <v>1332</v>
      </c>
      <c r="N724" s="271"/>
      <c r="O724" s="271"/>
      <c r="P724" s="271"/>
      <c r="Q724" s="271"/>
      <c r="R724" s="271"/>
      <c r="S724" s="271"/>
      <c r="T724" s="271"/>
      <c r="U724" s="271"/>
      <c r="V724" s="271"/>
      <c r="W724"/>
    </row>
    <row r="725" spans="1:23" s="620" customFormat="1">
      <c r="A725" s="271">
        <v>808134</v>
      </c>
      <c r="B725" s="271" t="s">
        <v>1528</v>
      </c>
      <c r="C725" s="271" t="s">
        <v>1722</v>
      </c>
      <c r="D725" s="271" t="s">
        <v>497</v>
      </c>
      <c r="E725" s="271" t="s">
        <v>346</v>
      </c>
      <c r="F725" s="271">
        <v>32414</v>
      </c>
      <c r="G725" s="271" t="s">
        <v>1795</v>
      </c>
      <c r="H725" s="271" t="s">
        <v>1345</v>
      </c>
      <c r="I725" s="271" t="s">
        <v>2008</v>
      </c>
      <c r="J725" s="271" t="s">
        <v>1333</v>
      </c>
      <c r="K725" s="271" t="s">
        <v>1965</v>
      </c>
      <c r="L725" s="271"/>
      <c r="M725" s="271" t="s">
        <v>1332</v>
      </c>
      <c r="N725" s="271"/>
      <c r="O725" s="271"/>
      <c r="P725" s="271"/>
      <c r="Q725" s="271"/>
      <c r="R725" s="271"/>
      <c r="S725" s="271"/>
      <c r="T725" s="271"/>
      <c r="U725" s="271"/>
      <c r="V725" s="271"/>
      <c r="W725"/>
    </row>
    <row r="726" spans="1:23" s="620" customFormat="1">
      <c r="A726" s="271">
        <v>810744</v>
      </c>
      <c r="B726" s="271" t="s">
        <v>1071</v>
      </c>
      <c r="C726" s="271" t="s">
        <v>147</v>
      </c>
      <c r="D726" s="271" t="s">
        <v>547</v>
      </c>
      <c r="E726" s="271" t="s">
        <v>345</v>
      </c>
      <c r="F726" s="271">
        <v>34335</v>
      </c>
      <c r="G726" s="271" t="s">
        <v>1332</v>
      </c>
      <c r="H726" s="271" t="s">
        <v>1345</v>
      </c>
      <c r="I726" s="271" t="s">
        <v>2008</v>
      </c>
      <c r="J726" s="271" t="s">
        <v>1333</v>
      </c>
      <c r="K726" s="271" t="s">
        <v>1965</v>
      </c>
      <c r="L726" s="271"/>
      <c r="M726" s="271" t="s">
        <v>1332</v>
      </c>
      <c r="N726" s="271"/>
      <c r="O726" s="271"/>
      <c r="P726" s="271"/>
      <c r="Q726" s="271"/>
      <c r="R726" s="271"/>
      <c r="S726" s="271"/>
      <c r="T726" s="271"/>
      <c r="U726" s="271"/>
      <c r="V726" s="271"/>
      <c r="W726"/>
    </row>
    <row r="727" spans="1:23" s="620" customFormat="1">
      <c r="A727" s="271">
        <v>810344</v>
      </c>
      <c r="B727" s="271" t="s">
        <v>1574</v>
      </c>
      <c r="C727" s="271" t="s">
        <v>1760</v>
      </c>
      <c r="D727" s="271" t="s">
        <v>1761</v>
      </c>
      <c r="E727" s="271" t="s">
        <v>346</v>
      </c>
      <c r="F727" s="271">
        <v>23934</v>
      </c>
      <c r="G727" s="271" t="s">
        <v>1795</v>
      </c>
      <c r="H727" s="271" t="s">
        <v>1345</v>
      </c>
      <c r="I727" s="271" t="s">
        <v>2008</v>
      </c>
      <c r="J727" s="271" t="s">
        <v>1333</v>
      </c>
      <c r="K727" s="271" t="s">
        <v>1965</v>
      </c>
      <c r="L727" s="271"/>
      <c r="M727" s="271" t="s">
        <v>1332</v>
      </c>
      <c r="N727" s="271"/>
      <c r="O727" s="271"/>
      <c r="P727" s="271"/>
      <c r="Q727" s="271"/>
      <c r="R727" s="271"/>
      <c r="S727" s="271"/>
      <c r="T727" s="271"/>
      <c r="U727" s="271"/>
      <c r="V727" s="271"/>
      <c r="W727"/>
    </row>
    <row r="728" spans="1:23" s="620" customFormat="1">
      <c r="A728" s="271">
        <v>811849</v>
      </c>
      <c r="B728" s="271" t="s">
        <v>1316</v>
      </c>
      <c r="C728" s="271" t="s">
        <v>628</v>
      </c>
      <c r="D728" s="271" t="s">
        <v>774</v>
      </c>
      <c r="E728" s="271" t="s">
        <v>346</v>
      </c>
      <c r="F728" s="271">
        <v>35796</v>
      </c>
      <c r="G728" s="271" t="s">
        <v>1795</v>
      </c>
      <c r="H728" s="271" t="s">
        <v>1345</v>
      </c>
      <c r="I728" s="271" t="s">
        <v>2008</v>
      </c>
      <c r="J728" s="271" t="s">
        <v>1333</v>
      </c>
      <c r="K728" s="271" t="s">
        <v>1965</v>
      </c>
      <c r="L728" s="271"/>
      <c r="M728" s="271" t="s">
        <v>1332</v>
      </c>
      <c r="N728" s="271"/>
      <c r="O728" s="271"/>
      <c r="P728" s="271"/>
      <c r="Q728" s="271"/>
      <c r="R728" s="271"/>
      <c r="S728" s="271"/>
      <c r="T728" s="271"/>
      <c r="U728" s="271"/>
      <c r="V728" s="271"/>
      <c r="W728"/>
    </row>
    <row r="729" spans="1:23" s="620" customFormat="1">
      <c r="A729" s="271">
        <v>805377</v>
      </c>
      <c r="B729" s="271" t="s">
        <v>831</v>
      </c>
      <c r="C729" s="271" t="s">
        <v>285</v>
      </c>
      <c r="D729" s="271" t="s">
        <v>1668</v>
      </c>
      <c r="E729" s="271" t="s">
        <v>346</v>
      </c>
      <c r="F729" s="271"/>
      <c r="G729" s="271" t="s">
        <v>1332</v>
      </c>
      <c r="H729" s="271" t="s">
        <v>1345</v>
      </c>
      <c r="I729" s="271" t="s">
        <v>2008</v>
      </c>
      <c r="J729" s="271" t="s">
        <v>1333</v>
      </c>
      <c r="K729" s="271" t="s">
        <v>1965</v>
      </c>
      <c r="L729" s="271"/>
      <c r="M729" s="271" t="s">
        <v>1332</v>
      </c>
      <c r="N729" s="271"/>
      <c r="O729" s="271"/>
      <c r="P729" s="271"/>
      <c r="Q729" s="271"/>
      <c r="R729" s="271"/>
      <c r="S729" s="271"/>
      <c r="T729" s="271"/>
      <c r="U729" s="271"/>
      <c r="V729" s="271"/>
      <c r="W729"/>
    </row>
    <row r="730" spans="1:23" s="620" customFormat="1">
      <c r="A730" s="271">
        <v>810678</v>
      </c>
      <c r="B730" s="271" t="s">
        <v>684</v>
      </c>
      <c r="C730" s="271" t="s">
        <v>179</v>
      </c>
      <c r="D730" s="271" t="s">
        <v>466</v>
      </c>
      <c r="E730" s="271" t="s">
        <v>345</v>
      </c>
      <c r="F730" s="271">
        <v>33970</v>
      </c>
      <c r="G730" s="271" t="s">
        <v>1795</v>
      </c>
      <c r="H730" s="271" t="s">
        <v>1345</v>
      </c>
      <c r="I730" s="271" t="s">
        <v>2008</v>
      </c>
      <c r="J730" s="271" t="s">
        <v>1333</v>
      </c>
      <c r="K730" s="271" t="s">
        <v>1965</v>
      </c>
      <c r="L730" s="271"/>
      <c r="M730" s="271" t="s">
        <v>1332</v>
      </c>
      <c r="N730" s="271"/>
      <c r="O730" s="271"/>
      <c r="P730" s="271"/>
      <c r="Q730" s="271"/>
      <c r="R730" s="271"/>
      <c r="S730" s="271"/>
      <c r="T730" s="271"/>
      <c r="U730" s="271"/>
      <c r="V730" s="271"/>
      <c r="W730"/>
    </row>
    <row r="731" spans="1:23" s="620" customFormat="1">
      <c r="A731" s="271">
        <v>806260</v>
      </c>
      <c r="B731" s="271" t="s">
        <v>1459</v>
      </c>
      <c r="C731" s="271" t="s">
        <v>1679</v>
      </c>
      <c r="D731" s="271" t="s">
        <v>1676</v>
      </c>
      <c r="E731" s="271" t="s">
        <v>346</v>
      </c>
      <c r="F731" s="271">
        <v>33604</v>
      </c>
      <c r="G731" s="271" t="s">
        <v>1332</v>
      </c>
      <c r="H731" s="271" t="s">
        <v>1345</v>
      </c>
      <c r="I731" s="271" t="s">
        <v>2008</v>
      </c>
      <c r="J731" s="271" t="s">
        <v>1333</v>
      </c>
      <c r="K731" s="271" t="s">
        <v>1965</v>
      </c>
      <c r="L731" s="271"/>
      <c r="M731" s="271" t="s">
        <v>1332</v>
      </c>
      <c r="N731" s="271"/>
      <c r="O731" s="271"/>
      <c r="P731" s="271"/>
      <c r="Q731" s="271"/>
      <c r="R731" s="271"/>
      <c r="S731" s="271"/>
      <c r="T731" s="271"/>
      <c r="U731" s="271"/>
      <c r="V731" s="271"/>
      <c r="W731"/>
    </row>
    <row r="732" spans="1:23" s="620" customFormat="1">
      <c r="A732" s="271">
        <v>805975</v>
      </c>
      <c r="B732" s="271" t="s">
        <v>861</v>
      </c>
      <c r="C732" s="271" t="s">
        <v>174</v>
      </c>
      <c r="D732" s="271" t="s">
        <v>442</v>
      </c>
      <c r="E732" s="271" t="s">
        <v>345</v>
      </c>
      <c r="F732" s="271"/>
      <c r="G732" s="271" t="s">
        <v>1332</v>
      </c>
      <c r="H732" s="271" t="s">
        <v>1345</v>
      </c>
      <c r="I732" s="271" t="s">
        <v>2008</v>
      </c>
      <c r="J732" s="271" t="s">
        <v>1333</v>
      </c>
      <c r="K732" s="271" t="s">
        <v>1965</v>
      </c>
      <c r="L732" s="271"/>
      <c r="M732" s="271" t="s">
        <v>1332</v>
      </c>
      <c r="N732" s="271"/>
      <c r="O732" s="271"/>
      <c r="P732" s="271"/>
      <c r="Q732" s="271"/>
      <c r="R732" s="271"/>
      <c r="S732" s="271"/>
      <c r="T732" s="271"/>
      <c r="U732" s="271"/>
      <c r="V732" s="271"/>
      <c r="W732"/>
    </row>
    <row r="733" spans="1:23" s="620" customFormat="1">
      <c r="A733" s="271">
        <v>800460</v>
      </c>
      <c r="B733" s="271" t="s">
        <v>1361</v>
      </c>
      <c r="C733" s="271" t="s">
        <v>730</v>
      </c>
      <c r="D733" s="271" t="s">
        <v>1613</v>
      </c>
      <c r="E733" s="271" t="s">
        <v>345</v>
      </c>
      <c r="F733" s="271">
        <v>31122</v>
      </c>
      <c r="G733" s="271" t="s">
        <v>1795</v>
      </c>
      <c r="H733" s="271" t="s">
        <v>1345</v>
      </c>
      <c r="I733" s="271" t="s">
        <v>2008</v>
      </c>
      <c r="J733" s="271" t="s">
        <v>1333</v>
      </c>
      <c r="K733" s="271" t="s">
        <v>1965</v>
      </c>
      <c r="L733" s="271"/>
      <c r="M733" s="271" t="s">
        <v>1342</v>
      </c>
      <c r="N733" s="271"/>
      <c r="O733" s="271"/>
      <c r="P733" s="271"/>
      <c r="Q733" s="271"/>
      <c r="R733" s="271"/>
      <c r="S733" s="271"/>
      <c r="T733" s="271"/>
      <c r="U733" s="271"/>
      <c r="V733" s="271"/>
      <c r="W733"/>
    </row>
    <row r="734" spans="1:23" s="620" customFormat="1">
      <c r="A734" s="271">
        <v>809032</v>
      </c>
      <c r="B734" s="271" t="s">
        <v>1023</v>
      </c>
      <c r="C734" s="271" t="s">
        <v>147</v>
      </c>
      <c r="D734" s="271" t="s">
        <v>546</v>
      </c>
      <c r="E734" s="271" t="s">
        <v>346</v>
      </c>
      <c r="F734" s="271"/>
      <c r="G734" s="271"/>
      <c r="H734" s="271" t="s">
        <v>1345</v>
      </c>
      <c r="I734" s="271" t="s">
        <v>2008</v>
      </c>
      <c r="J734" s="271" t="s">
        <v>1333</v>
      </c>
      <c r="K734" s="271" t="s">
        <v>1965</v>
      </c>
      <c r="L734" s="271"/>
      <c r="M734" s="271" t="s">
        <v>1334</v>
      </c>
      <c r="N734" s="271"/>
      <c r="O734" s="271"/>
      <c r="P734" s="271"/>
      <c r="Q734" s="271"/>
      <c r="R734" s="271"/>
      <c r="S734" s="271"/>
      <c r="T734" s="271"/>
      <c r="U734" s="271"/>
      <c r="V734" s="271"/>
      <c r="W734"/>
    </row>
    <row r="735" spans="1:23" s="620" customFormat="1">
      <c r="A735" s="271">
        <v>808190</v>
      </c>
      <c r="B735" s="271" t="s">
        <v>1189</v>
      </c>
      <c r="C735" s="271" t="s">
        <v>85</v>
      </c>
      <c r="D735" s="271" t="s">
        <v>679</v>
      </c>
      <c r="E735" s="271" t="s">
        <v>346</v>
      </c>
      <c r="F735" s="271">
        <v>32509</v>
      </c>
      <c r="G735" s="271" t="s">
        <v>1332</v>
      </c>
      <c r="H735" s="271" t="s">
        <v>1345</v>
      </c>
      <c r="I735" s="271" t="s">
        <v>2008</v>
      </c>
      <c r="J735" s="271" t="s">
        <v>1333</v>
      </c>
      <c r="K735" s="271" t="s">
        <v>1965</v>
      </c>
      <c r="L735" s="271"/>
      <c r="M735" s="271" t="s">
        <v>1334</v>
      </c>
      <c r="N735" s="271"/>
      <c r="O735" s="271"/>
      <c r="P735" s="271"/>
      <c r="Q735" s="271"/>
      <c r="R735" s="271"/>
      <c r="S735" s="271"/>
      <c r="T735" s="271"/>
      <c r="U735" s="271"/>
      <c r="V735" s="271"/>
      <c r="W735"/>
    </row>
    <row r="736" spans="1:23" s="620" customFormat="1">
      <c r="A736" s="271">
        <v>809928</v>
      </c>
      <c r="B736" s="271" t="s">
        <v>1565</v>
      </c>
      <c r="C736" s="271" t="s">
        <v>1317</v>
      </c>
      <c r="D736" s="271" t="s">
        <v>1639</v>
      </c>
      <c r="E736" s="271" t="s">
        <v>345</v>
      </c>
      <c r="F736" s="271">
        <v>29560</v>
      </c>
      <c r="G736" s="271" t="s">
        <v>1824</v>
      </c>
      <c r="H736" s="271" t="s">
        <v>1345</v>
      </c>
      <c r="I736" s="271" t="s">
        <v>2008</v>
      </c>
      <c r="J736" s="271" t="s">
        <v>1333</v>
      </c>
      <c r="K736" s="271" t="s">
        <v>1965</v>
      </c>
      <c r="L736" s="271"/>
      <c r="M736" s="271" t="s">
        <v>1344</v>
      </c>
      <c r="N736" s="271"/>
      <c r="O736" s="271"/>
      <c r="P736" s="271"/>
      <c r="Q736" s="271"/>
      <c r="R736" s="271"/>
      <c r="S736" s="271"/>
      <c r="T736" s="271"/>
      <c r="U736" s="271"/>
      <c r="V736" s="271"/>
      <c r="W736"/>
    </row>
    <row r="737" spans="1:23" s="620" customFormat="1">
      <c r="A737" s="271">
        <v>805867</v>
      </c>
      <c r="B737" s="271" t="s">
        <v>858</v>
      </c>
      <c r="C737" s="271" t="s">
        <v>693</v>
      </c>
      <c r="D737" s="271" t="s">
        <v>431</v>
      </c>
      <c r="E737" s="271" t="s">
        <v>345</v>
      </c>
      <c r="F737" s="271"/>
      <c r="G737" s="271" t="s">
        <v>1332</v>
      </c>
      <c r="H737" s="271" t="s">
        <v>1345</v>
      </c>
      <c r="I737" s="271" t="s">
        <v>2008</v>
      </c>
      <c r="J737" s="271" t="s">
        <v>1333</v>
      </c>
      <c r="K737" s="271" t="s">
        <v>1965</v>
      </c>
      <c r="L737" s="271"/>
      <c r="M737" s="271" t="s">
        <v>1344</v>
      </c>
      <c r="N737" s="271"/>
      <c r="O737" s="271"/>
      <c r="P737" s="271"/>
      <c r="Q737" s="271"/>
      <c r="R737" s="271"/>
      <c r="S737" s="271"/>
      <c r="T737" s="271"/>
      <c r="U737" s="271"/>
      <c r="V737" s="271"/>
      <c r="W737"/>
    </row>
    <row r="738" spans="1:23" s="620" customFormat="1">
      <c r="A738" s="271">
        <v>809478</v>
      </c>
      <c r="B738" s="271" t="s">
        <v>1209</v>
      </c>
      <c r="C738" s="271" t="s">
        <v>102</v>
      </c>
      <c r="D738" s="271" t="s">
        <v>1210</v>
      </c>
      <c r="E738" s="271" t="s">
        <v>346</v>
      </c>
      <c r="F738" s="271">
        <v>28113</v>
      </c>
      <c r="G738" s="271" t="s">
        <v>1935</v>
      </c>
      <c r="H738" s="271" t="s">
        <v>1345</v>
      </c>
      <c r="I738" s="271" t="s">
        <v>2008</v>
      </c>
      <c r="J738" s="271" t="s">
        <v>1333</v>
      </c>
      <c r="K738" s="271" t="s">
        <v>1965</v>
      </c>
      <c r="L738" s="271"/>
      <c r="M738" s="271" t="s">
        <v>1816</v>
      </c>
      <c r="N738" s="271"/>
      <c r="O738" s="271"/>
      <c r="P738" s="271"/>
      <c r="Q738" s="271"/>
      <c r="R738" s="271"/>
      <c r="S738" s="271"/>
      <c r="T738" s="271"/>
      <c r="U738" s="271"/>
      <c r="V738" s="271"/>
      <c r="W738"/>
    </row>
    <row r="739" spans="1:23" s="620" customFormat="1">
      <c r="A739" s="271">
        <v>807308</v>
      </c>
      <c r="B739" s="271" t="s">
        <v>947</v>
      </c>
      <c r="C739" s="271" t="s">
        <v>198</v>
      </c>
      <c r="D739" s="271" t="s">
        <v>748</v>
      </c>
      <c r="E739" s="271" t="s">
        <v>346</v>
      </c>
      <c r="F739" s="271"/>
      <c r="G739" s="271"/>
      <c r="H739" s="271" t="s">
        <v>1345</v>
      </c>
      <c r="I739" s="271" t="s">
        <v>2008</v>
      </c>
      <c r="J739" s="271" t="s">
        <v>1333</v>
      </c>
      <c r="K739" s="271" t="s">
        <v>1965</v>
      </c>
      <c r="L739" s="271"/>
      <c r="M739" s="271" t="s">
        <v>1816</v>
      </c>
      <c r="N739" s="271"/>
      <c r="O739" s="271"/>
      <c r="P739" s="271"/>
      <c r="Q739" s="271"/>
      <c r="R739" s="271"/>
      <c r="S739" s="271"/>
      <c r="T739" s="271"/>
      <c r="U739" s="271"/>
      <c r="V739" s="271"/>
      <c r="W739"/>
    </row>
    <row r="740" spans="1:23" s="620" customFormat="1">
      <c r="A740" s="271">
        <v>805263</v>
      </c>
      <c r="B740" s="271" t="s">
        <v>826</v>
      </c>
      <c r="C740" s="271" t="s">
        <v>759</v>
      </c>
      <c r="D740" s="271" t="s">
        <v>682</v>
      </c>
      <c r="E740" s="271" t="s">
        <v>345</v>
      </c>
      <c r="F740" s="271"/>
      <c r="G740" s="271" t="s">
        <v>1880</v>
      </c>
      <c r="H740" s="271" t="s">
        <v>1345</v>
      </c>
      <c r="I740" s="271" t="s">
        <v>2008</v>
      </c>
      <c r="J740" s="271" t="s">
        <v>1333</v>
      </c>
      <c r="K740" s="271" t="s">
        <v>1965</v>
      </c>
      <c r="L740" s="271"/>
      <c r="M740" s="271" t="s">
        <v>1349</v>
      </c>
      <c r="N740" s="271"/>
      <c r="O740" s="271"/>
      <c r="P740" s="271"/>
      <c r="Q740" s="271"/>
      <c r="R740" s="271"/>
      <c r="S740" s="271"/>
      <c r="T740" s="271"/>
      <c r="U740" s="271"/>
      <c r="V740" s="271"/>
      <c r="W740"/>
    </row>
    <row r="741" spans="1:23" s="620" customFormat="1">
      <c r="A741" s="271">
        <v>803127</v>
      </c>
      <c r="B741" s="271" t="s">
        <v>1387</v>
      </c>
      <c r="C741" s="271" t="s">
        <v>1640</v>
      </c>
      <c r="D741" s="271" t="s">
        <v>1618</v>
      </c>
      <c r="E741" s="271" t="s">
        <v>346</v>
      </c>
      <c r="F741" s="271">
        <v>34668</v>
      </c>
      <c r="G741" s="271" t="s">
        <v>1838</v>
      </c>
      <c r="H741" s="271" t="s">
        <v>1345</v>
      </c>
      <c r="I741" s="271" t="s">
        <v>2008</v>
      </c>
      <c r="J741" s="271" t="s">
        <v>1333</v>
      </c>
      <c r="K741" s="271" t="s">
        <v>1965</v>
      </c>
      <c r="L741" s="271"/>
      <c r="M741" s="271" t="s">
        <v>1356</v>
      </c>
      <c r="N741" s="271"/>
      <c r="O741" s="271"/>
      <c r="P741" s="271"/>
      <c r="Q741" s="271"/>
      <c r="R741" s="271"/>
      <c r="S741" s="271"/>
      <c r="T741" s="271"/>
      <c r="U741" s="271"/>
      <c r="V741" s="271"/>
      <c r="W741"/>
    </row>
    <row r="742" spans="1:23" s="620" customFormat="1">
      <c r="A742" s="271">
        <v>808844</v>
      </c>
      <c r="B742" s="271" t="s">
        <v>314</v>
      </c>
      <c r="C742" s="271" t="s">
        <v>188</v>
      </c>
      <c r="D742" s="271" t="s">
        <v>555</v>
      </c>
      <c r="E742" s="271" t="s">
        <v>345</v>
      </c>
      <c r="F742" s="271">
        <v>35431</v>
      </c>
      <c r="G742" s="271" t="s">
        <v>1912</v>
      </c>
      <c r="H742" s="271" t="s">
        <v>1345</v>
      </c>
      <c r="I742" s="271" t="s">
        <v>2008</v>
      </c>
      <c r="J742" s="271" t="s">
        <v>1333</v>
      </c>
      <c r="K742" s="271" t="s">
        <v>1965</v>
      </c>
      <c r="L742" s="271"/>
      <c r="M742" s="271" t="s">
        <v>1354</v>
      </c>
      <c r="N742" s="271"/>
      <c r="O742" s="271"/>
      <c r="P742" s="271"/>
      <c r="Q742" s="271"/>
      <c r="R742" s="271"/>
      <c r="S742" s="271"/>
      <c r="T742" s="271"/>
      <c r="U742" s="271"/>
      <c r="V742" s="271"/>
      <c r="W742"/>
    </row>
    <row r="743" spans="1:23" s="620" customFormat="1">
      <c r="A743" s="271">
        <v>801688</v>
      </c>
      <c r="B743" s="271" t="s">
        <v>771</v>
      </c>
      <c r="C743" s="271" t="s">
        <v>1620</v>
      </c>
      <c r="D743" s="271" t="s">
        <v>530</v>
      </c>
      <c r="E743" s="271" t="s">
        <v>345</v>
      </c>
      <c r="F743" s="271">
        <v>33604</v>
      </c>
      <c r="G743" s="271" t="s">
        <v>1795</v>
      </c>
      <c r="H743" s="271" t="s">
        <v>1345</v>
      </c>
      <c r="I743" s="271" t="s">
        <v>2008</v>
      </c>
      <c r="J743" s="271" t="s">
        <v>1333</v>
      </c>
      <c r="K743" s="271" t="s">
        <v>1965</v>
      </c>
      <c r="L743" s="271"/>
      <c r="M743" s="271" t="s">
        <v>1354</v>
      </c>
      <c r="N743" s="271"/>
      <c r="O743" s="271"/>
      <c r="P743" s="271"/>
      <c r="Q743" s="271"/>
      <c r="R743" s="271"/>
      <c r="S743" s="271"/>
      <c r="T743" s="271"/>
      <c r="U743" s="271"/>
      <c r="V743" s="271"/>
      <c r="W743"/>
    </row>
    <row r="744" spans="1:23" s="620" customFormat="1">
      <c r="A744" s="271">
        <v>810812</v>
      </c>
      <c r="B744" s="271" t="s">
        <v>763</v>
      </c>
      <c r="C744" s="271" t="s">
        <v>118</v>
      </c>
      <c r="D744" s="271" t="s">
        <v>539</v>
      </c>
      <c r="E744" s="271" t="s">
        <v>345</v>
      </c>
      <c r="F744" s="271"/>
      <c r="G744" s="271"/>
      <c r="H744" s="271" t="s">
        <v>1345</v>
      </c>
      <c r="I744" s="271" t="s">
        <v>2008</v>
      </c>
      <c r="J744" s="271" t="s">
        <v>1333</v>
      </c>
      <c r="K744" s="271" t="s">
        <v>1965</v>
      </c>
      <c r="L744" s="271"/>
      <c r="M744" s="271" t="s">
        <v>1354</v>
      </c>
      <c r="N744" s="271"/>
      <c r="O744" s="271"/>
      <c r="P744" s="271"/>
      <c r="Q744" s="271"/>
      <c r="R744" s="271"/>
      <c r="S744" s="271"/>
      <c r="T744" s="271"/>
      <c r="U744" s="271"/>
      <c r="V744" s="271"/>
      <c r="W744"/>
    </row>
    <row r="745" spans="1:23" s="620" customFormat="1">
      <c r="A745" s="271">
        <v>807633</v>
      </c>
      <c r="B745" s="271" t="s">
        <v>956</v>
      </c>
      <c r="C745" s="271" t="s">
        <v>566</v>
      </c>
      <c r="D745" s="271" t="s">
        <v>504</v>
      </c>
      <c r="E745" s="271" t="s">
        <v>346</v>
      </c>
      <c r="F745" s="271">
        <v>33970</v>
      </c>
      <c r="G745" s="271" t="s">
        <v>1920</v>
      </c>
      <c r="H745" s="271" t="s">
        <v>1345</v>
      </c>
      <c r="I745" s="271" t="s">
        <v>2008</v>
      </c>
      <c r="J745" s="271" t="s">
        <v>1333</v>
      </c>
      <c r="K745" s="271" t="s">
        <v>1965</v>
      </c>
      <c r="L745" s="271"/>
      <c r="M745" s="271" t="s">
        <v>1354</v>
      </c>
      <c r="N745" s="271"/>
      <c r="O745" s="271"/>
      <c r="P745" s="271"/>
      <c r="Q745" s="271"/>
      <c r="R745" s="271"/>
      <c r="S745" s="271"/>
      <c r="T745" s="271"/>
      <c r="U745" s="271"/>
      <c r="V745" s="271"/>
      <c r="W745"/>
    </row>
    <row r="746" spans="1:23" s="620" customFormat="1">
      <c r="A746" s="271">
        <v>809128</v>
      </c>
      <c r="B746" s="271" t="s">
        <v>1025</v>
      </c>
      <c r="C746" s="271" t="s">
        <v>236</v>
      </c>
      <c r="D746" s="271" t="s">
        <v>503</v>
      </c>
      <c r="E746" s="271" t="s">
        <v>346</v>
      </c>
      <c r="F746" s="271"/>
      <c r="G746" s="271"/>
      <c r="H746" s="271" t="s">
        <v>1345</v>
      </c>
      <c r="I746" s="271" t="s">
        <v>2008</v>
      </c>
      <c r="J746" s="271" t="s">
        <v>1333</v>
      </c>
      <c r="K746" s="271" t="s">
        <v>1965</v>
      </c>
      <c r="L746" s="271"/>
      <c r="M746" s="271" t="s">
        <v>1352</v>
      </c>
      <c r="N746" s="271"/>
      <c r="O746" s="271"/>
      <c r="P746" s="271"/>
      <c r="Q746" s="271"/>
      <c r="R746" s="271"/>
      <c r="S746" s="271"/>
      <c r="T746" s="271"/>
      <c r="U746" s="271"/>
      <c r="V746" s="271"/>
      <c r="W746"/>
    </row>
    <row r="747" spans="1:23" s="620" customFormat="1">
      <c r="A747" s="271">
        <v>807292</v>
      </c>
      <c r="B747" s="271" t="s">
        <v>1506</v>
      </c>
      <c r="C747" s="271" t="s">
        <v>100</v>
      </c>
      <c r="D747" s="271" t="s">
        <v>515</v>
      </c>
      <c r="E747" s="271" t="s">
        <v>346</v>
      </c>
      <c r="F747" s="271">
        <v>29587</v>
      </c>
      <c r="G747" s="271" t="s">
        <v>1332</v>
      </c>
      <c r="H747" s="271" t="s">
        <v>1957</v>
      </c>
      <c r="I747" s="271" t="s">
        <v>2008</v>
      </c>
      <c r="J747" s="271" t="s">
        <v>1333</v>
      </c>
      <c r="K747" s="271" t="s">
        <v>1965</v>
      </c>
      <c r="L747" s="271" t="s">
        <v>1965</v>
      </c>
      <c r="M747" s="271"/>
      <c r="N747" s="271"/>
      <c r="O747" s="271"/>
      <c r="P747" s="271"/>
      <c r="Q747" s="271"/>
      <c r="R747" s="271"/>
      <c r="S747" s="271"/>
      <c r="T747" s="271"/>
      <c r="U747" s="271"/>
      <c r="V747" s="271"/>
      <c r="W747"/>
    </row>
    <row r="748" spans="1:23" s="620" customFormat="1">
      <c r="A748" s="271">
        <v>809420</v>
      </c>
      <c r="B748" s="271" t="s">
        <v>1560</v>
      </c>
      <c r="C748" s="271" t="s">
        <v>1621</v>
      </c>
      <c r="D748" s="271" t="s">
        <v>1749</v>
      </c>
      <c r="E748" s="271" t="s">
        <v>345</v>
      </c>
      <c r="F748" s="271">
        <v>34794</v>
      </c>
      <c r="G748" s="271" t="s">
        <v>1813</v>
      </c>
      <c r="H748" s="271" t="s">
        <v>1957</v>
      </c>
      <c r="I748" s="271" t="s">
        <v>2008</v>
      </c>
      <c r="J748" s="271" t="s">
        <v>1333</v>
      </c>
      <c r="K748" s="271" t="s">
        <v>1965</v>
      </c>
      <c r="L748" s="271" t="s">
        <v>1965</v>
      </c>
      <c r="M748" s="271"/>
      <c r="N748" s="271"/>
      <c r="O748" s="271"/>
      <c r="P748" s="271"/>
      <c r="Q748" s="271"/>
      <c r="R748" s="271"/>
      <c r="S748" s="271"/>
      <c r="T748" s="271"/>
      <c r="U748" s="271"/>
      <c r="V748" s="271"/>
      <c r="W748"/>
    </row>
    <row r="749" spans="1:23" s="620" customFormat="1">
      <c r="A749" s="271">
        <v>808255</v>
      </c>
      <c r="B749" s="271" t="s">
        <v>1531</v>
      </c>
      <c r="C749" s="271" t="s">
        <v>102</v>
      </c>
      <c r="D749" s="271" t="s">
        <v>1643</v>
      </c>
      <c r="E749" s="271" t="s">
        <v>346</v>
      </c>
      <c r="F749" s="271">
        <v>32820</v>
      </c>
      <c r="G749" s="271" t="s">
        <v>1813</v>
      </c>
      <c r="H749" s="271" t="s">
        <v>1957</v>
      </c>
      <c r="I749" s="271" t="s">
        <v>2008</v>
      </c>
      <c r="J749" s="271" t="s">
        <v>1333</v>
      </c>
      <c r="K749" s="271" t="s">
        <v>1965</v>
      </c>
      <c r="L749" s="271" t="s">
        <v>1965</v>
      </c>
      <c r="M749" s="271"/>
      <c r="N749" s="271"/>
      <c r="O749" s="271"/>
      <c r="P749" s="271"/>
      <c r="Q749" s="271"/>
      <c r="R749" s="271"/>
      <c r="S749" s="271"/>
      <c r="T749" s="271"/>
      <c r="U749" s="271"/>
      <c r="V749" s="271"/>
      <c r="W749"/>
    </row>
    <row r="750" spans="1:23" s="620" customFormat="1">
      <c r="A750" s="271">
        <v>810356</v>
      </c>
      <c r="B750" s="271" t="s">
        <v>1575</v>
      </c>
      <c r="C750" s="271" t="s">
        <v>1762</v>
      </c>
      <c r="D750" s="271" t="s">
        <v>1763</v>
      </c>
      <c r="E750" s="271" t="s">
        <v>346</v>
      </c>
      <c r="F750" s="271">
        <v>32172</v>
      </c>
      <c r="G750" s="271" t="s">
        <v>1931</v>
      </c>
      <c r="H750" s="271" t="s">
        <v>1957</v>
      </c>
      <c r="I750" s="271" t="s">
        <v>2008</v>
      </c>
      <c r="J750" s="271" t="s">
        <v>1335</v>
      </c>
      <c r="K750" s="271" t="s">
        <v>1965</v>
      </c>
      <c r="L750" s="271" t="s">
        <v>1965</v>
      </c>
      <c r="M750" s="271"/>
      <c r="N750" s="271"/>
      <c r="O750" s="271"/>
      <c r="P750" s="271"/>
      <c r="Q750" s="271"/>
      <c r="R750" s="271"/>
      <c r="S750" s="271"/>
      <c r="T750" s="271"/>
      <c r="U750" s="271"/>
      <c r="V750" s="271"/>
      <c r="W750"/>
    </row>
    <row r="751" spans="1:23" s="620" customFormat="1">
      <c r="A751" s="271">
        <v>808929</v>
      </c>
      <c r="B751" s="271" t="s">
        <v>1198</v>
      </c>
      <c r="C751" s="271" t="s">
        <v>1743</v>
      </c>
      <c r="D751" s="271" t="s">
        <v>477</v>
      </c>
      <c r="E751" s="271" t="s">
        <v>346</v>
      </c>
      <c r="F751" s="271">
        <v>31789</v>
      </c>
      <c r="G751" s="271" t="s">
        <v>1332</v>
      </c>
      <c r="H751" s="271" t="s">
        <v>1345</v>
      </c>
      <c r="I751" s="271" t="s">
        <v>2008</v>
      </c>
      <c r="J751" s="271" t="s">
        <v>1335</v>
      </c>
      <c r="K751" s="271">
        <v>2017</v>
      </c>
      <c r="L751" s="271" t="s">
        <v>1332</v>
      </c>
      <c r="M751" s="271" t="s">
        <v>1332</v>
      </c>
      <c r="N751" s="271"/>
      <c r="O751" s="271"/>
      <c r="P751" s="271"/>
      <c r="Q751" s="271"/>
      <c r="R751" s="271"/>
      <c r="S751" s="271"/>
      <c r="T751" s="271"/>
      <c r="U751" s="271"/>
      <c r="V751" s="271"/>
      <c r="W751"/>
    </row>
    <row r="752" spans="1:23" s="620" customFormat="1">
      <c r="A752" s="271">
        <v>807371</v>
      </c>
      <c r="B752" s="271" t="s">
        <v>949</v>
      </c>
      <c r="C752" s="271" t="s">
        <v>196</v>
      </c>
      <c r="D752" s="271" t="s">
        <v>568</v>
      </c>
      <c r="E752" s="271" t="s">
        <v>345</v>
      </c>
      <c r="F752" s="271">
        <v>35884</v>
      </c>
      <c r="G752" s="271" t="s">
        <v>1332</v>
      </c>
      <c r="H752" s="271" t="s">
        <v>1345</v>
      </c>
      <c r="I752" s="271" t="s">
        <v>2008</v>
      </c>
      <c r="J752" s="271" t="s">
        <v>1961</v>
      </c>
      <c r="K752" s="271">
        <v>2016</v>
      </c>
      <c r="L752" s="271" t="s">
        <v>1332</v>
      </c>
      <c r="M752" s="271" t="s">
        <v>1332</v>
      </c>
      <c r="N752" s="271"/>
      <c r="O752" s="271"/>
      <c r="P752" s="271"/>
      <c r="Q752" s="271"/>
      <c r="R752" s="271"/>
      <c r="S752" s="271"/>
      <c r="T752" s="271"/>
      <c r="U752" s="271"/>
      <c r="V752" s="271"/>
      <c r="W752"/>
    </row>
    <row r="753" spans="1:23" s="620" customFormat="1">
      <c r="A753" s="271">
        <v>806079</v>
      </c>
      <c r="B753" s="271" t="s">
        <v>689</v>
      </c>
      <c r="C753" s="271" t="s">
        <v>135</v>
      </c>
      <c r="D753" s="271" t="s">
        <v>432</v>
      </c>
      <c r="E753" s="271" t="s">
        <v>345</v>
      </c>
      <c r="F753" s="271">
        <v>34853</v>
      </c>
      <c r="G753" s="271" t="s">
        <v>1332</v>
      </c>
      <c r="H753" s="271" t="s">
        <v>1345</v>
      </c>
      <c r="I753" s="271" t="s">
        <v>2008</v>
      </c>
      <c r="J753" s="271" t="s">
        <v>1961</v>
      </c>
      <c r="K753" s="271">
        <v>2016</v>
      </c>
      <c r="L753" s="271" t="s">
        <v>1332</v>
      </c>
      <c r="M753" s="271" t="s">
        <v>1353</v>
      </c>
      <c r="N753" s="271"/>
      <c r="O753" s="271"/>
      <c r="P753" s="271"/>
      <c r="Q753" s="271"/>
      <c r="R753" s="271"/>
      <c r="S753" s="271"/>
      <c r="T753" s="271"/>
      <c r="U753" s="271"/>
      <c r="V753" s="271"/>
      <c r="W753"/>
    </row>
    <row r="754" spans="1:23" s="620" customFormat="1">
      <c r="A754" s="271">
        <v>809903</v>
      </c>
      <c r="B754" s="271" t="s">
        <v>669</v>
      </c>
      <c r="C754" s="271" t="s">
        <v>132</v>
      </c>
      <c r="D754" s="271" t="s">
        <v>595</v>
      </c>
      <c r="E754" s="271" t="s">
        <v>345</v>
      </c>
      <c r="F754" s="271">
        <v>35263</v>
      </c>
      <c r="G754" s="271" t="s">
        <v>1332</v>
      </c>
      <c r="H754" s="271" t="s">
        <v>1345</v>
      </c>
      <c r="I754" s="271" t="s">
        <v>2008</v>
      </c>
      <c r="J754" s="271" t="s">
        <v>1333</v>
      </c>
      <c r="K754" s="271">
        <v>2016</v>
      </c>
      <c r="L754" s="271" t="s">
        <v>1332</v>
      </c>
      <c r="M754" s="271" t="s">
        <v>1332</v>
      </c>
      <c r="N754" s="271"/>
      <c r="O754" s="271"/>
      <c r="P754" s="271"/>
      <c r="Q754" s="271"/>
      <c r="R754" s="271"/>
      <c r="S754" s="271"/>
      <c r="T754" s="271"/>
      <c r="U754" s="271"/>
      <c r="V754" s="271"/>
      <c r="W754"/>
    </row>
    <row r="755" spans="1:23" s="620" customFormat="1">
      <c r="A755" s="271">
        <v>808595</v>
      </c>
      <c r="B755" s="271" t="s">
        <v>1190</v>
      </c>
      <c r="C755" s="271" t="s">
        <v>776</v>
      </c>
      <c r="D755" s="271" t="s">
        <v>482</v>
      </c>
      <c r="E755" s="271" t="s">
        <v>345</v>
      </c>
      <c r="F755" s="271">
        <v>35992</v>
      </c>
      <c r="G755" s="271" t="s">
        <v>1332</v>
      </c>
      <c r="H755" s="271" t="s">
        <v>1345</v>
      </c>
      <c r="I755" s="271" t="s">
        <v>2008</v>
      </c>
      <c r="J755" s="271" t="s">
        <v>1778</v>
      </c>
      <c r="K755" s="271">
        <v>2016</v>
      </c>
      <c r="L755" s="271" t="s">
        <v>1332</v>
      </c>
      <c r="M755" s="271" t="s">
        <v>1355</v>
      </c>
      <c r="N755" s="271"/>
      <c r="O755" s="271"/>
      <c r="P755" s="271"/>
      <c r="Q755" s="271"/>
      <c r="R755" s="271"/>
      <c r="S755" s="271"/>
      <c r="T755" s="271"/>
      <c r="U755" s="271"/>
      <c r="V755" s="271"/>
      <c r="W755"/>
    </row>
    <row r="756" spans="1:23" s="620" customFormat="1">
      <c r="A756" s="271">
        <v>808375</v>
      </c>
      <c r="B756" s="271" t="s">
        <v>630</v>
      </c>
      <c r="C756" s="271" t="s">
        <v>1731</v>
      </c>
      <c r="D756" s="271" t="s">
        <v>624</v>
      </c>
      <c r="E756" s="271" t="s">
        <v>345</v>
      </c>
      <c r="F756" s="271">
        <v>34865</v>
      </c>
      <c r="G756" s="271" t="s">
        <v>1795</v>
      </c>
      <c r="H756" s="271" t="s">
        <v>1345</v>
      </c>
      <c r="I756" s="271" t="s">
        <v>2008</v>
      </c>
      <c r="J756" s="271" t="s">
        <v>1961</v>
      </c>
      <c r="K756" s="271">
        <v>2016</v>
      </c>
      <c r="L756" s="271" t="s">
        <v>1795</v>
      </c>
      <c r="M756" s="271" t="s">
        <v>1349</v>
      </c>
      <c r="N756" s="271"/>
      <c r="O756" s="271"/>
      <c r="P756" s="271"/>
      <c r="Q756" s="271"/>
      <c r="R756" s="271"/>
      <c r="S756" s="271"/>
      <c r="T756" s="271"/>
      <c r="U756" s="271"/>
      <c r="V756" s="271"/>
      <c r="W756"/>
    </row>
    <row r="757" spans="1:23" s="620" customFormat="1">
      <c r="A757" s="271">
        <v>809890</v>
      </c>
      <c r="B757" s="271" t="s">
        <v>1213</v>
      </c>
      <c r="C757" s="271" t="s">
        <v>222</v>
      </c>
      <c r="D757" s="271" t="s">
        <v>717</v>
      </c>
      <c r="E757" s="271" t="s">
        <v>345</v>
      </c>
      <c r="F757" s="271">
        <v>35910</v>
      </c>
      <c r="G757" s="271" t="s">
        <v>1938</v>
      </c>
      <c r="H757" s="271" t="s">
        <v>1345</v>
      </c>
      <c r="I757" s="271" t="s">
        <v>2008</v>
      </c>
      <c r="J757" s="271" t="s">
        <v>1333</v>
      </c>
      <c r="K757" s="271">
        <v>2016</v>
      </c>
      <c r="L757" s="271" t="s">
        <v>1334</v>
      </c>
      <c r="M757" s="271" t="s">
        <v>1334</v>
      </c>
      <c r="N757" s="271"/>
      <c r="O757" s="271"/>
      <c r="P757" s="271"/>
      <c r="Q757" s="271"/>
      <c r="R757" s="271"/>
      <c r="S757" s="271"/>
      <c r="T757" s="271"/>
      <c r="U757" s="271"/>
      <c r="V757" s="271"/>
      <c r="W757"/>
    </row>
    <row r="758" spans="1:23" s="620" customFormat="1">
      <c r="A758" s="271">
        <v>810055</v>
      </c>
      <c r="B758" s="271" t="s">
        <v>1567</v>
      </c>
      <c r="C758" s="271" t="s">
        <v>1753</v>
      </c>
      <c r="D758" s="271" t="s">
        <v>1754</v>
      </c>
      <c r="E758" s="271" t="s">
        <v>346</v>
      </c>
      <c r="F758" s="271">
        <v>35431</v>
      </c>
      <c r="G758" s="271" t="s">
        <v>1795</v>
      </c>
      <c r="H758" s="271" t="s">
        <v>1345</v>
      </c>
      <c r="I758" s="271" t="s">
        <v>2008</v>
      </c>
      <c r="J758" s="271" t="s">
        <v>1335</v>
      </c>
      <c r="K758" s="271">
        <v>2015</v>
      </c>
      <c r="L758" s="271" t="s">
        <v>1972</v>
      </c>
      <c r="M758" s="271" t="s">
        <v>1332</v>
      </c>
      <c r="N758" s="271"/>
      <c r="O758" s="271"/>
      <c r="P758" s="271"/>
      <c r="Q758" s="271"/>
      <c r="R758" s="271"/>
      <c r="S758" s="271"/>
      <c r="T758" s="271"/>
      <c r="U758" s="271"/>
      <c r="V758" s="271"/>
      <c r="W758"/>
    </row>
    <row r="759" spans="1:23" s="620" customFormat="1">
      <c r="A759" s="271">
        <v>811911</v>
      </c>
      <c r="B759" s="271" t="s">
        <v>1601</v>
      </c>
      <c r="C759" s="271" t="s">
        <v>1775</v>
      </c>
      <c r="D759" s="271" t="s">
        <v>560</v>
      </c>
      <c r="E759" s="271" t="s">
        <v>345</v>
      </c>
      <c r="F759" s="271">
        <v>34891</v>
      </c>
      <c r="G759" s="271" t="s">
        <v>1332</v>
      </c>
      <c r="H759" s="271" t="s">
        <v>1957</v>
      </c>
      <c r="I759" s="271" t="s">
        <v>2008</v>
      </c>
      <c r="J759" s="271" t="s">
        <v>1333</v>
      </c>
      <c r="K759" s="271">
        <v>2015</v>
      </c>
      <c r="L759" s="271" t="s">
        <v>1332</v>
      </c>
      <c r="M759" s="271"/>
      <c r="N759" s="271"/>
      <c r="O759" s="271"/>
      <c r="P759" s="271"/>
      <c r="Q759" s="271"/>
      <c r="R759" s="271"/>
      <c r="S759" s="271"/>
      <c r="T759" s="271"/>
      <c r="U759" s="271"/>
      <c r="V759" s="271"/>
      <c r="W759"/>
    </row>
    <row r="760" spans="1:23" s="620" customFormat="1">
      <c r="A760" s="271">
        <v>806971</v>
      </c>
      <c r="B760" s="271" t="s">
        <v>918</v>
      </c>
      <c r="C760" s="271" t="s">
        <v>147</v>
      </c>
      <c r="D760" s="271" t="s">
        <v>443</v>
      </c>
      <c r="E760" s="271" t="s">
        <v>345</v>
      </c>
      <c r="F760" s="271">
        <v>35146</v>
      </c>
      <c r="G760" s="271" t="s">
        <v>1332</v>
      </c>
      <c r="H760" s="271" t="s">
        <v>1345</v>
      </c>
      <c r="I760" s="271" t="s">
        <v>2008</v>
      </c>
      <c r="J760" s="271" t="s">
        <v>1335</v>
      </c>
      <c r="K760" s="271">
        <v>2014</v>
      </c>
      <c r="L760" s="271" t="s">
        <v>1332</v>
      </c>
      <c r="M760" s="271" t="s">
        <v>1332</v>
      </c>
      <c r="N760" s="271"/>
      <c r="O760" s="271"/>
      <c r="P760" s="271"/>
      <c r="Q760" s="271"/>
      <c r="R760" s="271"/>
      <c r="S760" s="271"/>
      <c r="T760" s="271"/>
      <c r="U760" s="271"/>
      <c r="V760" s="271"/>
      <c r="W760"/>
    </row>
    <row r="761" spans="1:23" s="620" customFormat="1">
      <c r="A761" s="271">
        <v>810601</v>
      </c>
      <c r="B761" s="271" t="s">
        <v>1580</v>
      </c>
      <c r="C761" s="271" t="s">
        <v>1636</v>
      </c>
      <c r="D761" s="271" t="s">
        <v>1767</v>
      </c>
      <c r="E761" s="271" t="s">
        <v>345</v>
      </c>
      <c r="F761" s="271">
        <v>34749</v>
      </c>
      <c r="G761" s="271" t="s">
        <v>1795</v>
      </c>
      <c r="H761" s="271" t="s">
        <v>1345</v>
      </c>
      <c r="I761" s="271" t="s">
        <v>2008</v>
      </c>
      <c r="J761" s="271" t="s">
        <v>1962</v>
      </c>
      <c r="K761" s="271">
        <v>2013</v>
      </c>
      <c r="L761" s="271" t="s">
        <v>1332</v>
      </c>
      <c r="M761" s="271" t="s">
        <v>1332</v>
      </c>
      <c r="N761" s="271"/>
      <c r="O761" s="271"/>
      <c r="P761" s="271"/>
      <c r="Q761" s="271"/>
      <c r="R761" s="271"/>
      <c r="S761" s="271"/>
      <c r="T761" s="271"/>
      <c r="U761" s="271"/>
      <c r="V761" s="271"/>
      <c r="W761"/>
    </row>
    <row r="762" spans="1:23" s="620" customFormat="1">
      <c r="A762" s="271">
        <v>807517</v>
      </c>
      <c r="B762" s="271" t="s">
        <v>954</v>
      </c>
      <c r="C762" s="271" t="s">
        <v>642</v>
      </c>
      <c r="D762" s="271" t="s">
        <v>608</v>
      </c>
      <c r="E762" s="271" t="s">
        <v>345</v>
      </c>
      <c r="F762" s="271">
        <v>35074</v>
      </c>
      <c r="G762" s="271" t="s">
        <v>1795</v>
      </c>
      <c r="H762" s="271" t="s">
        <v>1345</v>
      </c>
      <c r="I762" s="271" t="s">
        <v>2008</v>
      </c>
      <c r="J762" s="271" t="s">
        <v>1961</v>
      </c>
      <c r="K762" s="271">
        <v>2013</v>
      </c>
      <c r="L762" s="271" t="s">
        <v>1795</v>
      </c>
      <c r="M762" s="271" t="s">
        <v>1344</v>
      </c>
      <c r="N762" s="271"/>
      <c r="O762" s="271"/>
      <c r="P762" s="271"/>
      <c r="Q762" s="271"/>
      <c r="R762" s="271"/>
      <c r="S762" s="271"/>
      <c r="T762" s="271"/>
      <c r="U762" s="271"/>
      <c r="V762" s="271"/>
      <c r="W762"/>
    </row>
    <row r="763" spans="1:23" s="620" customFormat="1">
      <c r="A763" s="271">
        <v>807801</v>
      </c>
      <c r="B763" s="271" t="s">
        <v>1187</v>
      </c>
      <c r="C763" s="271" t="s">
        <v>633</v>
      </c>
      <c r="D763" s="271" t="s">
        <v>1188</v>
      </c>
      <c r="E763" s="271" t="s">
        <v>345</v>
      </c>
      <c r="F763" s="271">
        <v>35805</v>
      </c>
      <c r="G763" s="271" t="s">
        <v>1855</v>
      </c>
      <c r="H763" s="271" t="s">
        <v>1345</v>
      </c>
      <c r="I763" s="271" t="s">
        <v>2008</v>
      </c>
      <c r="J763" s="271" t="s">
        <v>1335</v>
      </c>
      <c r="K763" s="271">
        <v>2013</v>
      </c>
      <c r="L763" s="271" t="s">
        <v>1334</v>
      </c>
      <c r="M763" s="271" t="s">
        <v>1334</v>
      </c>
      <c r="N763" s="271"/>
      <c r="O763" s="271"/>
      <c r="P763" s="271"/>
      <c r="Q763" s="271"/>
      <c r="R763" s="271"/>
      <c r="S763" s="271"/>
      <c r="T763" s="271"/>
      <c r="U763" s="271"/>
      <c r="V763" s="271"/>
      <c r="W763"/>
    </row>
    <row r="764" spans="1:23" s="620" customFormat="1">
      <c r="A764" s="271">
        <v>806676</v>
      </c>
      <c r="B764" s="271" t="s">
        <v>896</v>
      </c>
      <c r="C764" s="271" t="s">
        <v>173</v>
      </c>
      <c r="D764" s="271" t="s">
        <v>559</v>
      </c>
      <c r="E764" s="271" t="s">
        <v>345</v>
      </c>
      <c r="F764" s="271">
        <v>34881</v>
      </c>
      <c r="G764" s="271" t="s">
        <v>1904</v>
      </c>
      <c r="H764" s="271" t="s">
        <v>1345</v>
      </c>
      <c r="I764" s="271" t="s">
        <v>2008</v>
      </c>
      <c r="J764" s="271" t="s">
        <v>1333</v>
      </c>
      <c r="K764" s="271">
        <v>2013</v>
      </c>
      <c r="L764" s="271" t="s">
        <v>1334</v>
      </c>
      <c r="M764" s="271" t="s">
        <v>1334</v>
      </c>
      <c r="N764" s="271"/>
      <c r="O764" s="271"/>
      <c r="P764" s="271"/>
      <c r="Q764" s="271"/>
      <c r="R764" s="271"/>
      <c r="S764" s="271"/>
      <c r="T764" s="271"/>
      <c r="U764" s="271"/>
      <c r="V764" s="271"/>
      <c r="W764"/>
    </row>
    <row r="765" spans="1:23" s="620" customFormat="1">
      <c r="A765" s="271">
        <v>807051</v>
      </c>
      <c r="B765" s="271" t="s">
        <v>1183</v>
      </c>
      <c r="C765" s="271" t="s">
        <v>423</v>
      </c>
      <c r="D765" s="271" t="s">
        <v>485</v>
      </c>
      <c r="E765" s="271" t="s">
        <v>346</v>
      </c>
      <c r="F765" s="271">
        <v>34579</v>
      </c>
      <c r="G765" s="271" t="s">
        <v>1332</v>
      </c>
      <c r="H765" s="271" t="s">
        <v>1957</v>
      </c>
      <c r="I765" s="271" t="s">
        <v>2008</v>
      </c>
      <c r="J765" s="271" t="s">
        <v>1333</v>
      </c>
      <c r="K765" s="271">
        <v>2012</v>
      </c>
      <c r="L765" s="271" t="s">
        <v>1332</v>
      </c>
      <c r="M765" s="271"/>
      <c r="N765" s="271"/>
      <c r="O765" s="271"/>
      <c r="P765" s="271"/>
      <c r="Q765" s="271"/>
      <c r="R765" s="271"/>
      <c r="S765" s="271"/>
      <c r="T765" s="271"/>
      <c r="U765" s="271"/>
      <c r="V765" s="271"/>
      <c r="W765"/>
    </row>
    <row r="766" spans="1:23" s="620" customFormat="1">
      <c r="A766" s="271">
        <v>808727</v>
      </c>
      <c r="B766" s="271" t="s">
        <v>1547</v>
      </c>
      <c r="C766" s="271" t="s">
        <v>1615</v>
      </c>
      <c r="D766" s="271" t="s">
        <v>619</v>
      </c>
      <c r="E766" s="271" t="s">
        <v>346</v>
      </c>
      <c r="F766" s="271">
        <v>33841</v>
      </c>
      <c r="G766" s="271" t="s">
        <v>1795</v>
      </c>
      <c r="H766" s="271" t="s">
        <v>1345</v>
      </c>
      <c r="I766" s="271" t="s">
        <v>2008</v>
      </c>
      <c r="J766" s="271" t="s">
        <v>1333</v>
      </c>
      <c r="K766" s="271">
        <v>2010</v>
      </c>
      <c r="L766" s="271" t="s">
        <v>1795</v>
      </c>
      <c r="M766" s="271" t="s">
        <v>1334</v>
      </c>
      <c r="N766" s="271"/>
      <c r="O766" s="271"/>
      <c r="P766" s="271"/>
      <c r="Q766" s="271"/>
      <c r="R766" s="271"/>
      <c r="S766" s="271"/>
      <c r="T766" s="271"/>
      <c r="U766" s="271"/>
      <c r="V766" s="271"/>
      <c r="W766"/>
    </row>
    <row r="767" spans="1:23" s="620" customFormat="1">
      <c r="A767" s="271">
        <v>806795</v>
      </c>
      <c r="B767" s="271" t="s">
        <v>909</v>
      </c>
      <c r="C767" s="271" t="s">
        <v>125</v>
      </c>
      <c r="D767" s="271" t="s">
        <v>424</v>
      </c>
      <c r="E767" s="271" t="s">
        <v>346</v>
      </c>
      <c r="F767" s="271">
        <v>34335</v>
      </c>
      <c r="G767" s="271" t="s">
        <v>1332</v>
      </c>
      <c r="H767" s="271" t="s">
        <v>1345</v>
      </c>
      <c r="I767" s="271" t="s">
        <v>2008</v>
      </c>
      <c r="J767" s="271" t="s">
        <v>1333</v>
      </c>
      <c r="K767" s="271">
        <v>2010</v>
      </c>
      <c r="L767" s="271" t="s">
        <v>1334</v>
      </c>
      <c r="M767" s="271" t="s">
        <v>1353</v>
      </c>
      <c r="N767" s="271"/>
      <c r="O767" s="271"/>
      <c r="P767" s="271"/>
      <c r="Q767" s="271"/>
      <c r="R767" s="271"/>
      <c r="S767" s="271"/>
      <c r="T767" s="271"/>
      <c r="U767" s="271"/>
      <c r="V767" s="271"/>
      <c r="W767"/>
    </row>
    <row r="768" spans="1:23" s="620" customFormat="1">
      <c r="A768" s="271">
        <v>811805</v>
      </c>
      <c r="B768" s="271" t="s">
        <v>1595</v>
      </c>
      <c r="C768" s="271" t="s">
        <v>1772</v>
      </c>
      <c r="D768" s="271" t="s">
        <v>476</v>
      </c>
      <c r="E768" s="271" t="s">
        <v>346</v>
      </c>
      <c r="F768" s="271">
        <v>33984</v>
      </c>
      <c r="G768" s="271" t="s">
        <v>1823</v>
      </c>
      <c r="H768" s="271" t="s">
        <v>1957</v>
      </c>
      <c r="I768" s="271" t="s">
        <v>2008</v>
      </c>
      <c r="J768" s="271" t="s">
        <v>1335</v>
      </c>
      <c r="K768" s="271">
        <v>2010</v>
      </c>
      <c r="L768" s="271" t="s">
        <v>1332</v>
      </c>
      <c r="M768" s="271"/>
      <c r="N768" s="271"/>
      <c r="O768" s="271"/>
      <c r="P768" s="271"/>
      <c r="Q768" s="271"/>
      <c r="R768" s="271"/>
      <c r="S768" s="271"/>
      <c r="T768" s="271"/>
      <c r="U768" s="271"/>
      <c r="V768" s="271"/>
      <c r="W768"/>
    </row>
    <row r="769" spans="1:23" s="620" customFormat="1">
      <c r="A769" s="271">
        <v>808761</v>
      </c>
      <c r="B769" s="271" t="s">
        <v>700</v>
      </c>
      <c r="C769" s="271" t="s">
        <v>247</v>
      </c>
      <c r="D769" s="271" t="s">
        <v>656</v>
      </c>
      <c r="E769" s="271" t="s">
        <v>345</v>
      </c>
      <c r="F769" s="271">
        <v>33196</v>
      </c>
      <c r="G769" s="271" t="s">
        <v>1332</v>
      </c>
      <c r="H769" s="271" t="s">
        <v>1345</v>
      </c>
      <c r="I769" s="271" t="s">
        <v>2008</v>
      </c>
      <c r="J769" s="271" t="s">
        <v>1335</v>
      </c>
      <c r="K769" s="271">
        <v>2008</v>
      </c>
      <c r="L769" s="271" t="s">
        <v>1332</v>
      </c>
      <c r="M769" s="271" t="s">
        <v>1332</v>
      </c>
      <c r="N769" s="271"/>
      <c r="O769" s="271"/>
      <c r="P769" s="271"/>
      <c r="Q769" s="271"/>
      <c r="R769" s="271"/>
      <c r="S769" s="271"/>
      <c r="T769" s="271"/>
      <c r="U769" s="271"/>
      <c r="V769" s="271"/>
      <c r="W769"/>
    </row>
    <row r="770" spans="1:23" s="620" customFormat="1">
      <c r="A770" s="271">
        <v>810426</v>
      </c>
      <c r="B770" s="271" t="s">
        <v>1579</v>
      </c>
      <c r="C770" s="271" t="s">
        <v>212</v>
      </c>
      <c r="D770" s="271" t="s">
        <v>1764</v>
      </c>
      <c r="E770" s="271" t="s">
        <v>346</v>
      </c>
      <c r="F770" s="271">
        <v>32874</v>
      </c>
      <c r="G770" s="271" t="s">
        <v>1919</v>
      </c>
      <c r="H770" s="271" t="s">
        <v>1345</v>
      </c>
      <c r="I770" s="271" t="s">
        <v>2008</v>
      </c>
      <c r="J770" s="271" t="s">
        <v>1335</v>
      </c>
      <c r="K770" s="271">
        <v>2007</v>
      </c>
      <c r="L770" s="271" t="s">
        <v>1964</v>
      </c>
      <c r="M770" s="271" t="s">
        <v>1353</v>
      </c>
      <c r="N770" s="271"/>
      <c r="O770" s="271"/>
      <c r="P770" s="271"/>
      <c r="Q770" s="271"/>
      <c r="R770" s="271"/>
      <c r="S770" s="271"/>
      <c r="T770" s="271"/>
      <c r="U770" s="271"/>
      <c r="V770" s="271"/>
      <c r="W770"/>
    </row>
    <row r="771" spans="1:23" s="620" customFormat="1">
      <c r="A771" s="271">
        <v>808611</v>
      </c>
      <c r="B771" s="271" t="s">
        <v>1011</v>
      </c>
      <c r="C771" s="271" t="s">
        <v>102</v>
      </c>
      <c r="D771" s="271" t="s">
        <v>724</v>
      </c>
      <c r="E771" s="271" t="s">
        <v>346</v>
      </c>
      <c r="F771" s="271">
        <v>32512</v>
      </c>
      <c r="G771" s="271" t="s">
        <v>1795</v>
      </c>
      <c r="H771" s="271" t="s">
        <v>1345</v>
      </c>
      <c r="I771" s="271" t="s">
        <v>2008</v>
      </c>
      <c r="J771" s="271" t="s">
        <v>1333</v>
      </c>
      <c r="K771" s="271">
        <v>2006</v>
      </c>
      <c r="L771" s="271" t="s">
        <v>1964</v>
      </c>
      <c r="M771" s="271" t="s">
        <v>1353</v>
      </c>
      <c r="N771" s="271"/>
      <c r="O771" s="271"/>
      <c r="P771" s="271"/>
      <c r="Q771" s="271"/>
      <c r="R771" s="271"/>
      <c r="S771" s="271"/>
      <c r="T771" s="271"/>
      <c r="U771" s="271"/>
      <c r="V771" s="271"/>
      <c r="W771"/>
    </row>
    <row r="772" spans="1:23" s="620" customFormat="1">
      <c r="A772" s="271">
        <v>806301</v>
      </c>
      <c r="B772" s="271" t="s">
        <v>878</v>
      </c>
      <c r="C772" s="271" t="s">
        <v>147</v>
      </c>
      <c r="D772" s="271" t="s">
        <v>1680</v>
      </c>
      <c r="E772" s="271" t="s">
        <v>346</v>
      </c>
      <c r="F772" s="271">
        <v>32509</v>
      </c>
      <c r="G772" s="271" t="s">
        <v>1797</v>
      </c>
      <c r="H772" s="271" t="s">
        <v>1960</v>
      </c>
      <c r="I772" s="271" t="s">
        <v>2008</v>
      </c>
      <c r="J772" s="271" t="s">
        <v>1333</v>
      </c>
      <c r="K772" s="271">
        <v>2006</v>
      </c>
      <c r="L772" s="271" t="s">
        <v>1795</v>
      </c>
      <c r="M772" s="271" t="s">
        <v>1332</v>
      </c>
      <c r="N772" s="271"/>
      <c r="O772" s="271"/>
      <c r="P772" s="271"/>
      <c r="Q772" s="271"/>
      <c r="R772" s="271"/>
      <c r="S772" s="271"/>
      <c r="T772" s="271"/>
      <c r="U772" s="271"/>
      <c r="V772" s="271"/>
      <c r="W772"/>
    </row>
    <row r="773" spans="1:23" s="620" customFormat="1">
      <c r="A773" s="271">
        <v>807147</v>
      </c>
      <c r="B773" s="271" t="s">
        <v>931</v>
      </c>
      <c r="C773" s="271" t="s">
        <v>326</v>
      </c>
      <c r="D773" s="271" t="s">
        <v>494</v>
      </c>
      <c r="E773" s="271" t="s">
        <v>346</v>
      </c>
      <c r="F773" s="271">
        <v>30602</v>
      </c>
      <c r="G773" s="271" t="s">
        <v>1332</v>
      </c>
      <c r="H773" s="271" t="s">
        <v>1345</v>
      </c>
      <c r="I773" s="271" t="s">
        <v>2008</v>
      </c>
      <c r="J773" s="271" t="s">
        <v>1962</v>
      </c>
      <c r="K773" s="271">
        <v>2001</v>
      </c>
      <c r="L773" s="271" t="s">
        <v>1332</v>
      </c>
      <c r="M773" s="271" t="s">
        <v>1332</v>
      </c>
      <c r="N773" s="271"/>
      <c r="O773" s="271"/>
      <c r="P773" s="271"/>
      <c r="Q773" s="271"/>
      <c r="R773" s="271"/>
      <c r="S773" s="271"/>
      <c r="T773" s="271"/>
      <c r="U773" s="271"/>
      <c r="V773" s="271"/>
      <c r="W773"/>
    </row>
    <row r="774" spans="1:23" s="620" customFormat="1">
      <c r="A774" s="271">
        <v>809896</v>
      </c>
      <c r="B774" s="271" t="s">
        <v>1214</v>
      </c>
      <c r="C774" s="271" t="s">
        <v>114</v>
      </c>
      <c r="D774" s="271" t="s">
        <v>1215</v>
      </c>
      <c r="E774" s="271" t="s">
        <v>345</v>
      </c>
      <c r="F774" s="271">
        <v>32084</v>
      </c>
      <c r="G774" s="271" t="s">
        <v>1939</v>
      </c>
      <c r="H774" s="271" t="s">
        <v>1345</v>
      </c>
      <c r="I774" s="271" t="s">
        <v>2008</v>
      </c>
      <c r="J774" s="271" t="s">
        <v>1962</v>
      </c>
      <c r="K774" s="271">
        <v>1997</v>
      </c>
      <c r="L774" s="271" t="s">
        <v>1342</v>
      </c>
      <c r="M774" s="271" t="s">
        <v>1342</v>
      </c>
      <c r="N774" s="271"/>
      <c r="O774" s="271"/>
      <c r="P774" s="271"/>
      <c r="Q774" s="271"/>
      <c r="R774" s="271"/>
      <c r="S774" s="271"/>
      <c r="T774" s="271"/>
      <c r="U774" s="271"/>
      <c r="V774" s="271"/>
      <c r="W774"/>
    </row>
    <row r="775" spans="1:23" s="620" customFormat="1">
      <c r="A775" s="271">
        <v>808984</v>
      </c>
      <c r="B775" s="271" t="s">
        <v>1021</v>
      </c>
      <c r="C775" s="271" t="s">
        <v>86</v>
      </c>
      <c r="D775" s="271" t="s">
        <v>598</v>
      </c>
      <c r="E775" s="271" t="s">
        <v>346</v>
      </c>
      <c r="F775" s="271">
        <v>32624</v>
      </c>
      <c r="G775" s="271" t="s">
        <v>1332</v>
      </c>
      <c r="H775" s="271" t="s">
        <v>1345</v>
      </c>
      <c r="I775" s="271" t="s">
        <v>2008</v>
      </c>
      <c r="J775" s="271" t="s">
        <v>1333</v>
      </c>
      <c r="K775" s="271"/>
      <c r="L775" s="271" t="s">
        <v>1332</v>
      </c>
      <c r="M775" s="271" t="s">
        <v>1816</v>
      </c>
      <c r="N775" s="271"/>
      <c r="O775" s="271"/>
      <c r="P775" s="271"/>
      <c r="Q775" s="271"/>
      <c r="R775" s="271"/>
      <c r="S775" s="271"/>
      <c r="T775" s="271"/>
      <c r="U775" s="271"/>
      <c r="V775" s="271"/>
      <c r="W775"/>
    </row>
    <row r="776" spans="1:23" s="620" customFormat="1">
      <c r="A776" s="271">
        <v>805067</v>
      </c>
      <c r="B776" s="271" t="s">
        <v>1423</v>
      </c>
      <c r="C776" s="271" t="s">
        <v>1319</v>
      </c>
      <c r="D776" s="271" t="s">
        <v>1664</v>
      </c>
      <c r="E776" s="271" t="s">
        <v>346</v>
      </c>
      <c r="F776" s="271">
        <v>35077</v>
      </c>
      <c r="G776" s="271" t="s">
        <v>1795</v>
      </c>
      <c r="H776" s="271" t="s">
        <v>1345</v>
      </c>
      <c r="I776" s="271" t="s">
        <v>2008</v>
      </c>
      <c r="J776" s="271" t="s">
        <v>1335</v>
      </c>
      <c r="K776" s="271"/>
      <c r="L776" s="271" t="s">
        <v>1332</v>
      </c>
      <c r="M776" s="271" t="s">
        <v>1332</v>
      </c>
      <c r="N776" s="271"/>
      <c r="O776" s="271"/>
      <c r="P776" s="271"/>
      <c r="Q776" s="271"/>
      <c r="R776" s="271"/>
      <c r="S776" s="271"/>
      <c r="T776" s="271"/>
      <c r="U776" s="271"/>
      <c r="V776" s="271"/>
      <c r="W776"/>
    </row>
    <row r="777" spans="1:23" s="620" customFormat="1">
      <c r="A777" s="271">
        <v>810535</v>
      </c>
      <c r="B777" s="271" t="s">
        <v>1228</v>
      </c>
      <c r="C777" s="271" t="s">
        <v>132</v>
      </c>
      <c r="D777" s="271" t="s">
        <v>603</v>
      </c>
      <c r="E777" s="271" t="s">
        <v>345</v>
      </c>
      <c r="F777" s="271">
        <v>35736</v>
      </c>
      <c r="G777" s="271" t="s">
        <v>1332</v>
      </c>
      <c r="H777" s="271" t="s">
        <v>1345</v>
      </c>
      <c r="I777" s="271" t="s">
        <v>2008</v>
      </c>
      <c r="J777" s="271" t="s">
        <v>1961</v>
      </c>
      <c r="K777" s="271"/>
      <c r="L777" s="271"/>
      <c r="M777" s="271" t="s">
        <v>1349</v>
      </c>
      <c r="N777" s="271"/>
      <c r="O777" s="271"/>
      <c r="P777" s="271"/>
      <c r="Q777" s="271"/>
      <c r="R777" s="271"/>
      <c r="S777" s="271"/>
      <c r="T777" s="271"/>
      <c r="U777" s="271"/>
      <c r="V777" s="271"/>
      <c r="W777"/>
    </row>
    <row r="778" spans="1:23" s="620" customFormat="1">
      <c r="A778" s="271">
        <v>807222</v>
      </c>
      <c r="B778" s="271" t="s">
        <v>1502</v>
      </c>
      <c r="C778" s="271" t="s">
        <v>267</v>
      </c>
      <c r="D778" s="271" t="s">
        <v>469</v>
      </c>
      <c r="E778" s="271" t="s">
        <v>346</v>
      </c>
      <c r="F778" s="271"/>
      <c r="G778" s="271"/>
      <c r="H778" s="271" t="s">
        <v>1345</v>
      </c>
      <c r="I778" s="271" t="s">
        <v>2008</v>
      </c>
      <c r="J778" s="271"/>
      <c r="K778" s="271"/>
      <c r="L778" s="271"/>
      <c r="M778" s="271" t="s">
        <v>1332</v>
      </c>
      <c r="N778" s="271"/>
      <c r="O778" s="271"/>
      <c r="P778" s="271"/>
      <c r="Q778" s="271"/>
      <c r="R778" s="271"/>
      <c r="S778" s="271"/>
      <c r="T778" s="271"/>
      <c r="U778" s="271"/>
      <c r="V778" s="271"/>
      <c r="W778"/>
    </row>
    <row r="779" spans="1:23" s="620" customFormat="1">
      <c r="A779" s="271">
        <v>800019</v>
      </c>
      <c r="B779" s="271" t="s">
        <v>2037</v>
      </c>
      <c r="C779" s="271" t="s">
        <v>2038</v>
      </c>
      <c r="D779" s="271" t="s">
        <v>527</v>
      </c>
      <c r="E779" s="271"/>
      <c r="F779" s="271"/>
      <c r="G779" s="271"/>
      <c r="H779" s="271"/>
      <c r="I779" s="271" t="s">
        <v>2007</v>
      </c>
      <c r="J779" s="271"/>
      <c r="K779" s="271"/>
      <c r="L779" s="271"/>
      <c r="M779" s="271"/>
      <c r="N779" s="271"/>
      <c r="O779" s="271"/>
      <c r="P779" s="271"/>
      <c r="Q779" s="271"/>
      <c r="R779" s="271"/>
      <c r="S779" s="271"/>
      <c r="T779" s="271"/>
      <c r="U779" s="271"/>
      <c r="V779" s="271"/>
      <c r="W779"/>
    </row>
    <row r="780" spans="1:23" s="620" customFormat="1">
      <c r="A780" s="271">
        <v>800045</v>
      </c>
      <c r="B780" s="271" t="s">
        <v>2039</v>
      </c>
      <c r="C780" s="271" t="s">
        <v>204</v>
      </c>
      <c r="D780" s="271" t="s">
        <v>490</v>
      </c>
      <c r="E780" s="271"/>
      <c r="F780" s="271"/>
      <c r="G780" s="271"/>
      <c r="H780" s="271"/>
      <c r="I780" s="271" t="s">
        <v>2007</v>
      </c>
      <c r="J780" s="271"/>
      <c r="K780" s="271"/>
      <c r="L780" s="271"/>
      <c r="M780" s="271"/>
      <c r="N780" s="271"/>
      <c r="O780" s="271"/>
      <c r="P780" s="271"/>
      <c r="Q780" s="271"/>
      <c r="R780" s="271"/>
      <c r="S780" s="271"/>
      <c r="T780" s="271"/>
      <c r="U780" s="271"/>
      <c r="V780" s="271"/>
      <c r="W780"/>
    </row>
    <row r="781" spans="1:23" s="620" customFormat="1">
      <c r="A781" s="271">
        <v>800073</v>
      </c>
      <c r="B781" s="271" t="s">
        <v>2040</v>
      </c>
      <c r="C781" s="271" t="s">
        <v>2041</v>
      </c>
      <c r="D781" s="271" t="s">
        <v>466</v>
      </c>
      <c r="E781" s="271"/>
      <c r="F781" s="271"/>
      <c r="G781" s="271"/>
      <c r="H781" s="271"/>
      <c r="I781" s="271" t="s">
        <v>2007</v>
      </c>
      <c r="J781" s="271"/>
      <c r="K781" s="271"/>
      <c r="L781" s="271"/>
      <c r="M781" s="271"/>
      <c r="N781" s="271"/>
      <c r="O781" s="271"/>
      <c r="P781" s="271"/>
      <c r="Q781" s="271"/>
      <c r="R781" s="271"/>
      <c r="S781" s="271"/>
      <c r="T781" s="271"/>
      <c r="U781" s="271"/>
      <c r="V781" s="271"/>
      <c r="W781"/>
    </row>
    <row r="782" spans="1:23" s="620" customFormat="1">
      <c r="A782" s="271">
        <v>800089</v>
      </c>
      <c r="B782" s="271" t="s">
        <v>2042</v>
      </c>
      <c r="C782" s="271" t="s">
        <v>84</v>
      </c>
      <c r="D782" s="271" t="s">
        <v>2043</v>
      </c>
      <c r="E782" s="271"/>
      <c r="F782" s="271"/>
      <c r="G782" s="271"/>
      <c r="H782" s="271"/>
      <c r="I782" s="271" t="s">
        <v>2007</v>
      </c>
      <c r="J782" s="271"/>
      <c r="K782" s="271"/>
      <c r="L782" s="271"/>
      <c r="M782" s="271"/>
      <c r="N782" s="271"/>
      <c r="O782" s="271"/>
      <c r="P782" s="271"/>
      <c r="Q782" s="271"/>
      <c r="R782" s="271"/>
      <c r="S782" s="271"/>
      <c r="T782" s="271"/>
      <c r="U782" s="271"/>
      <c r="V782" s="271"/>
      <c r="W782"/>
    </row>
    <row r="783" spans="1:23" s="620" customFormat="1">
      <c r="A783" s="271">
        <v>800105</v>
      </c>
      <c r="B783" s="271" t="s">
        <v>2044</v>
      </c>
      <c r="C783" s="271" t="s">
        <v>136</v>
      </c>
      <c r="D783" s="271" t="s">
        <v>558</v>
      </c>
      <c r="E783" s="271"/>
      <c r="F783" s="271"/>
      <c r="G783" s="271"/>
      <c r="H783" s="271"/>
      <c r="I783" s="271" t="s">
        <v>2007</v>
      </c>
      <c r="J783" s="271"/>
      <c r="K783" s="271"/>
      <c r="L783" s="271"/>
      <c r="M783" s="271"/>
      <c r="N783" s="271"/>
      <c r="O783" s="271"/>
      <c r="P783" s="271"/>
      <c r="Q783" s="271"/>
      <c r="R783" s="271"/>
      <c r="S783" s="271"/>
      <c r="T783" s="271"/>
      <c r="U783" s="271"/>
      <c r="V783" s="271"/>
      <c r="W783"/>
    </row>
    <row r="784" spans="1:23" s="620" customFormat="1">
      <c r="A784" s="271">
        <v>800111</v>
      </c>
      <c r="B784" s="271" t="s">
        <v>2045</v>
      </c>
      <c r="C784" s="271" t="s">
        <v>2046</v>
      </c>
      <c r="D784" s="271" t="s">
        <v>504</v>
      </c>
      <c r="E784" s="271"/>
      <c r="F784" s="271"/>
      <c r="G784" s="271"/>
      <c r="H784" s="271"/>
      <c r="I784" s="271" t="s">
        <v>2007</v>
      </c>
      <c r="J784" s="271"/>
      <c r="K784" s="271"/>
      <c r="L784" s="271"/>
      <c r="M784" s="271"/>
      <c r="N784" s="271"/>
      <c r="O784" s="271"/>
      <c r="P784" s="271"/>
      <c r="Q784" s="271"/>
      <c r="R784" s="271"/>
      <c r="S784" s="271"/>
      <c r="T784" s="271"/>
      <c r="U784" s="271"/>
      <c r="V784" s="271"/>
      <c r="W784"/>
    </row>
    <row r="785" spans="1:23" s="620" customFormat="1">
      <c r="A785" s="271">
        <v>800119</v>
      </c>
      <c r="B785" s="271" t="s">
        <v>2047</v>
      </c>
      <c r="C785" s="271" t="s">
        <v>114</v>
      </c>
      <c r="D785" s="271" t="s">
        <v>2048</v>
      </c>
      <c r="E785" s="271"/>
      <c r="F785" s="271"/>
      <c r="G785" s="271"/>
      <c r="H785" s="271"/>
      <c r="I785" s="271" t="s">
        <v>2007</v>
      </c>
      <c r="J785" s="271"/>
      <c r="K785" s="271"/>
      <c r="L785" s="271"/>
      <c r="M785" s="271"/>
      <c r="N785" s="271"/>
      <c r="O785" s="271"/>
      <c r="P785" s="271"/>
      <c r="Q785" s="271"/>
      <c r="R785" s="271"/>
      <c r="S785" s="271"/>
      <c r="T785" s="271"/>
      <c r="U785" s="271"/>
      <c r="V785" s="271"/>
      <c r="W785"/>
    </row>
    <row r="786" spans="1:23" s="620" customFormat="1">
      <c r="A786" s="271">
        <v>800173</v>
      </c>
      <c r="B786" s="271" t="s">
        <v>2049</v>
      </c>
      <c r="C786" s="271" t="s">
        <v>208</v>
      </c>
      <c r="D786" s="271" t="s">
        <v>2050</v>
      </c>
      <c r="E786" s="271"/>
      <c r="F786" s="271"/>
      <c r="G786" s="271"/>
      <c r="H786" s="271"/>
      <c r="I786" s="271" t="s">
        <v>2007</v>
      </c>
      <c r="J786" s="271"/>
      <c r="K786" s="271"/>
      <c r="L786" s="271"/>
      <c r="M786" s="271"/>
      <c r="N786" s="271"/>
      <c r="O786" s="271"/>
      <c r="P786" s="271"/>
      <c r="Q786" s="271"/>
      <c r="R786" s="271"/>
      <c r="S786" s="271"/>
      <c r="T786" s="271"/>
      <c r="U786" s="271"/>
      <c r="V786" s="271"/>
      <c r="W786"/>
    </row>
    <row r="787" spans="1:23" s="620" customFormat="1">
      <c r="A787" s="271">
        <v>800213</v>
      </c>
      <c r="B787" s="271" t="s">
        <v>2051</v>
      </c>
      <c r="C787" s="271" t="s">
        <v>87</v>
      </c>
      <c r="D787" s="271" t="s">
        <v>491</v>
      </c>
      <c r="E787" s="271"/>
      <c r="F787" s="271"/>
      <c r="G787" s="271"/>
      <c r="H787" s="271"/>
      <c r="I787" s="271" t="s">
        <v>2007</v>
      </c>
      <c r="J787" s="271"/>
      <c r="K787" s="271"/>
      <c r="L787" s="271"/>
      <c r="M787" s="271"/>
      <c r="N787" s="271"/>
      <c r="O787" s="271"/>
      <c r="P787" s="271"/>
      <c r="Q787" s="271"/>
      <c r="R787" s="271"/>
      <c r="S787" s="271"/>
      <c r="T787" s="271"/>
      <c r="U787" s="271"/>
      <c r="V787" s="271"/>
      <c r="W787"/>
    </row>
    <row r="788" spans="1:23" s="620" customFormat="1">
      <c r="A788" s="271">
        <v>800272</v>
      </c>
      <c r="B788" s="271" t="s">
        <v>2052</v>
      </c>
      <c r="C788" s="271" t="s">
        <v>125</v>
      </c>
      <c r="D788" s="271" t="s">
        <v>445</v>
      </c>
      <c r="E788" s="271"/>
      <c r="F788" s="271"/>
      <c r="G788" s="271"/>
      <c r="H788" s="271"/>
      <c r="I788" s="271" t="s">
        <v>2007</v>
      </c>
      <c r="J788" s="271"/>
      <c r="K788" s="271"/>
      <c r="L788" s="271"/>
      <c r="M788" s="271"/>
      <c r="N788" s="271"/>
      <c r="O788" s="271"/>
      <c r="P788" s="271"/>
      <c r="Q788" s="271"/>
      <c r="R788" s="271"/>
      <c r="S788" s="271"/>
      <c r="T788" s="271"/>
      <c r="U788" s="271"/>
      <c r="V788" s="271"/>
      <c r="W788"/>
    </row>
    <row r="789" spans="1:23" s="620" customFormat="1">
      <c r="A789" s="271">
        <v>800276</v>
      </c>
      <c r="B789" s="271" t="s">
        <v>2053</v>
      </c>
      <c r="C789" s="271" t="s">
        <v>184</v>
      </c>
      <c r="D789" s="271" t="s">
        <v>2054</v>
      </c>
      <c r="E789" s="271"/>
      <c r="F789" s="271"/>
      <c r="G789" s="271"/>
      <c r="H789" s="271"/>
      <c r="I789" s="271" t="s">
        <v>2007</v>
      </c>
      <c r="J789" s="271"/>
      <c r="K789" s="271"/>
      <c r="L789" s="271"/>
      <c r="M789" s="271"/>
      <c r="N789" s="271"/>
      <c r="O789" s="271"/>
      <c r="P789" s="271"/>
      <c r="Q789" s="271"/>
      <c r="R789" s="271"/>
      <c r="S789" s="271"/>
      <c r="T789" s="271"/>
      <c r="U789" s="271"/>
      <c r="V789" s="271"/>
      <c r="W789"/>
    </row>
    <row r="790" spans="1:23" s="620" customFormat="1">
      <c r="A790" s="271">
        <v>800322</v>
      </c>
      <c r="B790" s="271" t="s">
        <v>287</v>
      </c>
      <c r="C790" s="271" t="s">
        <v>114</v>
      </c>
      <c r="D790" s="271" t="s">
        <v>538</v>
      </c>
      <c r="E790" s="271"/>
      <c r="F790" s="271"/>
      <c r="G790" s="271"/>
      <c r="H790" s="271"/>
      <c r="I790" s="271" t="s">
        <v>2007</v>
      </c>
      <c r="J790" s="271"/>
      <c r="K790" s="271"/>
      <c r="L790" s="271"/>
      <c r="M790" s="271"/>
      <c r="N790" s="271"/>
      <c r="O790" s="271"/>
      <c r="P790" s="271"/>
      <c r="Q790" s="271"/>
      <c r="R790" s="271"/>
      <c r="S790" s="271"/>
      <c r="T790" s="271"/>
      <c r="U790" s="271"/>
      <c r="V790" s="271"/>
      <c r="W790"/>
    </row>
    <row r="791" spans="1:23" s="620" customFormat="1">
      <c r="A791" s="271">
        <v>800389</v>
      </c>
      <c r="B791" s="271" t="s">
        <v>2055</v>
      </c>
      <c r="C791" s="271" t="s">
        <v>2056</v>
      </c>
      <c r="D791" s="271" t="s">
        <v>2057</v>
      </c>
      <c r="E791" s="271"/>
      <c r="F791" s="271"/>
      <c r="G791" s="271"/>
      <c r="H791" s="271"/>
      <c r="I791" s="271" t="s">
        <v>2007</v>
      </c>
      <c r="J791" s="271"/>
      <c r="K791" s="271"/>
      <c r="L791" s="271"/>
      <c r="M791" s="271"/>
      <c r="N791" s="271"/>
      <c r="O791" s="271"/>
      <c r="P791" s="271"/>
      <c r="Q791" s="271"/>
      <c r="R791" s="271"/>
      <c r="S791" s="271"/>
      <c r="T791" s="271"/>
      <c r="U791" s="271"/>
      <c r="V791" s="271"/>
      <c r="W791"/>
    </row>
    <row r="792" spans="1:23" s="620" customFormat="1">
      <c r="A792" s="271">
        <v>800407</v>
      </c>
      <c r="B792" s="271" t="s">
        <v>2058</v>
      </c>
      <c r="C792" s="271" t="s">
        <v>82</v>
      </c>
      <c r="D792" s="271" t="s">
        <v>2059</v>
      </c>
      <c r="E792" s="271"/>
      <c r="F792" s="271"/>
      <c r="G792" s="271"/>
      <c r="H792" s="271"/>
      <c r="I792" s="271" t="s">
        <v>2007</v>
      </c>
      <c r="J792" s="271"/>
      <c r="K792" s="271"/>
      <c r="L792" s="271"/>
      <c r="M792" s="271"/>
      <c r="N792" s="271"/>
      <c r="O792" s="271"/>
      <c r="P792" s="271"/>
      <c r="Q792" s="271"/>
      <c r="R792" s="271"/>
      <c r="S792" s="271"/>
      <c r="T792" s="271"/>
      <c r="U792" s="271"/>
      <c r="V792" s="271"/>
      <c r="W792"/>
    </row>
    <row r="793" spans="1:23" s="620" customFormat="1">
      <c r="A793" s="271">
        <v>800412</v>
      </c>
      <c r="B793" s="271" t="s">
        <v>2060</v>
      </c>
      <c r="C793" s="271" t="s">
        <v>132</v>
      </c>
      <c r="D793" s="271" t="s">
        <v>420</v>
      </c>
      <c r="E793" s="271"/>
      <c r="F793" s="271"/>
      <c r="G793" s="271"/>
      <c r="H793" s="271"/>
      <c r="I793" s="271" t="s">
        <v>2007</v>
      </c>
      <c r="J793" s="271"/>
      <c r="K793" s="271"/>
      <c r="L793" s="271"/>
      <c r="M793" s="271"/>
      <c r="N793" s="271"/>
      <c r="O793" s="271"/>
      <c r="P793" s="271"/>
      <c r="Q793" s="271"/>
      <c r="R793" s="271"/>
      <c r="S793" s="271"/>
      <c r="T793" s="271"/>
      <c r="U793" s="271"/>
      <c r="V793" s="271"/>
      <c r="W793"/>
    </row>
    <row r="794" spans="1:23" s="620" customFormat="1">
      <c r="A794" s="271">
        <v>800421</v>
      </c>
      <c r="B794" s="271" t="s">
        <v>2061</v>
      </c>
      <c r="C794" s="271" t="s">
        <v>2062</v>
      </c>
      <c r="D794" s="271" t="s">
        <v>2063</v>
      </c>
      <c r="E794" s="271"/>
      <c r="F794" s="271"/>
      <c r="G794" s="271"/>
      <c r="H794" s="271"/>
      <c r="I794" s="271" t="s">
        <v>2007</v>
      </c>
      <c r="J794" s="271"/>
      <c r="K794" s="271"/>
      <c r="L794" s="271"/>
      <c r="M794" s="271"/>
      <c r="N794" s="271"/>
      <c r="O794" s="271"/>
      <c r="P794" s="271"/>
      <c r="Q794" s="271"/>
      <c r="R794" s="271"/>
      <c r="S794" s="271"/>
      <c r="T794" s="271"/>
      <c r="U794" s="271"/>
      <c r="V794" s="271"/>
      <c r="W794"/>
    </row>
    <row r="795" spans="1:23" s="620" customFormat="1">
      <c r="A795" s="271">
        <v>800484</v>
      </c>
      <c r="B795" s="271" t="s">
        <v>2064</v>
      </c>
      <c r="C795" s="271" t="s">
        <v>84</v>
      </c>
      <c r="D795" s="271" t="s">
        <v>461</v>
      </c>
      <c r="E795" s="271"/>
      <c r="F795" s="271"/>
      <c r="G795" s="271"/>
      <c r="H795" s="271"/>
      <c r="I795" s="271" t="s">
        <v>2007</v>
      </c>
      <c r="J795" s="271"/>
      <c r="K795" s="271"/>
      <c r="L795" s="271"/>
      <c r="M795" s="271"/>
      <c r="N795" s="271"/>
      <c r="O795" s="271"/>
      <c r="P795" s="271"/>
      <c r="Q795" s="271"/>
      <c r="R795" s="271"/>
      <c r="S795" s="271"/>
      <c r="T795" s="271"/>
      <c r="U795" s="271"/>
      <c r="V795" s="271"/>
      <c r="W795"/>
    </row>
    <row r="796" spans="1:23" s="620" customFormat="1">
      <c r="A796" s="271">
        <v>800507</v>
      </c>
      <c r="B796" s="271" t="s">
        <v>2065</v>
      </c>
      <c r="C796" s="271" t="s">
        <v>86</v>
      </c>
      <c r="D796" s="271" t="s">
        <v>487</v>
      </c>
      <c r="E796" s="271"/>
      <c r="F796" s="271"/>
      <c r="G796" s="271"/>
      <c r="H796" s="271"/>
      <c r="I796" s="271" t="s">
        <v>2007</v>
      </c>
      <c r="J796" s="271"/>
      <c r="K796" s="271"/>
      <c r="L796" s="271"/>
      <c r="M796" s="271"/>
      <c r="N796" s="271"/>
      <c r="O796" s="271"/>
      <c r="P796" s="271"/>
      <c r="Q796" s="271"/>
      <c r="R796" s="271"/>
      <c r="S796" s="271"/>
      <c r="T796" s="271"/>
      <c r="U796" s="271"/>
      <c r="V796" s="271"/>
      <c r="W796"/>
    </row>
    <row r="797" spans="1:23" s="620" customFormat="1">
      <c r="A797" s="271">
        <v>800548</v>
      </c>
      <c r="B797" s="271" t="s">
        <v>2066</v>
      </c>
      <c r="C797" s="271" t="s">
        <v>2067</v>
      </c>
      <c r="D797" s="271" t="s">
        <v>430</v>
      </c>
      <c r="E797" s="271"/>
      <c r="F797" s="271"/>
      <c r="G797" s="271"/>
      <c r="H797" s="271"/>
      <c r="I797" s="271" t="s">
        <v>2007</v>
      </c>
      <c r="J797" s="271"/>
      <c r="K797" s="271"/>
      <c r="L797" s="271"/>
      <c r="M797" s="271"/>
      <c r="N797" s="271"/>
      <c r="O797" s="271"/>
      <c r="P797" s="271"/>
      <c r="Q797" s="271"/>
      <c r="R797" s="271"/>
      <c r="S797" s="271"/>
      <c r="T797" s="271"/>
      <c r="U797" s="271"/>
      <c r="V797" s="271"/>
      <c r="W797"/>
    </row>
    <row r="798" spans="1:23" s="620" customFormat="1">
      <c r="A798" s="271">
        <v>800579</v>
      </c>
      <c r="B798" s="271" t="s">
        <v>2068</v>
      </c>
      <c r="C798" s="271" t="s">
        <v>81</v>
      </c>
      <c r="D798" s="271" t="s">
        <v>432</v>
      </c>
      <c r="E798" s="271"/>
      <c r="F798" s="271"/>
      <c r="G798" s="271"/>
      <c r="H798" s="271"/>
      <c r="I798" s="271" t="s">
        <v>2007</v>
      </c>
      <c r="J798" s="271"/>
      <c r="K798" s="271"/>
      <c r="L798" s="271"/>
      <c r="M798" s="271"/>
      <c r="N798" s="271"/>
      <c r="O798" s="271"/>
      <c r="P798" s="271"/>
      <c r="Q798" s="271"/>
      <c r="R798" s="271"/>
      <c r="S798" s="271"/>
      <c r="T798" s="271"/>
      <c r="U798" s="271"/>
      <c r="V798" s="271"/>
      <c r="W798"/>
    </row>
    <row r="799" spans="1:23" s="620" customFormat="1">
      <c r="A799" s="271">
        <v>800597</v>
      </c>
      <c r="B799" s="271" t="s">
        <v>2069</v>
      </c>
      <c r="C799" s="271" t="s">
        <v>132</v>
      </c>
      <c r="D799" s="271" t="s">
        <v>433</v>
      </c>
      <c r="E799" s="271"/>
      <c r="F799" s="271"/>
      <c r="G799" s="271"/>
      <c r="H799" s="271"/>
      <c r="I799" s="271" t="s">
        <v>2007</v>
      </c>
      <c r="J799" s="271"/>
      <c r="K799" s="271"/>
      <c r="L799" s="271"/>
      <c r="M799" s="271"/>
      <c r="N799" s="271"/>
      <c r="O799" s="271"/>
      <c r="P799" s="271"/>
      <c r="Q799" s="271"/>
      <c r="R799" s="271"/>
      <c r="S799" s="271"/>
      <c r="T799" s="271"/>
      <c r="U799" s="271"/>
      <c r="V799" s="271"/>
      <c r="W799"/>
    </row>
    <row r="800" spans="1:23" s="620" customFormat="1">
      <c r="A800" s="271">
        <v>800641</v>
      </c>
      <c r="B800" s="271" t="s">
        <v>2070</v>
      </c>
      <c r="C800" s="271" t="s">
        <v>79</v>
      </c>
      <c r="D800" s="271" t="s">
        <v>502</v>
      </c>
      <c r="E800" s="271"/>
      <c r="F800" s="271"/>
      <c r="G800" s="271"/>
      <c r="H800" s="271"/>
      <c r="I800" s="271" t="s">
        <v>2007</v>
      </c>
      <c r="J800" s="271"/>
      <c r="K800" s="271"/>
      <c r="L800" s="271"/>
      <c r="M800" s="271"/>
      <c r="N800" s="271"/>
      <c r="O800" s="271"/>
      <c r="P800" s="271"/>
      <c r="Q800" s="271"/>
      <c r="R800" s="271"/>
      <c r="S800" s="271"/>
      <c r="T800" s="271"/>
      <c r="U800" s="271"/>
      <c r="V800" s="271"/>
      <c r="W800"/>
    </row>
    <row r="801" spans="1:23" s="620" customFormat="1">
      <c r="A801" s="271">
        <v>800693</v>
      </c>
      <c r="B801" s="271" t="s">
        <v>2071</v>
      </c>
      <c r="C801" s="271" t="s">
        <v>114</v>
      </c>
      <c r="D801" s="271" t="s">
        <v>591</v>
      </c>
      <c r="E801" s="271"/>
      <c r="F801" s="271"/>
      <c r="G801" s="271"/>
      <c r="H801" s="271"/>
      <c r="I801" s="271" t="s">
        <v>2007</v>
      </c>
      <c r="J801" s="271"/>
      <c r="K801" s="271"/>
      <c r="L801" s="271"/>
      <c r="M801" s="271"/>
      <c r="N801" s="271"/>
      <c r="O801" s="271"/>
      <c r="P801" s="271"/>
      <c r="Q801" s="271"/>
      <c r="R801" s="271"/>
      <c r="S801" s="271"/>
      <c r="T801" s="271"/>
      <c r="U801" s="271"/>
      <c r="V801" s="271"/>
      <c r="W801"/>
    </row>
    <row r="802" spans="1:23" s="620" customFormat="1">
      <c r="A802" s="271">
        <v>800770</v>
      </c>
      <c r="B802" s="271" t="s">
        <v>2072</v>
      </c>
      <c r="C802" s="271" t="s">
        <v>271</v>
      </c>
      <c r="D802" s="271" t="s">
        <v>507</v>
      </c>
      <c r="E802" s="271"/>
      <c r="F802" s="271"/>
      <c r="G802" s="271"/>
      <c r="H802" s="271"/>
      <c r="I802" s="271" t="s">
        <v>2007</v>
      </c>
      <c r="J802" s="271"/>
      <c r="K802" s="271"/>
      <c r="L802" s="271"/>
      <c r="M802" s="271"/>
      <c r="N802" s="271"/>
      <c r="O802" s="271"/>
      <c r="P802" s="271"/>
      <c r="Q802" s="271"/>
      <c r="R802" s="271"/>
      <c r="S802" s="271"/>
      <c r="T802" s="271"/>
      <c r="U802" s="271"/>
      <c r="V802" s="271"/>
      <c r="W802"/>
    </row>
    <row r="803" spans="1:23" s="620" customFormat="1">
      <c r="A803" s="271">
        <v>800818</v>
      </c>
      <c r="B803" s="271" t="s">
        <v>2073</v>
      </c>
      <c r="C803" s="271" t="s">
        <v>2074</v>
      </c>
      <c r="D803" s="271" t="s">
        <v>586</v>
      </c>
      <c r="E803" s="271"/>
      <c r="F803" s="271"/>
      <c r="G803" s="271"/>
      <c r="H803" s="271"/>
      <c r="I803" s="271" t="s">
        <v>2007</v>
      </c>
      <c r="J803" s="271"/>
      <c r="K803" s="271"/>
      <c r="L803" s="271"/>
      <c r="M803" s="271"/>
      <c r="N803" s="271"/>
      <c r="O803" s="271"/>
      <c r="P803" s="271"/>
      <c r="Q803" s="271"/>
      <c r="R803" s="271"/>
      <c r="S803" s="271"/>
      <c r="T803" s="271"/>
      <c r="U803" s="271"/>
      <c r="V803" s="271"/>
      <c r="W803"/>
    </row>
    <row r="804" spans="1:23" s="620" customFormat="1">
      <c r="A804" s="271">
        <v>800874</v>
      </c>
      <c r="B804" s="271" t="s">
        <v>2075</v>
      </c>
      <c r="C804" s="271" t="s">
        <v>2076</v>
      </c>
      <c r="D804" s="271" t="s">
        <v>593</v>
      </c>
      <c r="E804" s="271"/>
      <c r="F804" s="271"/>
      <c r="G804" s="271"/>
      <c r="H804" s="271"/>
      <c r="I804" s="271" t="s">
        <v>2007</v>
      </c>
      <c r="J804" s="271"/>
      <c r="K804" s="271"/>
      <c r="L804" s="271"/>
      <c r="M804" s="271"/>
      <c r="N804" s="271"/>
      <c r="O804" s="271"/>
      <c r="P804" s="271"/>
      <c r="Q804" s="271"/>
      <c r="R804" s="271"/>
      <c r="S804" s="271"/>
      <c r="T804" s="271"/>
      <c r="U804" s="271"/>
      <c r="V804" s="271"/>
      <c r="W804"/>
    </row>
    <row r="805" spans="1:23" s="620" customFormat="1">
      <c r="A805" s="271">
        <v>800913</v>
      </c>
      <c r="B805" s="271" t="s">
        <v>2077</v>
      </c>
      <c r="C805" s="271" t="s">
        <v>158</v>
      </c>
      <c r="D805" s="271" t="s">
        <v>535</v>
      </c>
      <c r="E805" s="271"/>
      <c r="F805" s="271"/>
      <c r="G805" s="271"/>
      <c r="H805" s="271"/>
      <c r="I805" s="271" t="s">
        <v>2007</v>
      </c>
      <c r="J805" s="271"/>
      <c r="K805" s="271"/>
      <c r="L805" s="271"/>
      <c r="M805" s="271"/>
      <c r="N805" s="271"/>
      <c r="O805" s="271"/>
      <c r="P805" s="271"/>
      <c r="Q805" s="271"/>
      <c r="R805" s="271"/>
      <c r="S805" s="271"/>
      <c r="T805" s="271"/>
      <c r="U805" s="271"/>
      <c r="V805" s="271"/>
      <c r="W805"/>
    </row>
    <row r="806" spans="1:23" s="620" customFormat="1">
      <c r="A806" s="271">
        <v>800935</v>
      </c>
      <c r="B806" s="271" t="s">
        <v>2078</v>
      </c>
      <c r="C806" s="271" t="s">
        <v>2079</v>
      </c>
      <c r="D806" s="271" t="s">
        <v>438</v>
      </c>
      <c r="E806" s="271"/>
      <c r="F806" s="271"/>
      <c r="G806" s="271"/>
      <c r="H806" s="271"/>
      <c r="I806" s="271" t="s">
        <v>2007</v>
      </c>
      <c r="J806" s="271"/>
      <c r="K806" s="271"/>
      <c r="L806" s="271"/>
      <c r="M806" s="271"/>
      <c r="N806" s="271"/>
      <c r="O806" s="271"/>
      <c r="P806" s="271"/>
      <c r="Q806" s="271"/>
      <c r="R806" s="271"/>
      <c r="S806" s="271"/>
      <c r="T806" s="271"/>
      <c r="U806" s="271"/>
      <c r="V806" s="271"/>
      <c r="W806"/>
    </row>
    <row r="807" spans="1:23" s="620" customFormat="1">
      <c r="A807" s="271">
        <v>800996</v>
      </c>
      <c r="B807" s="271" t="s">
        <v>2080</v>
      </c>
      <c r="C807" s="271" t="s">
        <v>648</v>
      </c>
      <c r="D807" s="271" t="s">
        <v>425</v>
      </c>
      <c r="E807" s="271"/>
      <c r="F807" s="271"/>
      <c r="G807" s="271"/>
      <c r="H807" s="271"/>
      <c r="I807" s="271" t="s">
        <v>2007</v>
      </c>
      <c r="J807" s="271"/>
      <c r="K807" s="271"/>
      <c r="L807" s="271"/>
      <c r="M807" s="271"/>
      <c r="N807" s="271"/>
      <c r="O807" s="271"/>
      <c r="P807" s="271"/>
      <c r="Q807" s="271"/>
      <c r="R807" s="271"/>
      <c r="S807" s="271"/>
      <c r="T807" s="271"/>
      <c r="U807" s="271"/>
      <c r="V807" s="271"/>
      <c r="W807"/>
    </row>
    <row r="808" spans="1:23" s="620" customFormat="1">
      <c r="A808" s="271">
        <v>801005</v>
      </c>
      <c r="B808" s="271" t="s">
        <v>2081</v>
      </c>
      <c r="C808" s="271" t="s">
        <v>83</v>
      </c>
      <c r="D808" s="271" t="s">
        <v>2082</v>
      </c>
      <c r="E808" s="271"/>
      <c r="F808" s="271"/>
      <c r="G808" s="271"/>
      <c r="H808" s="271"/>
      <c r="I808" s="271" t="s">
        <v>2007</v>
      </c>
      <c r="J808" s="271"/>
      <c r="K808" s="271"/>
      <c r="L808" s="271"/>
      <c r="M808" s="271"/>
      <c r="N808" s="271"/>
      <c r="O808" s="271"/>
      <c r="P808" s="271"/>
      <c r="Q808" s="271"/>
      <c r="R808" s="271"/>
      <c r="S808" s="271"/>
      <c r="T808" s="271"/>
      <c r="U808" s="271"/>
      <c r="V808" s="271"/>
      <c r="W808"/>
    </row>
    <row r="809" spans="1:23" s="620" customFormat="1">
      <c r="A809" s="271">
        <v>801006</v>
      </c>
      <c r="B809" s="271" t="s">
        <v>2083</v>
      </c>
      <c r="C809" s="271" t="s">
        <v>223</v>
      </c>
      <c r="D809" s="271" t="s">
        <v>430</v>
      </c>
      <c r="E809" s="271"/>
      <c r="F809" s="271"/>
      <c r="G809" s="271"/>
      <c r="H809" s="271"/>
      <c r="I809" s="271" t="s">
        <v>2007</v>
      </c>
      <c r="J809" s="271"/>
      <c r="K809" s="271"/>
      <c r="L809" s="271"/>
      <c r="M809" s="271"/>
      <c r="N809" s="271"/>
      <c r="O809" s="271"/>
      <c r="P809" s="271"/>
      <c r="Q809" s="271"/>
      <c r="R809" s="271"/>
      <c r="S809" s="271"/>
      <c r="T809" s="271"/>
      <c r="U809" s="271"/>
      <c r="V809" s="271"/>
      <c r="W809"/>
    </row>
    <row r="810" spans="1:23" s="620" customFormat="1">
      <c r="A810" s="271">
        <v>801019</v>
      </c>
      <c r="B810" s="271" t="s">
        <v>2084</v>
      </c>
      <c r="C810" s="271" t="s">
        <v>82</v>
      </c>
      <c r="D810" s="271" t="s">
        <v>420</v>
      </c>
      <c r="E810" s="271"/>
      <c r="F810" s="271"/>
      <c r="G810" s="271"/>
      <c r="H810" s="271"/>
      <c r="I810" s="271" t="s">
        <v>2007</v>
      </c>
      <c r="J810" s="271"/>
      <c r="K810" s="271"/>
      <c r="L810" s="271"/>
      <c r="M810" s="271"/>
      <c r="N810" s="271"/>
      <c r="O810" s="271"/>
      <c r="P810" s="271"/>
      <c r="Q810" s="271"/>
      <c r="R810" s="271"/>
      <c r="S810" s="271"/>
      <c r="T810" s="271"/>
      <c r="U810" s="271"/>
      <c r="V810" s="271"/>
      <c r="W810"/>
    </row>
    <row r="811" spans="1:23" s="620" customFormat="1">
      <c r="A811" s="271">
        <v>801178</v>
      </c>
      <c r="B811" s="271" t="s">
        <v>2085</v>
      </c>
      <c r="C811" s="271" t="s">
        <v>2086</v>
      </c>
      <c r="D811" s="271" t="s">
        <v>2087</v>
      </c>
      <c r="E811" s="271"/>
      <c r="F811" s="271"/>
      <c r="G811" s="271"/>
      <c r="H811" s="271"/>
      <c r="I811" s="271" t="s">
        <v>2007</v>
      </c>
      <c r="J811" s="271"/>
      <c r="K811" s="271"/>
      <c r="L811" s="271"/>
      <c r="M811" s="271"/>
      <c r="N811" s="271"/>
      <c r="O811" s="271"/>
      <c r="P811" s="271"/>
      <c r="Q811" s="271"/>
      <c r="R811" s="271"/>
      <c r="S811" s="271"/>
      <c r="T811" s="271"/>
      <c r="U811" s="271"/>
      <c r="V811" s="271"/>
      <c r="W811"/>
    </row>
    <row r="812" spans="1:23" s="620" customFormat="1">
      <c r="A812" s="271">
        <v>801257</v>
      </c>
      <c r="B812" s="271" t="s">
        <v>2088</v>
      </c>
      <c r="C812" s="271" t="s">
        <v>199</v>
      </c>
      <c r="D812" s="271" t="s">
        <v>2089</v>
      </c>
      <c r="E812" s="271"/>
      <c r="F812" s="271"/>
      <c r="G812" s="271"/>
      <c r="H812" s="271"/>
      <c r="I812" s="271" t="s">
        <v>2007</v>
      </c>
      <c r="J812" s="271"/>
      <c r="K812" s="271"/>
      <c r="L812" s="271"/>
      <c r="M812" s="271"/>
      <c r="N812" s="271"/>
      <c r="O812" s="271"/>
      <c r="P812" s="271"/>
      <c r="Q812" s="271"/>
      <c r="R812" s="271"/>
      <c r="S812" s="271"/>
      <c r="T812" s="271"/>
      <c r="U812" s="271"/>
      <c r="V812" s="271"/>
      <c r="W812"/>
    </row>
    <row r="813" spans="1:23" s="620" customFormat="1">
      <c r="A813" s="271">
        <v>801288</v>
      </c>
      <c r="B813" s="271" t="s">
        <v>2090</v>
      </c>
      <c r="C813" s="271" t="s">
        <v>185</v>
      </c>
      <c r="D813" s="271" t="s">
        <v>2091</v>
      </c>
      <c r="E813" s="271"/>
      <c r="F813" s="271"/>
      <c r="G813" s="271"/>
      <c r="H813" s="271"/>
      <c r="I813" s="271" t="s">
        <v>2007</v>
      </c>
      <c r="J813" s="271"/>
      <c r="K813" s="271"/>
      <c r="L813" s="271"/>
      <c r="M813" s="271"/>
      <c r="N813" s="271"/>
      <c r="O813" s="271"/>
      <c r="P813" s="271"/>
      <c r="Q813" s="271"/>
      <c r="R813" s="271"/>
      <c r="S813" s="271"/>
      <c r="T813" s="271"/>
      <c r="U813" s="271"/>
      <c r="V813" s="271"/>
      <c r="W813"/>
    </row>
    <row r="814" spans="1:23" s="620" customFormat="1">
      <c r="A814" s="271">
        <v>801296</v>
      </c>
      <c r="B814" s="271" t="s">
        <v>2092</v>
      </c>
      <c r="C814" s="271" t="s">
        <v>2074</v>
      </c>
      <c r="D814" s="271" t="s">
        <v>434</v>
      </c>
      <c r="E814" s="271"/>
      <c r="F814" s="271"/>
      <c r="G814" s="271"/>
      <c r="H814" s="271"/>
      <c r="I814" s="271" t="s">
        <v>2007</v>
      </c>
      <c r="J814" s="271"/>
      <c r="K814" s="271"/>
      <c r="L814" s="271"/>
      <c r="M814" s="271"/>
      <c r="N814" s="271"/>
      <c r="O814" s="271"/>
      <c r="P814" s="271"/>
      <c r="Q814" s="271"/>
      <c r="R814" s="271"/>
      <c r="S814" s="271"/>
      <c r="T814" s="271"/>
      <c r="U814" s="271"/>
      <c r="V814" s="271"/>
      <c r="W814"/>
    </row>
    <row r="815" spans="1:23" s="620" customFormat="1">
      <c r="A815" s="271">
        <v>801389</v>
      </c>
      <c r="B815" s="271" t="s">
        <v>2093</v>
      </c>
      <c r="C815" s="271" t="s">
        <v>2094</v>
      </c>
      <c r="D815" s="271" t="s">
        <v>434</v>
      </c>
      <c r="E815" s="271"/>
      <c r="F815" s="271"/>
      <c r="G815" s="271"/>
      <c r="H815" s="271"/>
      <c r="I815" s="271" t="s">
        <v>2007</v>
      </c>
      <c r="J815" s="271"/>
      <c r="K815" s="271"/>
      <c r="L815" s="271"/>
      <c r="M815" s="271"/>
      <c r="N815" s="271"/>
      <c r="O815" s="271"/>
      <c r="P815" s="271"/>
      <c r="Q815" s="271"/>
      <c r="R815" s="271"/>
      <c r="S815" s="271"/>
      <c r="T815" s="271"/>
      <c r="U815" s="271"/>
      <c r="V815" s="271"/>
      <c r="W815"/>
    </row>
    <row r="816" spans="1:23" s="620" customFormat="1">
      <c r="A816" s="271">
        <v>801446</v>
      </c>
      <c r="B816" s="271" t="s">
        <v>2095</v>
      </c>
      <c r="C816" s="271" t="s">
        <v>2096</v>
      </c>
      <c r="D816" s="271" t="s">
        <v>495</v>
      </c>
      <c r="E816" s="271"/>
      <c r="F816" s="271"/>
      <c r="G816" s="271"/>
      <c r="H816" s="271"/>
      <c r="I816" s="271" t="s">
        <v>2007</v>
      </c>
      <c r="J816" s="271"/>
      <c r="K816" s="271"/>
      <c r="L816" s="271"/>
      <c r="M816" s="271"/>
      <c r="N816" s="271"/>
      <c r="O816" s="271"/>
      <c r="P816" s="271"/>
      <c r="Q816" s="271"/>
      <c r="R816" s="271"/>
      <c r="S816" s="271"/>
      <c r="T816" s="271"/>
      <c r="U816" s="271"/>
      <c r="V816" s="271"/>
      <c r="W816"/>
    </row>
    <row r="817" spans="1:23" s="620" customFormat="1">
      <c r="A817" s="271">
        <v>801550</v>
      </c>
      <c r="B817" s="271" t="s">
        <v>2097</v>
      </c>
      <c r="C817" s="271" t="s">
        <v>132</v>
      </c>
      <c r="D817" s="271" t="s">
        <v>496</v>
      </c>
      <c r="E817" s="271"/>
      <c r="F817" s="271"/>
      <c r="G817" s="271"/>
      <c r="H817" s="271"/>
      <c r="I817" s="271" t="s">
        <v>2007</v>
      </c>
      <c r="J817" s="271"/>
      <c r="K817" s="271"/>
      <c r="L817" s="271"/>
      <c r="M817" s="271"/>
      <c r="N817" s="271"/>
      <c r="O817" s="271"/>
      <c r="P817" s="271"/>
      <c r="Q817" s="271"/>
      <c r="R817" s="271"/>
      <c r="S817" s="271"/>
      <c r="T817" s="271"/>
      <c r="U817" s="271"/>
      <c r="V817" s="271"/>
      <c r="W817"/>
    </row>
    <row r="818" spans="1:23" s="620" customFormat="1">
      <c r="A818" s="271">
        <v>801565</v>
      </c>
      <c r="B818" s="271" t="s">
        <v>2098</v>
      </c>
      <c r="C818" s="271" t="s">
        <v>103</v>
      </c>
      <c r="D818" s="271" t="s">
        <v>2099</v>
      </c>
      <c r="E818" s="271"/>
      <c r="F818" s="271"/>
      <c r="G818" s="271"/>
      <c r="H818" s="271"/>
      <c r="I818" s="271" t="s">
        <v>2007</v>
      </c>
      <c r="J818" s="271"/>
      <c r="K818" s="271"/>
      <c r="L818" s="271"/>
      <c r="M818" s="271"/>
      <c r="N818" s="271"/>
      <c r="O818" s="271"/>
      <c r="P818" s="271"/>
      <c r="Q818" s="271"/>
      <c r="R818" s="271"/>
      <c r="S818" s="271"/>
      <c r="T818" s="271"/>
      <c r="U818" s="271"/>
      <c r="V818" s="271"/>
      <c r="W818"/>
    </row>
    <row r="819" spans="1:23" s="620" customFormat="1">
      <c r="A819" s="271">
        <v>801589</v>
      </c>
      <c r="B819" s="271" t="s">
        <v>2100</v>
      </c>
      <c r="C819" s="271" t="s">
        <v>2101</v>
      </c>
      <c r="D819" s="271" t="s">
        <v>458</v>
      </c>
      <c r="E819" s="271"/>
      <c r="F819" s="271"/>
      <c r="G819" s="271"/>
      <c r="H819" s="271"/>
      <c r="I819" s="271" t="s">
        <v>2007</v>
      </c>
      <c r="J819" s="271"/>
      <c r="K819" s="271"/>
      <c r="L819" s="271"/>
      <c r="M819" s="271"/>
      <c r="N819" s="271"/>
      <c r="O819" s="271"/>
      <c r="P819" s="271"/>
      <c r="Q819" s="271"/>
      <c r="R819" s="271"/>
      <c r="S819" s="271"/>
      <c r="T819" s="271"/>
      <c r="U819" s="271"/>
      <c r="V819" s="271"/>
      <c r="W819"/>
    </row>
    <row r="820" spans="1:23" s="620" customFormat="1">
      <c r="A820" s="271">
        <v>801593</v>
      </c>
      <c r="B820" s="271" t="s">
        <v>2102</v>
      </c>
      <c r="C820" s="271" t="s">
        <v>2103</v>
      </c>
      <c r="D820" s="271" t="s">
        <v>2104</v>
      </c>
      <c r="E820" s="271"/>
      <c r="F820" s="271"/>
      <c r="G820" s="271"/>
      <c r="H820" s="271"/>
      <c r="I820" s="271" t="s">
        <v>2007</v>
      </c>
      <c r="J820" s="271"/>
      <c r="K820" s="271"/>
      <c r="L820" s="271"/>
      <c r="M820" s="271"/>
      <c r="N820" s="271"/>
      <c r="O820" s="271"/>
      <c r="P820" s="271"/>
      <c r="Q820" s="271"/>
      <c r="R820" s="271"/>
      <c r="S820" s="271"/>
      <c r="T820" s="271"/>
      <c r="U820" s="271"/>
      <c r="V820" s="271"/>
      <c r="W820"/>
    </row>
    <row r="821" spans="1:23" s="620" customFormat="1">
      <c r="A821" s="271">
        <v>801612</v>
      </c>
      <c r="B821" s="271" t="s">
        <v>2105</v>
      </c>
      <c r="C821" s="271" t="s">
        <v>2106</v>
      </c>
      <c r="D821" s="271" t="s">
        <v>774</v>
      </c>
      <c r="E821" s="271"/>
      <c r="F821" s="271"/>
      <c r="G821" s="271"/>
      <c r="H821" s="271"/>
      <c r="I821" s="271" t="s">
        <v>2007</v>
      </c>
      <c r="J821" s="271"/>
      <c r="K821" s="271"/>
      <c r="L821" s="271"/>
      <c r="M821" s="271"/>
      <c r="N821" s="271"/>
      <c r="O821" s="271"/>
      <c r="P821" s="271"/>
      <c r="Q821" s="271"/>
      <c r="R821" s="271"/>
      <c r="S821" s="271"/>
      <c r="T821" s="271"/>
      <c r="U821" s="271"/>
      <c r="V821" s="271"/>
      <c r="W821"/>
    </row>
    <row r="822" spans="1:23" s="620" customFormat="1">
      <c r="A822" s="271">
        <v>801627</v>
      </c>
      <c r="B822" s="271" t="s">
        <v>2107</v>
      </c>
      <c r="C822" s="271" t="s">
        <v>147</v>
      </c>
      <c r="D822" s="271" t="s">
        <v>2108</v>
      </c>
      <c r="E822" s="271"/>
      <c r="F822" s="271"/>
      <c r="G822" s="271"/>
      <c r="H822" s="271"/>
      <c r="I822" s="271" t="s">
        <v>2007</v>
      </c>
      <c r="J822" s="271"/>
      <c r="K822" s="271"/>
      <c r="L822" s="271"/>
      <c r="M822" s="271"/>
      <c r="N822" s="271"/>
      <c r="O822" s="271"/>
      <c r="P822" s="271"/>
      <c r="Q822" s="271"/>
      <c r="R822" s="271"/>
      <c r="S822" s="271"/>
      <c r="T822" s="271"/>
      <c r="U822" s="271"/>
      <c r="V822" s="271"/>
      <c r="W822"/>
    </row>
    <row r="823" spans="1:23" s="620" customFormat="1">
      <c r="A823" s="271">
        <v>801644</v>
      </c>
      <c r="B823" s="271" t="s">
        <v>2109</v>
      </c>
      <c r="C823" s="271" t="s">
        <v>2110</v>
      </c>
      <c r="D823" s="271" t="s">
        <v>2111</v>
      </c>
      <c r="E823" s="271"/>
      <c r="F823" s="271"/>
      <c r="G823" s="271"/>
      <c r="H823" s="271"/>
      <c r="I823" s="271" t="s">
        <v>2007</v>
      </c>
      <c r="J823" s="271"/>
      <c r="K823" s="271"/>
      <c r="L823" s="271"/>
      <c r="M823" s="271"/>
      <c r="N823" s="271"/>
      <c r="O823" s="271"/>
      <c r="P823" s="271"/>
      <c r="Q823" s="271"/>
      <c r="R823" s="271"/>
      <c r="S823" s="271"/>
      <c r="T823" s="271"/>
      <c r="U823" s="271"/>
      <c r="V823" s="271"/>
      <c r="W823"/>
    </row>
    <row r="824" spans="1:23" s="620" customFormat="1">
      <c r="A824" s="271">
        <v>801669</v>
      </c>
      <c r="B824" s="271" t="s">
        <v>2112</v>
      </c>
      <c r="C824" s="271" t="s">
        <v>108</v>
      </c>
      <c r="D824" s="271" t="s">
        <v>500</v>
      </c>
      <c r="E824" s="271"/>
      <c r="F824" s="271"/>
      <c r="G824" s="271"/>
      <c r="H824" s="271"/>
      <c r="I824" s="271" t="s">
        <v>2007</v>
      </c>
      <c r="J824" s="271"/>
      <c r="K824" s="271"/>
      <c r="L824" s="271"/>
      <c r="M824" s="271"/>
      <c r="N824" s="271"/>
      <c r="O824" s="271"/>
      <c r="P824" s="271"/>
      <c r="Q824" s="271"/>
      <c r="R824" s="271"/>
      <c r="S824" s="271"/>
      <c r="T824" s="271"/>
      <c r="U824" s="271"/>
      <c r="V824" s="271"/>
      <c r="W824"/>
    </row>
    <row r="825" spans="1:23" s="620" customFormat="1">
      <c r="A825" s="271">
        <v>801795</v>
      </c>
      <c r="B825" s="271" t="s">
        <v>2113</v>
      </c>
      <c r="C825" s="271" t="s">
        <v>84</v>
      </c>
      <c r="D825" s="271" t="s">
        <v>2114</v>
      </c>
      <c r="E825" s="271"/>
      <c r="F825" s="271"/>
      <c r="G825" s="271"/>
      <c r="H825" s="271"/>
      <c r="I825" s="271" t="s">
        <v>2007</v>
      </c>
      <c r="J825" s="271"/>
      <c r="K825" s="271"/>
      <c r="L825" s="271"/>
      <c r="M825" s="271"/>
      <c r="N825" s="271"/>
      <c r="O825" s="271"/>
      <c r="P825" s="271"/>
      <c r="Q825" s="271"/>
      <c r="R825" s="271"/>
      <c r="S825" s="271"/>
      <c r="T825" s="271"/>
      <c r="U825" s="271"/>
      <c r="V825" s="271"/>
      <c r="W825"/>
    </row>
    <row r="826" spans="1:23" s="620" customFormat="1">
      <c r="A826" s="271">
        <v>801833</v>
      </c>
      <c r="B826" s="271" t="s">
        <v>2115</v>
      </c>
      <c r="C826" s="271" t="s">
        <v>147</v>
      </c>
      <c r="D826" s="271" t="s">
        <v>2116</v>
      </c>
      <c r="E826" s="271"/>
      <c r="F826" s="271"/>
      <c r="G826" s="271"/>
      <c r="H826" s="271"/>
      <c r="I826" s="271" t="s">
        <v>2007</v>
      </c>
      <c r="J826" s="271"/>
      <c r="K826" s="271"/>
      <c r="L826" s="271"/>
      <c r="M826" s="271"/>
      <c r="N826" s="271"/>
      <c r="O826" s="271"/>
      <c r="P826" s="271"/>
      <c r="Q826" s="271"/>
      <c r="R826" s="271"/>
      <c r="S826" s="271"/>
      <c r="T826" s="271"/>
      <c r="U826" s="271"/>
      <c r="V826" s="271"/>
      <c r="W826"/>
    </row>
    <row r="827" spans="1:23" s="620" customFormat="1">
      <c r="A827" s="271">
        <v>801834</v>
      </c>
      <c r="B827" s="271" t="s">
        <v>2117</v>
      </c>
      <c r="C827" s="271" t="s">
        <v>188</v>
      </c>
      <c r="D827" s="271" t="s">
        <v>2118</v>
      </c>
      <c r="E827" s="271"/>
      <c r="F827" s="271"/>
      <c r="G827" s="271"/>
      <c r="H827" s="271"/>
      <c r="I827" s="271" t="s">
        <v>2007</v>
      </c>
      <c r="J827" s="271"/>
      <c r="K827" s="271"/>
      <c r="L827" s="271"/>
      <c r="M827" s="271"/>
      <c r="N827" s="271"/>
      <c r="O827" s="271"/>
      <c r="P827" s="271"/>
      <c r="Q827" s="271"/>
      <c r="R827" s="271"/>
      <c r="S827" s="271"/>
      <c r="T827" s="271"/>
      <c r="U827" s="271"/>
      <c r="V827" s="271"/>
      <c r="W827"/>
    </row>
    <row r="828" spans="1:23" s="620" customFormat="1">
      <c r="A828" s="271">
        <v>801838</v>
      </c>
      <c r="B828" s="271" t="s">
        <v>2119</v>
      </c>
      <c r="C828" s="271" t="s">
        <v>81</v>
      </c>
      <c r="D828" s="271" t="s">
        <v>422</v>
      </c>
      <c r="E828" s="271"/>
      <c r="F828" s="271"/>
      <c r="G828" s="271"/>
      <c r="H828" s="271"/>
      <c r="I828" s="271" t="s">
        <v>2007</v>
      </c>
      <c r="J828" s="271"/>
      <c r="K828" s="271"/>
      <c r="L828" s="271"/>
      <c r="M828" s="271"/>
      <c r="N828" s="271"/>
      <c r="O828" s="271"/>
      <c r="P828" s="271"/>
      <c r="Q828" s="271"/>
      <c r="R828" s="271"/>
      <c r="S828" s="271"/>
      <c r="T828" s="271"/>
      <c r="U828" s="271"/>
      <c r="V828" s="271"/>
      <c r="W828"/>
    </row>
    <row r="829" spans="1:23" s="620" customFormat="1">
      <c r="A829" s="271">
        <v>801878</v>
      </c>
      <c r="B829" s="271" t="s">
        <v>2120</v>
      </c>
      <c r="C829" s="271" t="s">
        <v>171</v>
      </c>
      <c r="D829" s="271" t="s">
        <v>428</v>
      </c>
      <c r="E829" s="271"/>
      <c r="F829" s="271"/>
      <c r="G829" s="271"/>
      <c r="H829" s="271"/>
      <c r="I829" s="271" t="s">
        <v>2007</v>
      </c>
      <c r="J829" s="271"/>
      <c r="K829" s="271"/>
      <c r="L829" s="271"/>
      <c r="M829" s="271"/>
      <c r="N829" s="271"/>
      <c r="O829" s="271"/>
      <c r="P829" s="271"/>
      <c r="Q829" s="271"/>
      <c r="R829" s="271"/>
      <c r="S829" s="271"/>
      <c r="T829" s="271"/>
      <c r="U829" s="271"/>
      <c r="V829" s="271"/>
      <c r="W829"/>
    </row>
    <row r="830" spans="1:23" s="620" customFormat="1">
      <c r="A830" s="271">
        <v>801895</v>
      </c>
      <c r="B830" s="271" t="s">
        <v>2121</v>
      </c>
      <c r="C830" s="271" t="s">
        <v>201</v>
      </c>
      <c r="D830" s="271" t="s">
        <v>2122</v>
      </c>
      <c r="E830" s="271"/>
      <c r="F830" s="271"/>
      <c r="G830" s="271"/>
      <c r="H830" s="271"/>
      <c r="I830" s="271" t="s">
        <v>2007</v>
      </c>
      <c r="J830" s="271"/>
      <c r="K830" s="271"/>
      <c r="L830" s="271"/>
      <c r="M830" s="271"/>
      <c r="N830" s="271"/>
      <c r="O830" s="271"/>
      <c r="P830" s="271"/>
      <c r="Q830" s="271"/>
      <c r="R830" s="271"/>
      <c r="S830" s="271"/>
      <c r="T830" s="271"/>
      <c r="U830" s="271"/>
      <c r="V830" s="271"/>
      <c r="W830"/>
    </row>
    <row r="831" spans="1:23" s="620" customFormat="1">
      <c r="A831" s="271">
        <v>801943</v>
      </c>
      <c r="B831" s="271" t="s">
        <v>669</v>
      </c>
      <c r="C831" s="271" t="s">
        <v>187</v>
      </c>
      <c r="D831" s="271" t="s">
        <v>2123</v>
      </c>
      <c r="E831" s="271"/>
      <c r="F831" s="271"/>
      <c r="G831" s="271"/>
      <c r="H831" s="271"/>
      <c r="I831" s="271" t="s">
        <v>2007</v>
      </c>
      <c r="J831" s="271"/>
      <c r="K831" s="271"/>
      <c r="L831" s="271"/>
      <c r="M831" s="271"/>
      <c r="N831" s="271"/>
      <c r="O831" s="271"/>
      <c r="P831" s="271"/>
      <c r="Q831" s="271"/>
      <c r="R831" s="271"/>
      <c r="S831" s="271"/>
      <c r="T831" s="271"/>
      <c r="U831" s="271"/>
      <c r="V831" s="271"/>
      <c r="W831"/>
    </row>
    <row r="832" spans="1:23" s="620" customFormat="1">
      <c r="A832" s="271">
        <v>801954</v>
      </c>
      <c r="B832" s="271" t="s">
        <v>2124</v>
      </c>
      <c r="C832" s="271" t="s">
        <v>79</v>
      </c>
      <c r="D832" s="271" t="s">
        <v>2125</v>
      </c>
      <c r="E832" s="271"/>
      <c r="F832" s="271"/>
      <c r="G832" s="271"/>
      <c r="H832" s="271"/>
      <c r="I832" s="271" t="s">
        <v>2007</v>
      </c>
      <c r="J832" s="271"/>
      <c r="K832" s="271"/>
      <c r="L832" s="271"/>
      <c r="M832" s="271"/>
      <c r="N832" s="271"/>
      <c r="O832" s="271"/>
      <c r="P832" s="271"/>
      <c r="Q832" s="271"/>
      <c r="R832" s="271"/>
      <c r="S832" s="271"/>
      <c r="T832" s="271"/>
      <c r="U832" s="271"/>
      <c r="V832" s="271"/>
      <c r="W832"/>
    </row>
    <row r="833" spans="1:23" s="620" customFormat="1">
      <c r="A833" s="271">
        <v>802079</v>
      </c>
      <c r="B833" s="271" t="s">
        <v>2126</v>
      </c>
      <c r="C833" s="271" t="s">
        <v>132</v>
      </c>
      <c r="D833" s="271" t="s">
        <v>420</v>
      </c>
      <c r="E833" s="271"/>
      <c r="F833" s="271"/>
      <c r="G833" s="271"/>
      <c r="H833" s="271"/>
      <c r="I833" s="271" t="s">
        <v>2007</v>
      </c>
      <c r="J833" s="271"/>
      <c r="K833" s="271"/>
      <c r="L833" s="271"/>
      <c r="M833" s="271"/>
      <c r="N833" s="271"/>
      <c r="O833" s="271"/>
      <c r="P833" s="271"/>
      <c r="Q833" s="271"/>
      <c r="R833" s="271"/>
      <c r="S833" s="271"/>
      <c r="T833" s="271"/>
      <c r="U833" s="271"/>
      <c r="V833" s="271"/>
      <c r="W833"/>
    </row>
    <row r="834" spans="1:23" s="620" customFormat="1">
      <c r="A834" s="271">
        <v>802231</v>
      </c>
      <c r="B834" s="271" t="s">
        <v>2127</v>
      </c>
      <c r="C834" s="271" t="s">
        <v>2128</v>
      </c>
      <c r="D834" s="271" t="s">
        <v>277</v>
      </c>
      <c r="E834" s="271"/>
      <c r="F834" s="271"/>
      <c r="G834" s="271"/>
      <c r="H834" s="271"/>
      <c r="I834" s="271" t="s">
        <v>2007</v>
      </c>
      <c r="J834" s="271"/>
      <c r="K834" s="271"/>
      <c r="L834" s="271"/>
      <c r="M834" s="271"/>
      <c r="N834" s="271"/>
      <c r="O834" s="271"/>
      <c r="P834" s="271"/>
      <c r="Q834" s="271"/>
      <c r="R834" s="271"/>
      <c r="S834" s="271"/>
      <c r="T834" s="271"/>
      <c r="U834" s="271"/>
      <c r="V834" s="271"/>
      <c r="W834"/>
    </row>
    <row r="835" spans="1:23" s="620" customFormat="1">
      <c r="A835" s="271">
        <v>802321</v>
      </c>
      <c r="B835" s="271" t="s">
        <v>2129</v>
      </c>
      <c r="C835" s="271" t="s">
        <v>131</v>
      </c>
      <c r="D835" s="271" t="s">
        <v>2130</v>
      </c>
      <c r="E835" s="271"/>
      <c r="F835" s="271"/>
      <c r="G835" s="271"/>
      <c r="H835" s="271"/>
      <c r="I835" s="271" t="s">
        <v>2007</v>
      </c>
      <c r="J835" s="271"/>
      <c r="K835" s="271"/>
      <c r="L835" s="271"/>
      <c r="M835" s="271"/>
      <c r="N835" s="271"/>
      <c r="O835" s="271"/>
      <c r="P835" s="271"/>
      <c r="Q835" s="271"/>
      <c r="R835" s="271"/>
      <c r="S835" s="271"/>
      <c r="T835" s="271"/>
      <c r="U835" s="271"/>
      <c r="V835" s="271"/>
      <c r="W835"/>
    </row>
    <row r="836" spans="1:23" s="620" customFormat="1">
      <c r="A836" s="271">
        <v>802330</v>
      </c>
      <c r="B836" s="271" t="s">
        <v>2131</v>
      </c>
      <c r="C836" s="271" t="s">
        <v>122</v>
      </c>
      <c r="D836" s="271" t="s">
        <v>2132</v>
      </c>
      <c r="E836" s="271"/>
      <c r="F836" s="271"/>
      <c r="G836" s="271"/>
      <c r="H836" s="271"/>
      <c r="I836" s="271" t="s">
        <v>2007</v>
      </c>
      <c r="J836" s="271"/>
      <c r="K836" s="271"/>
      <c r="L836" s="271"/>
      <c r="M836" s="271"/>
      <c r="N836" s="271"/>
      <c r="O836" s="271"/>
      <c r="P836" s="271"/>
      <c r="Q836" s="271"/>
      <c r="R836" s="271"/>
      <c r="S836" s="271"/>
      <c r="T836" s="271"/>
      <c r="U836" s="271"/>
      <c r="V836" s="271"/>
      <c r="W836"/>
    </row>
    <row r="837" spans="1:23" s="620" customFormat="1">
      <c r="A837" s="271">
        <v>802383</v>
      </c>
      <c r="B837" s="271" t="s">
        <v>2133</v>
      </c>
      <c r="C837" s="271" t="s">
        <v>2134</v>
      </c>
      <c r="D837" s="271" t="s">
        <v>2135</v>
      </c>
      <c r="E837" s="271"/>
      <c r="F837" s="271"/>
      <c r="G837" s="271"/>
      <c r="H837" s="271"/>
      <c r="I837" s="271" t="s">
        <v>2007</v>
      </c>
      <c r="J837" s="271"/>
      <c r="K837" s="271"/>
      <c r="L837" s="271"/>
      <c r="M837" s="271"/>
      <c r="N837" s="271"/>
      <c r="O837" s="271"/>
      <c r="P837" s="271"/>
      <c r="Q837" s="271"/>
      <c r="R837" s="271"/>
      <c r="S837" s="271"/>
      <c r="T837" s="271"/>
      <c r="U837" s="271"/>
      <c r="V837" s="271"/>
      <c r="W837"/>
    </row>
    <row r="838" spans="1:23" s="620" customFormat="1">
      <c r="A838" s="271">
        <v>802427</v>
      </c>
      <c r="B838" s="271" t="s">
        <v>2136</v>
      </c>
      <c r="C838" s="271" t="s">
        <v>256</v>
      </c>
      <c r="D838" s="271" t="s">
        <v>559</v>
      </c>
      <c r="E838" s="271"/>
      <c r="F838" s="271"/>
      <c r="G838" s="271"/>
      <c r="H838" s="271"/>
      <c r="I838" s="271" t="s">
        <v>2007</v>
      </c>
      <c r="J838" s="271"/>
      <c r="K838" s="271"/>
      <c r="L838" s="271"/>
      <c r="M838" s="271"/>
      <c r="N838" s="271"/>
      <c r="O838" s="271"/>
      <c r="P838" s="271"/>
      <c r="Q838" s="271"/>
      <c r="R838" s="271"/>
      <c r="S838" s="271"/>
      <c r="T838" s="271"/>
      <c r="U838" s="271"/>
      <c r="V838" s="271"/>
      <c r="W838"/>
    </row>
    <row r="839" spans="1:23" s="620" customFormat="1">
      <c r="A839" s="271">
        <v>802473</v>
      </c>
      <c r="B839" s="271" t="s">
        <v>2137</v>
      </c>
      <c r="C839" s="271" t="s">
        <v>2138</v>
      </c>
      <c r="D839" s="271" t="s">
        <v>445</v>
      </c>
      <c r="E839" s="271"/>
      <c r="F839" s="271"/>
      <c r="G839" s="271"/>
      <c r="H839" s="271"/>
      <c r="I839" s="271" t="s">
        <v>2007</v>
      </c>
      <c r="J839" s="271"/>
      <c r="K839" s="271"/>
      <c r="L839" s="271"/>
      <c r="M839" s="271"/>
      <c r="N839" s="271"/>
      <c r="O839" s="271"/>
      <c r="P839" s="271"/>
      <c r="Q839" s="271"/>
      <c r="R839" s="271"/>
      <c r="S839" s="271"/>
      <c r="T839" s="271"/>
      <c r="U839" s="271"/>
      <c r="V839" s="271"/>
      <c r="W839"/>
    </row>
    <row r="840" spans="1:23" s="620" customFormat="1">
      <c r="A840" s="271">
        <v>802483</v>
      </c>
      <c r="B840" s="271" t="s">
        <v>2139</v>
      </c>
      <c r="C840" s="271" t="s">
        <v>2140</v>
      </c>
      <c r="D840" s="271" t="s">
        <v>427</v>
      </c>
      <c r="E840" s="271"/>
      <c r="F840" s="271"/>
      <c r="G840" s="271"/>
      <c r="H840" s="271"/>
      <c r="I840" s="271" t="s">
        <v>2007</v>
      </c>
      <c r="J840" s="271"/>
      <c r="K840" s="271"/>
      <c r="L840" s="271"/>
      <c r="M840" s="271"/>
      <c r="N840" s="271"/>
      <c r="O840" s="271"/>
      <c r="P840" s="271"/>
      <c r="Q840" s="271"/>
      <c r="R840" s="271"/>
      <c r="S840" s="271"/>
      <c r="T840" s="271"/>
      <c r="U840" s="271"/>
      <c r="V840" s="271"/>
      <c r="W840"/>
    </row>
    <row r="841" spans="1:23" s="620" customFormat="1">
      <c r="A841" s="271">
        <v>802501</v>
      </c>
      <c r="B841" s="271" t="s">
        <v>2141</v>
      </c>
      <c r="C841" s="271" t="s">
        <v>88</v>
      </c>
      <c r="D841" s="271" t="s">
        <v>2142</v>
      </c>
      <c r="E841" s="271"/>
      <c r="F841" s="271"/>
      <c r="G841" s="271"/>
      <c r="H841" s="271"/>
      <c r="I841" s="271" t="s">
        <v>2007</v>
      </c>
      <c r="J841" s="271"/>
      <c r="K841" s="271"/>
      <c r="L841" s="271"/>
      <c r="M841" s="271"/>
      <c r="N841" s="271"/>
      <c r="O841" s="271"/>
      <c r="P841" s="271"/>
      <c r="Q841" s="271"/>
      <c r="R841" s="271"/>
      <c r="S841" s="271"/>
      <c r="T841" s="271"/>
      <c r="U841" s="271"/>
      <c r="V841" s="271"/>
      <c r="W841"/>
    </row>
    <row r="842" spans="1:23" s="620" customFormat="1">
      <c r="A842" s="271">
        <v>802502</v>
      </c>
      <c r="B842" s="271" t="s">
        <v>2143</v>
      </c>
      <c r="C842" s="271" t="s">
        <v>171</v>
      </c>
      <c r="D842" s="271" t="s">
        <v>2144</v>
      </c>
      <c r="E842" s="271"/>
      <c r="F842" s="271"/>
      <c r="G842" s="271"/>
      <c r="H842" s="271"/>
      <c r="I842" s="271" t="s">
        <v>2007</v>
      </c>
      <c r="J842" s="271"/>
      <c r="K842" s="271"/>
      <c r="L842" s="271"/>
      <c r="M842" s="271"/>
      <c r="N842" s="271"/>
      <c r="O842" s="271"/>
      <c r="P842" s="271"/>
      <c r="Q842" s="271"/>
      <c r="R842" s="271"/>
      <c r="S842" s="271"/>
      <c r="T842" s="271"/>
      <c r="U842" s="271"/>
      <c r="V842" s="271"/>
      <c r="W842"/>
    </row>
    <row r="843" spans="1:23" s="620" customFormat="1">
      <c r="A843" s="271">
        <v>802520</v>
      </c>
      <c r="B843" s="271" t="s">
        <v>2145</v>
      </c>
      <c r="C843" s="271" t="s">
        <v>197</v>
      </c>
      <c r="D843" s="271" t="s">
        <v>432</v>
      </c>
      <c r="E843" s="271"/>
      <c r="F843" s="271"/>
      <c r="G843" s="271"/>
      <c r="H843" s="271"/>
      <c r="I843" s="271" t="s">
        <v>2007</v>
      </c>
      <c r="J843" s="271"/>
      <c r="K843" s="271"/>
      <c r="L843" s="271"/>
      <c r="M843" s="271"/>
      <c r="N843" s="271"/>
      <c r="O843" s="271"/>
      <c r="P843" s="271"/>
      <c r="Q843" s="271"/>
      <c r="R843" s="271"/>
      <c r="S843" s="271"/>
      <c r="T843" s="271"/>
      <c r="U843" s="271"/>
      <c r="V843" s="271"/>
      <c r="W843"/>
    </row>
    <row r="844" spans="1:23" s="620" customFormat="1">
      <c r="A844" s="271">
        <v>802530</v>
      </c>
      <c r="B844" s="271" t="s">
        <v>2146</v>
      </c>
      <c r="C844" s="271" t="s">
        <v>102</v>
      </c>
      <c r="D844" s="271" t="s">
        <v>432</v>
      </c>
      <c r="E844" s="271"/>
      <c r="F844" s="271"/>
      <c r="G844" s="271"/>
      <c r="H844" s="271"/>
      <c r="I844" s="271" t="s">
        <v>2007</v>
      </c>
      <c r="J844" s="271"/>
      <c r="K844" s="271"/>
      <c r="L844" s="271"/>
      <c r="M844" s="271"/>
      <c r="N844" s="271"/>
      <c r="O844" s="271"/>
      <c r="P844" s="271"/>
      <c r="Q844" s="271"/>
      <c r="R844" s="271"/>
      <c r="S844" s="271"/>
      <c r="T844" s="271"/>
      <c r="U844" s="271"/>
      <c r="V844" s="271"/>
      <c r="W844"/>
    </row>
    <row r="845" spans="1:23" s="620" customFormat="1">
      <c r="A845" s="271">
        <v>802607</v>
      </c>
      <c r="B845" s="271" t="s">
        <v>2147</v>
      </c>
      <c r="C845" s="271" t="s">
        <v>185</v>
      </c>
      <c r="D845" s="271" t="s">
        <v>527</v>
      </c>
      <c r="E845" s="271"/>
      <c r="F845" s="271"/>
      <c r="G845" s="271"/>
      <c r="H845" s="271"/>
      <c r="I845" s="271" t="s">
        <v>2007</v>
      </c>
      <c r="J845" s="271"/>
      <c r="K845" s="271"/>
      <c r="L845" s="271"/>
      <c r="M845" s="271"/>
      <c r="N845" s="271"/>
      <c r="O845" s="271"/>
      <c r="P845" s="271"/>
      <c r="Q845" s="271"/>
      <c r="R845" s="271"/>
      <c r="S845" s="271"/>
      <c r="T845" s="271"/>
      <c r="U845" s="271"/>
      <c r="V845" s="271"/>
      <c r="W845"/>
    </row>
    <row r="846" spans="1:23" s="620" customFormat="1">
      <c r="A846" s="271">
        <v>802819</v>
      </c>
      <c r="B846" s="271" t="s">
        <v>2148</v>
      </c>
      <c r="C846" s="271" t="s">
        <v>99</v>
      </c>
      <c r="D846" s="271" t="s">
        <v>1812</v>
      </c>
      <c r="E846" s="271"/>
      <c r="F846" s="271"/>
      <c r="G846" s="271"/>
      <c r="H846" s="271"/>
      <c r="I846" s="271" t="s">
        <v>2007</v>
      </c>
      <c r="J846" s="271"/>
      <c r="K846" s="271"/>
      <c r="L846" s="271"/>
      <c r="M846" s="271"/>
      <c r="N846" s="271"/>
      <c r="O846" s="271"/>
      <c r="P846" s="271"/>
      <c r="Q846" s="271"/>
      <c r="R846" s="271"/>
      <c r="S846" s="271"/>
      <c r="T846" s="271"/>
      <c r="U846" s="271"/>
      <c r="V846" s="271"/>
      <c r="W846"/>
    </row>
    <row r="847" spans="1:23" s="620" customFormat="1">
      <c r="A847" s="271">
        <v>803179</v>
      </c>
      <c r="B847" s="271" t="s">
        <v>2149</v>
      </c>
      <c r="C847" s="271" t="s">
        <v>132</v>
      </c>
      <c r="D847" s="271" t="s">
        <v>433</v>
      </c>
      <c r="E847" s="271"/>
      <c r="F847" s="271"/>
      <c r="G847" s="271"/>
      <c r="H847" s="271"/>
      <c r="I847" s="271" t="s">
        <v>2007</v>
      </c>
      <c r="J847" s="271"/>
      <c r="K847" s="271"/>
      <c r="L847" s="271"/>
      <c r="M847" s="271"/>
      <c r="N847" s="271"/>
      <c r="O847" s="271"/>
      <c r="P847" s="271"/>
      <c r="Q847" s="271"/>
      <c r="R847" s="271"/>
      <c r="S847" s="271"/>
      <c r="T847" s="271"/>
      <c r="U847" s="271"/>
      <c r="V847" s="271"/>
      <c r="W847"/>
    </row>
    <row r="848" spans="1:23" s="620" customFormat="1">
      <c r="A848" s="271">
        <v>803417</v>
      </c>
      <c r="B848" s="271" t="s">
        <v>2150</v>
      </c>
      <c r="C848" s="271" t="s">
        <v>2151</v>
      </c>
      <c r="D848" s="271" t="s">
        <v>2152</v>
      </c>
      <c r="E848" s="271"/>
      <c r="F848" s="271"/>
      <c r="G848" s="271"/>
      <c r="H848" s="271"/>
      <c r="I848" s="271" t="s">
        <v>2007</v>
      </c>
      <c r="J848" s="271"/>
      <c r="K848" s="271"/>
      <c r="L848" s="271"/>
      <c r="M848" s="271"/>
      <c r="N848" s="271"/>
      <c r="O848" s="271"/>
      <c r="P848" s="271"/>
      <c r="Q848" s="271"/>
      <c r="R848" s="271"/>
      <c r="S848" s="271"/>
      <c r="T848" s="271"/>
      <c r="U848" s="271"/>
      <c r="V848" s="271"/>
      <c r="W848"/>
    </row>
    <row r="849" spans="1:23" s="620" customFormat="1">
      <c r="A849" s="271">
        <v>803785</v>
      </c>
      <c r="B849" s="271" t="s">
        <v>2153</v>
      </c>
      <c r="C849" s="271" t="s">
        <v>128</v>
      </c>
      <c r="D849" s="271" t="s">
        <v>2154</v>
      </c>
      <c r="E849" s="271"/>
      <c r="F849" s="271"/>
      <c r="G849" s="271"/>
      <c r="H849" s="271"/>
      <c r="I849" s="271" t="s">
        <v>2007</v>
      </c>
      <c r="J849" s="271"/>
      <c r="K849" s="271"/>
      <c r="L849" s="271"/>
      <c r="M849" s="271"/>
      <c r="N849" s="271"/>
      <c r="O849" s="271"/>
      <c r="P849" s="271"/>
      <c r="Q849" s="271"/>
      <c r="R849" s="271"/>
      <c r="S849" s="271"/>
      <c r="T849" s="271"/>
      <c r="U849" s="271"/>
      <c r="V849" s="271"/>
      <c r="W849"/>
    </row>
    <row r="850" spans="1:23" s="620" customFormat="1">
      <c r="A850" s="271">
        <v>803941</v>
      </c>
      <c r="B850" s="271" t="s">
        <v>2155</v>
      </c>
      <c r="C850" s="271" t="s">
        <v>84</v>
      </c>
      <c r="D850" s="271" t="s">
        <v>511</v>
      </c>
      <c r="E850" s="271"/>
      <c r="F850" s="271"/>
      <c r="G850" s="271"/>
      <c r="H850" s="271"/>
      <c r="I850" s="271" t="s">
        <v>2007</v>
      </c>
      <c r="J850" s="271"/>
      <c r="K850" s="271"/>
      <c r="L850" s="271"/>
      <c r="M850" s="271"/>
      <c r="N850" s="271"/>
      <c r="O850" s="271"/>
      <c r="P850" s="271"/>
      <c r="Q850" s="271"/>
      <c r="R850" s="271"/>
      <c r="S850" s="271"/>
      <c r="T850" s="271"/>
      <c r="U850" s="271"/>
      <c r="V850" s="271"/>
      <c r="W850"/>
    </row>
    <row r="851" spans="1:23" s="620" customFormat="1">
      <c r="A851" s="271">
        <v>804454</v>
      </c>
      <c r="B851" s="271" t="s">
        <v>2156</v>
      </c>
      <c r="C851" s="271" t="s">
        <v>2157</v>
      </c>
      <c r="D851" s="271" t="s">
        <v>459</v>
      </c>
      <c r="E851" s="271"/>
      <c r="F851" s="271"/>
      <c r="G851" s="271"/>
      <c r="H851" s="271"/>
      <c r="I851" s="271" t="s">
        <v>2007</v>
      </c>
      <c r="J851" s="271"/>
      <c r="K851" s="271"/>
      <c r="L851" s="271"/>
      <c r="M851" s="271"/>
      <c r="N851" s="271"/>
      <c r="O851" s="271"/>
      <c r="P851" s="271"/>
      <c r="Q851" s="271"/>
      <c r="R851" s="271"/>
      <c r="S851" s="271"/>
      <c r="T851" s="271"/>
      <c r="U851" s="271"/>
      <c r="V851" s="271"/>
      <c r="W851"/>
    </row>
    <row r="852" spans="1:23" s="620" customFormat="1">
      <c r="A852" s="271">
        <v>806451</v>
      </c>
      <c r="B852" s="271" t="s">
        <v>2158</v>
      </c>
      <c r="C852" s="271" t="s">
        <v>122</v>
      </c>
      <c r="D852" s="271" t="s">
        <v>2159</v>
      </c>
      <c r="E852" s="271"/>
      <c r="F852" s="271"/>
      <c r="G852" s="271"/>
      <c r="H852" s="271"/>
      <c r="I852" s="271" t="s">
        <v>2007</v>
      </c>
      <c r="J852" s="271"/>
      <c r="K852" s="271"/>
      <c r="L852" s="271"/>
      <c r="M852" s="271"/>
      <c r="N852" s="271"/>
      <c r="O852" s="271"/>
      <c r="P852" s="271"/>
      <c r="Q852" s="271"/>
      <c r="R852" s="271"/>
      <c r="S852" s="271"/>
      <c r="T852" s="271"/>
      <c r="U852" s="271"/>
      <c r="V852" s="271"/>
      <c r="W852"/>
    </row>
    <row r="853" spans="1:23" s="620" customFormat="1">
      <c r="A853" s="271">
        <v>806531</v>
      </c>
      <c r="B853" s="271" t="s">
        <v>2160</v>
      </c>
      <c r="C853" s="271" t="s">
        <v>2161</v>
      </c>
      <c r="D853" s="271" t="s">
        <v>549</v>
      </c>
      <c r="E853" s="271"/>
      <c r="F853" s="271"/>
      <c r="G853" s="271"/>
      <c r="H853" s="271"/>
      <c r="I853" s="271" t="s">
        <v>2007</v>
      </c>
      <c r="J853" s="271"/>
      <c r="K853" s="271"/>
      <c r="L853" s="271"/>
      <c r="M853" s="271"/>
      <c r="N853" s="271"/>
      <c r="O853" s="271"/>
      <c r="P853" s="271"/>
      <c r="Q853" s="271"/>
      <c r="R853" s="271"/>
      <c r="S853" s="271"/>
      <c r="T853" s="271"/>
      <c r="U853" s="271"/>
      <c r="V853" s="271"/>
      <c r="W853"/>
    </row>
    <row r="854" spans="1:23" s="620" customFormat="1" ht="18.75">
      <c r="A854" s="618"/>
      <c r="B854" s="618"/>
      <c r="C854" s="618"/>
      <c r="D854" s="618"/>
      <c r="F854" s="623"/>
      <c r="G854" s="622"/>
      <c r="H854" s="622"/>
      <c r="R854" s="621"/>
      <c r="T854" s="621"/>
    </row>
    <row r="855" spans="1:23" s="620" customFormat="1" ht="18.75">
      <c r="A855" s="618"/>
      <c r="B855" s="618"/>
      <c r="C855" s="618"/>
      <c r="D855" s="618"/>
      <c r="F855" s="623"/>
      <c r="G855" s="619"/>
      <c r="H855" s="619"/>
      <c r="R855" s="621"/>
      <c r="T855" s="621"/>
    </row>
    <row r="856" spans="1:23" s="620" customFormat="1" ht="18.75">
      <c r="A856" s="618"/>
      <c r="B856" s="618"/>
      <c r="C856" s="618"/>
      <c r="D856" s="618"/>
      <c r="F856" s="623"/>
      <c r="G856" s="619"/>
      <c r="H856" s="619"/>
      <c r="R856" s="621"/>
      <c r="T856" s="621"/>
    </row>
    <row r="857" spans="1:23" s="620" customFormat="1" ht="18.75">
      <c r="A857" s="618"/>
      <c r="B857" s="618"/>
      <c r="C857" s="618"/>
      <c r="D857" s="618"/>
      <c r="F857" s="623"/>
      <c r="G857" s="619"/>
      <c r="H857" s="619"/>
      <c r="I857" s="619"/>
      <c r="R857" s="621"/>
      <c r="T857" s="621"/>
    </row>
    <row r="858" spans="1:23" s="620" customFormat="1" ht="18.75">
      <c r="A858" s="618"/>
      <c r="B858" s="618"/>
      <c r="C858" s="618"/>
      <c r="D858" s="618"/>
      <c r="F858" s="623"/>
      <c r="G858" s="622"/>
      <c r="H858" s="622"/>
      <c r="R858" s="621"/>
      <c r="T858" s="621"/>
    </row>
    <row r="859" spans="1:23" s="620" customFormat="1" ht="18.75">
      <c r="A859" s="618"/>
      <c r="B859" s="618"/>
      <c r="C859" s="618"/>
      <c r="D859" s="618"/>
      <c r="F859" s="623"/>
      <c r="G859" s="622"/>
      <c r="H859" s="622"/>
      <c r="R859" s="621"/>
      <c r="T859" s="621"/>
    </row>
    <row r="860" spans="1:23" s="620" customFormat="1" ht="18.75">
      <c r="A860" s="618"/>
      <c r="B860" s="618"/>
      <c r="C860" s="618"/>
      <c r="D860" s="618"/>
      <c r="F860" s="623"/>
      <c r="G860" s="619"/>
      <c r="H860" s="619"/>
      <c r="R860" s="621"/>
      <c r="T860" s="621"/>
    </row>
    <row r="861" spans="1:23" s="620" customFormat="1" ht="18.75">
      <c r="A861" s="618"/>
      <c r="B861" s="618"/>
      <c r="C861" s="618"/>
      <c r="D861" s="618"/>
      <c r="F861" s="623"/>
      <c r="G861" s="619"/>
      <c r="H861" s="619"/>
      <c r="I861" s="619"/>
      <c r="R861" s="621"/>
      <c r="T861" s="621"/>
    </row>
    <row r="862" spans="1:23" s="620" customFormat="1" ht="18.75">
      <c r="A862" s="618"/>
      <c r="B862" s="618"/>
      <c r="C862" s="618"/>
      <c r="D862" s="618"/>
      <c r="F862" s="623"/>
      <c r="G862" s="619"/>
      <c r="H862" s="619"/>
      <c r="I862" s="619"/>
      <c r="R862" s="621"/>
      <c r="T862" s="621"/>
    </row>
    <row r="863" spans="1:23" s="620" customFormat="1" ht="18.75">
      <c r="A863" s="618"/>
      <c r="B863" s="618"/>
      <c r="C863" s="618"/>
      <c r="D863" s="618"/>
      <c r="F863" s="623"/>
      <c r="G863" s="619"/>
      <c r="H863" s="619"/>
      <c r="R863" s="621"/>
      <c r="T863" s="621"/>
    </row>
    <row r="864" spans="1:23" s="620" customFormat="1" ht="18.75">
      <c r="A864" s="618"/>
      <c r="B864" s="618"/>
      <c r="C864" s="618"/>
      <c r="D864" s="618"/>
      <c r="F864" s="623"/>
      <c r="G864" s="619"/>
      <c r="H864" s="619"/>
      <c r="R864" s="621"/>
      <c r="T864" s="621"/>
    </row>
    <row r="865" spans="1:20" s="620" customFormat="1" ht="18.75">
      <c r="A865" s="618"/>
      <c r="B865" s="618"/>
      <c r="C865" s="618"/>
      <c r="D865" s="618"/>
      <c r="F865" s="623"/>
      <c r="G865" s="619"/>
      <c r="H865" s="619"/>
      <c r="I865" s="619"/>
      <c r="R865" s="621"/>
      <c r="T865" s="621"/>
    </row>
    <row r="866" spans="1:20" s="620" customFormat="1" ht="18.75">
      <c r="A866" s="618"/>
      <c r="B866" s="618"/>
      <c r="C866" s="618"/>
      <c r="D866" s="618"/>
      <c r="F866" s="623"/>
      <c r="G866" s="619"/>
      <c r="H866" s="619"/>
      <c r="R866" s="621"/>
      <c r="T866" s="621"/>
    </row>
    <row r="867" spans="1:20" s="620" customFormat="1" ht="18.75">
      <c r="A867" s="618"/>
      <c r="B867" s="618"/>
      <c r="C867" s="618"/>
      <c r="D867" s="618"/>
      <c r="F867" s="623"/>
      <c r="G867" s="619"/>
      <c r="H867" s="619"/>
      <c r="R867" s="621"/>
      <c r="T867" s="621"/>
    </row>
    <row r="868" spans="1:20" s="620" customFormat="1" ht="18.75">
      <c r="A868" s="618"/>
      <c r="B868" s="618"/>
      <c r="C868" s="618"/>
      <c r="D868" s="618"/>
      <c r="F868" s="623"/>
      <c r="G868" s="619"/>
      <c r="H868" s="619"/>
      <c r="I868" s="619"/>
      <c r="R868" s="621"/>
      <c r="T868" s="621"/>
    </row>
    <row r="869" spans="1:20" s="620" customFormat="1" ht="18.75">
      <c r="A869" s="618"/>
      <c r="B869" s="618"/>
      <c r="C869" s="618"/>
      <c r="D869" s="618"/>
      <c r="F869" s="623"/>
      <c r="G869" s="619"/>
      <c r="H869" s="619"/>
      <c r="R869" s="621"/>
      <c r="T869" s="621"/>
    </row>
    <row r="870" spans="1:20" s="620" customFormat="1" ht="18.75">
      <c r="A870" s="618"/>
      <c r="B870" s="618"/>
      <c r="C870" s="618"/>
      <c r="D870" s="618"/>
      <c r="F870" s="623"/>
      <c r="G870" s="619"/>
      <c r="H870" s="619"/>
      <c r="I870" s="619"/>
      <c r="R870" s="621"/>
      <c r="T870" s="621"/>
    </row>
    <row r="871" spans="1:20" s="620" customFormat="1" ht="18.75">
      <c r="A871" s="618"/>
      <c r="B871" s="618"/>
      <c r="C871" s="618"/>
      <c r="D871" s="618"/>
      <c r="F871" s="623"/>
      <c r="G871" s="619"/>
      <c r="H871" s="619"/>
      <c r="R871" s="621"/>
      <c r="T871" s="621"/>
    </row>
    <row r="872" spans="1:20" s="620" customFormat="1" ht="18.75">
      <c r="A872" s="618"/>
      <c r="B872" s="618"/>
      <c r="C872" s="618"/>
      <c r="D872" s="618"/>
      <c r="F872" s="623"/>
      <c r="G872" s="619"/>
      <c r="H872" s="619"/>
      <c r="R872" s="621"/>
      <c r="T872" s="621"/>
    </row>
    <row r="873" spans="1:20" s="620" customFormat="1" ht="18.75">
      <c r="A873" s="618"/>
      <c r="B873" s="618"/>
      <c r="C873" s="618"/>
      <c r="D873" s="618"/>
      <c r="F873" s="623"/>
      <c r="G873" s="619"/>
      <c r="H873" s="619"/>
      <c r="R873" s="621"/>
      <c r="T873" s="621"/>
    </row>
    <row r="874" spans="1:20" s="620" customFormat="1" ht="18.75">
      <c r="A874" s="618"/>
      <c r="B874" s="618"/>
      <c r="C874" s="618"/>
      <c r="D874" s="618"/>
      <c r="F874" s="623"/>
      <c r="G874" s="622"/>
      <c r="H874" s="622"/>
      <c r="R874" s="621"/>
      <c r="T874" s="621"/>
    </row>
    <row r="875" spans="1:20" s="620" customFormat="1" ht="18.75">
      <c r="A875" s="618"/>
      <c r="B875" s="618"/>
      <c r="C875" s="618"/>
      <c r="D875" s="618"/>
      <c r="F875" s="623"/>
      <c r="G875" s="619"/>
      <c r="H875" s="619"/>
      <c r="I875" s="619"/>
      <c r="R875" s="621"/>
      <c r="T875" s="621"/>
    </row>
    <row r="876" spans="1:20" s="620" customFormat="1" ht="18.75">
      <c r="A876" s="618"/>
      <c r="B876" s="618"/>
      <c r="C876" s="618"/>
      <c r="D876" s="618"/>
      <c r="F876" s="623"/>
      <c r="G876" s="619"/>
      <c r="H876" s="619"/>
      <c r="R876" s="621"/>
      <c r="T876" s="621"/>
    </row>
    <row r="877" spans="1:20" s="620" customFormat="1" ht="18.75">
      <c r="A877" s="618"/>
      <c r="B877" s="618"/>
      <c r="C877" s="618"/>
      <c r="D877" s="618"/>
      <c r="F877" s="623"/>
      <c r="G877" s="619"/>
      <c r="H877" s="619"/>
      <c r="I877" s="619"/>
      <c r="R877" s="621"/>
      <c r="T877" s="621"/>
    </row>
    <row r="878" spans="1:20" s="620" customFormat="1" ht="18.75">
      <c r="A878" s="618"/>
      <c r="B878" s="618"/>
      <c r="C878" s="618"/>
      <c r="D878" s="618"/>
      <c r="F878" s="623"/>
      <c r="G878" s="622"/>
      <c r="H878" s="622"/>
      <c r="R878" s="621"/>
      <c r="T878" s="621"/>
    </row>
    <row r="879" spans="1:20" s="620" customFormat="1" ht="18.75">
      <c r="A879" s="618"/>
      <c r="B879" s="618"/>
      <c r="C879" s="618"/>
      <c r="D879" s="618"/>
      <c r="F879" s="623"/>
      <c r="G879" s="622"/>
      <c r="H879" s="622"/>
      <c r="R879" s="621"/>
      <c r="T879" s="621"/>
    </row>
    <row r="880" spans="1:20" s="620" customFormat="1" ht="18.75">
      <c r="A880" s="618"/>
      <c r="B880" s="618"/>
      <c r="C880" s="618"/>
      <c r="D880" s="618"/>
      <c r="F880" s="623"/>
      <c r="G880" s="622"/>
      <c r="H880" s="622"/>
      <c r="R880" s="621"/>
      <c r="T880" s="621"/>
    </row>
    <row r="881" spans="1:20" s="620" customFormat="1" ht="18.75">
      <c r="A881" s="618"/>
      <c r="B881" s="618"/>
      <c r="C881" s="618"/>
      <c r="D881" s="618"/>
      <c r="F881" s="623"/>
      <c r="G881" s="622"/>
      <c r="H881" s="622"/>
      <c r="R881" s="621"/>
      <c r="T881" s="621"/>
    </row>
    <row r="882" spans="1:20" s="620" customFormat="1" ht="18.75">
      <c r="A882" s="618"/>
      <c r="B882" s="618"/>
      <c r="C882" s="618"/>
      <c r="D882" s="618"/>
      <c r="F882" s="623"/>
      <c r="G882" s="619"/>
      <c r="H882" s="619"/>
      <c r="R882" s="621"/>
      <c r="T882" s="621"/>
    </row>
    <row r="883" spans="1:20" s="620" customFormat="1" ht="18.75">
      <c r="A883" s="618"/>
      <c r="B883" s="618"/>
      <c r="C883" s="618"/>
      <c r="D883" s="618"/>
      <c r="F883" s="623"/>
      <c r="G883" s="622"/>
      <c r="H883" s="622"/>
      <c r="R883" s="621"/>
      <c r="T883" s="621"/>
    </row>
    <row r="884" spans="1:20" s="620" customFormat="1" ht="18.75">
      <c r="A884" s="618"/>
      <c r="B884" s="618"/>
      <c r="C884" s="618"/>
      <c r="D884" s="618"/>
      <c r="F884" s="623"/>
      <c r="G884" s="619"/>
      <c r="H884" s="619"/>
      <c r="I884" s="619"/>
      <c r="R884" s="621"/>
      <c r="T884" s="621"/>
    </row>
    <row r="885" spans="1:20" s="620" customFormat="1" ht="18.75">
      <c r="A885" s="618"/>
      <c r="B885" s="618"/>
      <c r="C885" s="618"/>
      <c r="D885" s="618"/>
      <c r="F885" s="623"/>
      <c r="G885" s="619"/>
      <c r="H885" s="619"/>
      <c r="R885" s="621"/>
      <c r="T885" s="621"/>
    </row>
    <row r="886" spans="1:20" s="620" customFormat="1" ht="18.75">
      <c r="A886" s="618"/>
      <c r="B886" s="618"/>
      <c r="C886" s="618"/>
      <c r="D886" s="618"/>
      <c r="F886" s="623"/>
      <c r="G886" s="622"/>
      <c r="H886" s="622"/>
      <c r="R886" s="621"/>
      <c r="T886" s="621"/>
    </row>
    <row r="887" spans="1:20" s="620" customFormat="1" ht="18.75">
      <c r="A887" s="618"/>
      <c r="B887" s="618"/>
      <c r="C887" s="618"/>
      <c r="D887" s="618"/>
      <c r="F887" s="623"/>
      <c r="G887" s="622"/>
      <c r="H887" s="622"/>
      <c r="R887" s="621"/>
      <c r="T887" s="621"/>
    </row>
    <row r="888" spans="1:20" s="620" customFormat="1" ht="18.75">
      <c r="A888" s="618"/>
      <c r="B888" s="618"/>
      <c r="C888" s="618"/>
      <c r="D888" s="618"/>
      <c r="F888" s="623"/>
      <c r="G888" s="622"/>
      <c r="H888" s="622"/>
      <c r="R888" s="621"/>
      <c r="T888" s="621"/>
    </row>
    <row r="889" spans="1:20" s="620" customFormat="1" ht="18.75">
      <c r="A889" s="618"/>
      <c r="B889" s="618"/>
      <c r="C889" s="618"/>
      <c r="D889" s="618"/>
      <c r="F889" s="623"/>
      <c r="G889" s="619"/>
      <c r="H889" s="619"/>
      <c r="I889" s="619"/>
      <c r="R889" s="621"/>
      <c r="T889" s="621"/>
    </row>
    <row r="890" spans="1:20" s="620" customFormat="1" ht="18.75">
      <c r="A890" s="618"/>
      <c r="B890" s="618"/>
      <c r="C890" s="618"/>
      <c r="D890" s="618"/>
      <c r="F890" s="623"/>
      <c r="G890" s="619"/>
      <c r="H890" s="619"/>
      <c r="R890" s="621"/>
      <c r="T890" s="621"/>
    </row>
    <row r="891" spans="1:20" s="620" customFormat="1" ht="18.75">
      <c r="A891" s="618"/>
      <c r="B891" s="618"/>
      <c r="C891" s="618"/>
      <c r="D891" s="618"/>
      <c r="F891" s="623"/>
      <c r="G891" s="619"/>
      <c r="H891" s="619"/>
      <c r="I891" s="619"/>
      <c r="R891" s="621"/>
      <c r="T891" s="621"/>
    </row>
    <row r="892" spans="1:20" s="620" customFormat="1" ht="18.75">
      <c r="A892" s="618"/>
      <c r="B892" s="618"/>
      <c r="C892" s="618"/>
      <c r="D892" s="618"/>
      <c r="F892" s="623"/>
      <c r="G892" s="619"/>
      <c r="H892" s="619"/>
      <c r="R892" s="621"/>
      <c r="T892" s="621"/>
    </row>
    <row r="893" spans="1:20" s="620" customFormat="1" ht="18.75">
      <c r="A893" s="618"/>
      <c r="B893" s="618"/>
      <c r="C893" s="618"/>
      <c r="D893" s="618"/>
      <c r="F893" s="623"/>
      <c r="G893" s="619"/>
      <c r="H893" s="619"/>
      <c r="R893" s="621"/>
      <c r="T893" s="621"/>
    </row>
    <row r="894" spans="1:20" s="620" customFormat="1" ht="18.75">
      <c r="A894" s="618"/>
      <c r="B894" s="618"/>
      <c r="C894" s="618"/>
      <c r="D894" s="618"/>
      <c r="F894" s="623"/>
      <c r="G894" s="619"/>
      <c r="H894" s="619"/>
      <c r="R894" s="621"/>
      <c r="T894" s="621"/>
    </row>
    <row r="895" spans="1:20" s="620" customFormat="1" ht="18.75">
      <c r="A895" s="618"/>
      <c r="B895" s="618"/>
      <c r="C895" s="618"/>
      <c r="D895" s="618"/>
      <c r="F895" s="623"/>
      <c r="G895" s="622"/>
      <c r="H895" s="622"/>
      <c r="R895" s="621"/>
      <c r="T895" s="621"/>
    </row>
    <row r="896" spans="1:20" s="620" customFormat="1" ht="18.75">
      <c r="A896" s="618"/>
      <c r="B896" s="618"/>
      <c r="C896" s="618"/>
      <c r="D896" s="618"/>
      <c r="F896" s="623"/>
      <c r="G896" s="622"/>
      <c r="H896" s="622"/>
      <c r="R896" s="621"/>
      <c r="T896" s="621"/>
    </row>
    <row r="897" spans="1:20" s="620" customFormat="1" ht="18.75">
      <c r="A897" s="618"/>
      <c r="B897" s="618"/>
      <c r="C897" s="618"/>
      <c r="D897" s="618"/>
      <c r="F897" s="623"/>
      <c r="G897" s="619"/>
      <c r="H897" s="619"/>
      <c r="R897" s="621"/>
      <c r="T897" s="621"/>
    </row>
    <row r="898" spans="1:20" s="620" customFormat="1" ht="18.75">
      <c r="A898" s="618"/>
      <c r="B898" s="618"/>
      <c r="C898" s="618"/>
      <c r="D898" s="618"/>
      <c r="F898" s="623"/>
      <c r="G898" s="619"/>
      <c r="H898" s="619"/>
      <c r="I898" s="619"/>
      <c r="R898" s="621"/>
      <c r="T898" s="621"/>
    </row>
    <row r="899" spans="1:20" s="620" customFormat="1" ht="18.75">
      <c r="A899" s="618"/>
      <c r="B899" s="618"/>
      <c r="C899" s="618"/>
      <c r="D899" s="618"/>
      <c r="F899" s="623"/>
      <c r="G899" s="622"/>
      <c r="H899" s="622"/>
      <c r="R899" s="621"/>
      <c r="T899" s="621"/>
    </row>
    <row r="900" spans="1:20" s="620" customFormat="1" ht="18.75">
      <c r="A900" s="618"/>
      <c r="B900" s="618"/>
      <c r="C900" s="618"/>
      <c r="D900" s="618"/>
      <c r="F900" s="623"/>
      <c r="G900" s="622"/>
      <c r="H900" s="622"/>
      <c r="R900" s="621"/>
      <c r="T900" s="621"/>
    </row>
    <row r="901" spans="1:20" s="620" customFormat="1" ht="18.75">
      <c r="A901" s="618"/>
      <c r="B901" s="618"/>
      <c r="C901" s="618"/>
      <c r="D901" s="618"/>
      <c r="F901" s="623"/>
      <c r="G901" s="619"/>
      <c r="H901" s="619"/>
      <c r="R901" s="621"/>
      <c r="T901" s="621"/>
    </row>
    <row r="902" spans="1:20" s="620" customFormat="1" ht="18.75">
      <c r="A902" s="618"/>
      <c r="B902" s="618"/>
      <c r="C902" s="618"/>
      <c r="D902" s="618"/>
      <c r="F902" s="623"/>
      <c r="G902" s="619"/>
      <c r="H902" s="619"/>
      <c r="I902" s="619"/>
      <c r="R902" s="621"/>
      <c r="T902" s="621"/>
    </row>
    <row r="903" spans="1:20" s="620" customFormat="1" ht="18.75">
      <c r="A903" s="618"/>
      <c r="B903" s="618"/>
      <c r="C903" s="618"/>
      <c r="D903" s="618"/>
      <c r="F903" s="623"/>
      <c r="G903" s="619"/>
      <c r="H903" s="619"/>
      <c r="R903" s="621"/>
      <c r="T903" s="621"/>
    </row>
    <row r="904" spans="1:20" s="620" customFormat="1" ht="18.75">
      <c r="A904" s="618"/>
      <c r="B904" s="618"/>
      <c r="C904" s="618"/>
      <c r="D904" s="618"/>
      <c r="F904" s="623"/>
      <c r="G904" s="619"/>
      <c r="H904" s="619"/>
      <c r="R904" s="621"/>
      <c r="T904" s="621"/>
    </row>
    <row r="905" spans="1:20" s="620" customFormat="1" ht="18.75">
      <c r="A905" s="618"/>
      <c r="B905" s="618"/>
      <c r="C905" s="618"/>
      <c r="D905" s="618"/>
      <c r="F905" s="623"/>
      <c r="G905" s="619"/>
      <c r="H905" s="619"/>
      <c r="R905" s="621"/>
      <c r="T905" s="621"/>
    </row>
    <row r="906" spans="1:20" s="620" customFormat="1" ht="18.75">
      <c r="A906" s="618"/>
      <c r="B906" s="618"/>
      <c r="C906" s="618"/>
      <c r="D906" s="618"/>
      <c r="F906" s="623"/>
      <c r="G906" s="619"/>
      <c r="H906" s="619"/>
      <c r="R906" s="621"/>
      <c r="T906" s="621"/>
    </row>
    <row r="907" spans="1:20" s="620" customFormat="1" ht="18.75">
      <c r="A907" s="618"/>
      <c r="B907" s="618"/>
      <c r="C907" s="618"/>
      <c r="D907" s="618"/>
      <c r="F907" s="623"/>
      <c r="G907" s="619"/>
      <c r="H907" s="619"/>
      <c r="I907" s="619"/>
      <c r="R907" s="621"/>
      <c r="T907" s="621"/>
    </row>
    <row r="908" spans="1:20" s="620" customFormat="1" ht="18.75">
      <c r="A908" s="618"/>
      <c r="B908" s="618"/>
      <c r="C908" s="618"/>
      <c r="D908" s="618"/>
      <c r="F908" s="623"/>
      <c r="G908" s="619"/>
      <c r="H908" s="619"/>
      <c r="R908" s="621"/>
      <c r="T908" s="621"/>
    </row>
    <row r="909" spans="1:20" s="620" customFormat="1" ht="18.75">
      <c r="A909" s="618"/>
      <c r="B909" s="618"/>
      <c r="C909" s="618"/>
      <c r="D909" s="618"/>
      <c r="F909" s="623"/>
      <c r="G909" s="619"/>
      <c r="H909" s="619"/>
      <c r="R909" s="621"/>
      <c r="T909" s="621"/>
    </row>
    <row r="910" spans="1:20" s="620" customFormat="1" ht="18.75">
      <c r="A910" s="618"/>
      <c r="B910" s="618"/>
      <c r="C910" s="618"/>
      <c r="D910" s="618"/>
      <c r="F910" s="623"/>
      <c r="G910" s="619"/>
      <c r="H910" s="619"/>
      <c r="I910" s="619"/>
      <c r="R910" s="621"/>
      <c r="T910" s="621"/>
    </row>
    <row r="911" spans="1:20" s="620" customFormat="1" ht="18.75">
      <c r="A911" s="618"/>
      <c r="B911" s="618"/>
      <c r="C911" s="618"/>
      <c r="D911" s="618"/>
      <c r="F911" s="623"/>
      <c r="G911" s="622"/>
      <c r="H911" s="622"/>
      <c r="R911" s="621"/>
      <c r="T911" s="621"/>
    </row>
    <row r="912" spans="1:20" s="620" customFormat="1" ht="18.75">
      <c r="A912" s="618"/>
      <c r="B912" s="618"/>
      <c r="C912" s="618"/>
      <c r="D912" s="618"/>
      <c r="F912" s="623"/>
      <c r="G912" s="622"/>
      <c r="H912" s="622"/>
      <c r="R912" s="621"/>
      <c r="T912" s="621"/>
    </row>
    <row r="913" spans="1:21" s="620" customFormat="1" ht="18.75">
      <c r="A913" s="618"/>
      <c r="B913" s="618"/>
      <c r="C913" s="618"/>
      <c r="D913" s="618"/>
      <c r="F913" s="623"/>
      <c r="G913" s="622"/>
      <c r="H913" s="622"/>
      <c r="R913" s="621"/>
      <c r="T913" s="621"/>
    </row>
    <row r="914" spans="1:21" s="620" customFormat="1" ht="18.75">
      <c r="A914" s="618"/>
      <c r="B914" s="618"/>
      <c r="C914" s="618"/>
      <c r="D914" s="618"/>
      <c r="F914" s="623"/>
      <c r="G914" s="619"/>
      <c r="H914" s="619"/>
      <c r="R914" s="621"/>
      <c r="T914" s="621"/>
    </row>
    <row r="915" spans="1:21" s="620" customFormat="1" ht="18.75">
      <c r="A915" s="618"/>
      <c r="B915" s="618"/>
      <c r="C915" s="618"/>
      <c r="D915" s="618"/>
      <c r="F915" s="623"/>
      <c r="G915" s="619"/>
      <c r="H915" s="619"/>
      <c r="R915" s="621"/>
      <c r="T915" s="621"/>
    </row>
    <row r="916" spans="1:21" ht="18.75">
      <c r="A916" s="702"/>
      <c r="B916" s="702"/>
      <c r="C916" s="702"/>
      <c r="D916" s="704"/>
      <c r="E916" s="620"/>
      <c r="F916" s="706"/>
      <c r="G916" s="626"/>
      <c r="H916" s="626"/>
      <c r="I916" s="620"/>
      <c r="J916" s="620"/>
      <c r="K916" s="620"/>
      <c r="L916" s="620"/>
      <c r="M916" s="620"/>
      <c r="N916" s="620"/>
      <c r="O916" s="620"/>
      <c r="P916" s="620"/>
      <c r="Q916" s="620"/>
      <c r="R916" s="621"/>
      <c r="S916" s="620"/>
      <c r="T916" s="621"/>
      <c r="U916" s="620"/>
    </row>
    <row r="917" spans="1:21" ht="18.75">
      <c r="A917" s="701"/>
      <c r="B917" s="701"/>
      <c r="C917" s="701"/>
      <c r="D917" s="703"/>
      <c r="E917" s="620"/>
      <c r="F917" s="705"/>
      <c r="G917" s="632"/>
      <c r="H917" s="632"/>
      <c r="I917" s="620"/>
      <c r="J917" s="620"/>
      <c r="K917" s="620"/>
      <c r="L917" s="620"/>
      <c r="M917" s="620"/>
      <c r="N917" s="620"/>
      <c r="O917" s="620"/>
      <c r="P917" s="620"/>
      <c r="Q917" s="620"/>
      <c r="R917" s="621"/>
      <c r="S917" s="620"/>
      <c r="T917" s="621"/>
      <c r="U917" s="620"/>
    </row>
    <row r="918" spans="1:21" ht="18.75">
      <c r="A918" s="701"/>
      <c r="B918" s="701"/>
      <c r="C918" s="701"/>
      <c r="D918" s="703"/>
      <c r="E918" s="620"/>
      <c r="F918" s="705"/>
      <c r="G918" s="637"/>
      <c r="H918" s="637"/>
      <c r="I918" s="620"/>
      <c r="J918" s="620"/>
      <c r="K918" s="620"/>
      <c r="L918" s="620"/>
      <c r="M918" s="620"/>
      <c r="N918" s="620"/>
      <c r="O918" s="620"/>
      <c r="P918" s="620"/>
      <c r="Q918" s="620"/>
      <c r="R918" s="621"/>
      <c r="S918" s="620"/>
      <c r="T918" s="621"/>
      <c r="U918" s="620"/>
    </row>
    <row r="919" spans="1:21" ht="18.75">
      <c r="A919" s="701"/>
      <c r="B919" s="701"/>
      <c r="C919" s="701"/>
      <c r="D919" s="703"/>
      <c r="E919" s="620"/>
      <c r="F919" s="705"/>
      <c r="G919" s="637"/>
      <c r="H919" s="637"/>
      <c r="I919" s="619"/>
      <c r="J919" s="620"/>
      <c r="K919" s="620"/>
      <c r="L919" s="620"/>
      <c r="M919" s="620"/>
      <c r="N919" s="620"/>
      <c r="O919" s="620"/>
      <c r="P919" s="620"/>
      <c r="Q919" s="620"/>
      <c r="R919" s="621"/>
      <c r="S919" s="620"/>
      <c r="T919" s="621"/>
      <c r="U919" s="620"/>
    </row>
    <row r="920" spans="1:21" ht="18.75">
      <c r="A920" s="701"/>
      <c r="B920" s="701"/>
      <c r="C920" s="701"/>
      <c r="D920" s="703"/>
      <c r="E920" s="620"/>
      <c r="F920" s="705"/>
      <c r="G920" s="637"/>
      <c r="H920" s="637"/>
      <c r="I920" s="619"/>
      <c r="J920" s="620"/>
      <c r="K920" s="620"/>
      <c r="L920" s="620"/>
      <c r="M920" s="620"/>
      <c r="N920" s="620"/>
      <c r="O920" s="620"/>
      <c r="P920" s="620"/>
      <c r="Q920" s="620"/>
      <c r="R920" s="621"/>
      <c r="S920" s="620"/>
      <c r="T920" s="621"/>
      <c r="U920" s="620"/>
    </row>
    <row r="921" spans="1:21" ht="18.75">
      <c r="A921" s="701"/>
      <c r="B921" s="701"/>
      <c r="C921" s="701"/>
      <c r="D921" s="703"/>
      <c r="E921" s="620"/>
      <c r="F921" s="705"/>
      <c r="G921" s="632"/>
      <c r="H921" s="632"/>
      <c r="I921" s="620"/>
      <c r="J921" s="620"/>
      <c r="K921" s="620"/>
      <c r="L921" s="620"/>
      <c r="M921" s="620"/>
      <c r="N921" s="620"/>
      <c r="O921" s="620"/>
      <c r="P921" s="620"/>
      <c r="Q921" s="620"/>
      <c r="R921" s="621"/>
      <c r="S921" s="620"/>
      <c r="T921" s="621"/>
      <c r="U921" s="620"/>
    </row>
    <row r="922" spans="1:21" ht="18.75">
      <c r="A922" s="701"/>
      <c r="B922" s="701"/>
      <c r="C922" s="701"/>
      <c r="D922" s="703"/>
      <c r="E922" s="620"/>
      <c r="F922" s="705"/>
      <c r="G922" s="637"/>
      <c r="H922" s="637"/>
      <c r="I922" s="619"/>
      <c r="J922" s="620"/>
      <c r="K922" s="620"/>
      <c r="L922" s="620"/>
      <c r="M922" s="620"/>
      <c r="N922" s="620"/>
      <c r="O922" s="620"/>
      <c r="P922" s="620"/>
      <c r="Q922" s="620"/>
      <c r="R922" s="621"/>
      <c r="S922" s="620"/>
      <c r="T922" s="621"/>
      <c r="U922" s="620"/>
    </row>
    <row r="923" spans="1:21">
      <c r="A923" s="628"/>
      <c r="B923" s="629"/>
      <c r="C923" s="630"/>
      <c r="D923" s="631"/>
      <c r="F923" s="632"/>
      <c r="G923" s="632"/>
      <c r="H923" s="632"/>
    </row>
    <row r="924" spans="1:21">
      <c r="A924" s="628"/>
      <c r="B924" s="629"/>
      <c r="C924" s="630"/>
      <c r="D924" s="631"/>
      <c r="F924" s="637"/>
      <c r="G924" s="637"/>
      <c r="H924" s="637"/>
    </row>
    <row r="925" spans="1:21">
      <c r="A925" s="628"/>
      <c r="B925" s="629"/>
      <c r="C925" s="630"/>
      <c r="D925" s="631"/>
      <c r="F925" s="632"/>
      <c r="G925" s="632"/>
      <c r="H925" s="632"/>
    </row>
    <row r="926" spans="1:21" ht="15">
      <c r="A926" s="628"/>
      <c r="B926" s="634"/>
      <c r="C926" s="638"/>
      <c r="D926" s="639"/>
      <c r="F926" s="637"/>
      <c r="G926" s="637"/>
      <c r="H926" s="637"/>
      <c r="I926" s="619"/>
    </row>
    <row r="927" spans="1:21">
      <c r="A927" s="628"/>
      <c r="B927" s="629"/>
      <c r="C927" s="630"/>
      <c r="D927" s="631"/>
      <c r="F927" s="637"/>
      <c r="G927" s="637"/>
      <c r="H927" s="637"/>
    </row>
    <row r="928" spans="1:21">
      <c r="A928" s="628"/>
      <c r="B928" s="629"/>
      <c r="C928" s="630"/>
      <c r="D928" s="631"/>
      <c r="F928" s="632"/>
      <c r="G928" s="632"/>
      <c r="H928" s="632"/>
    </row>
    <row r="929" spans="1:9">
      <c r="A929" s="628"/>
      <c r="B929" s="629"/>
      <c r="C929" s="630"/>
      <c r="D929" s="631"/>
      <c r="F929" s="637"/>
      <c r="G929" s="637"/>
      <c r="H929" s="637"/>
    </row>
    <row r="930" spans="1:9" ht="15">
      <c r="A930" s="628"/>
      <c r="B930" s="635"/>
      <c r="C930" s="640"/>
      <c r="D930" s="641"/>
      <c r="F930" s="637"/>
      <c r="G930" s="637"/>
      <c r="H930" s="637"/>
      <c r="I930" s="619"/>
    </row>
    <row r="931" spans="1:9">
      <c r="A931" s="628"/>
      <c r="B931" s="629"/>
      <c r="C931" s="630"/>
      <c r="D931" s="631"/>
      <c r="F931" s="637"/>
      <c r="G931" s="637"/>
      <c r="H931" s="637"/>
    </row>
    <row r="932" spans="1:9">
      <c r="A932" s="628"/>
      <c r="B932" s="629"/>
      <c r="C932" s="630"/>
      <c r="D932" s="631"/>
      <c r="F932" s="632"/>
      <c r="G932" s="632"/>
      <c r="H932" s="632"/>
    </row>
    <row r="933" spans="1:9">
      <c r="A933" s="628"/>
      <c r="B933" s="629"/>
      <c r="C933" s="630"/>
      <c r="D933" s="631"/>
      <c r="F933" s="632"/>
      <c r="G933" s="632"/>
      <c r="H933" s="632"/>
    </row>
    <row r="934" spans="1:9">
      <c r="A934" s="628"/>
      <c r="B934" s="629"/>
      <c r="C934" s="630"/>
      <c r="D934" s="631"/>
      <c r="F934" s="637"/>
      <c r="G934" s="637"/>
      <c r="H934" s="637"/>
    </row>
    <row r="935" spans="1:9">
      <c r="A935" s="628"/>
      <c r="B935" s="629"/>
      <c r="C935" s="630"/>
      <c r="D935" s="631"/>
      <c r="F935" s="632"/>
      <c r="G935" s="632"/>
      <c r="H935" s="632"/>
    </row>
    <row r="936" spans="1:9" ht="15">
      <c r="A936" s="643"/>
      <c r="B936" s="634"/>
      <c r="C936" s="638"/>
      <c r="D936" s="639"/>
      <c r="F936" s="637"/>
      <c r="G936" s="637"/>
      <c r="H936" s="637"/>
      <c r="I936" s="619"/>
    </row>
    <row r="937" spans="1:9">
      <c r="A937" s="643"/>
      <c r="B937" s="629"/>
      <c r="C937" s="630"/>
      <c r="D937" s="631"/>
      <c r="F937" s="637"/>
      <c r="G937" s="637"/>
      <c r="H937" s="637"/>
    </row>
    <row r="938" spans="1:9">
      <c r="A938" s="643"/>
      <c r="B938" s="629"/>
      <c r="C938" s="630"/>
      <c r="D938" s="631"/>
      <c r="F938" s="632"/>
      <c r="G938" s="632"/>
      <c r="H938" s="632"/>
    </row>
    <row r="939" spans="1:9">
      <c r="A939" s="643"/>
      <c r="B939" s="629"/>
      <c r="C939" s="630"/>
      <c r="D939" s="631"/>
      <c r="F939" s="637"/>
      <c r="G939" s="637"/>
      <c r="H939" s="637"/>
    </row>
    <row r="940" spans="1:9">
      <c r="A940" s="643"/>
      <c r="B940" s="629"/>
      <c r="C940" s="630"/>
      <c r="D940" s="631"/>
      <c r="F940" s="632"/>
      <c r="G940" s="632"/>
      <c r="H940" s="632"/>
    </row>
    <row r="941" spans="1:9">
      <c r="A941" s="644"/>
      <c r="B941" s="629"/>
      <c r="C941" s="630"/>
      <c r="D941" s="631"/>
      <c r="F941" s="632"/>
      <c r="G941" s="632"/>
      <c r="H941" s="632"/>
    </row>
    <row r="942" spans="1:9" ht="15">
      <c r="A942" s="645"/>
      <c r="B942" s="634"/>
      <c r="C942" s="638"/>
      <c r="D942" s="639"/>
      <c r="F942" s="637"/>
      <c r="G942" s="637"/>
      <c r="H942" s="637"/>
      <c r="I942" s="619"/>
    </row>
    <row r="943" spans="1:9" ht="15">
      <c r="A943" s="644"/>
      <c r="B943" s="635"/>
      <c r="C943" s="638"/>
      <c r="D943" s="639"/>
      <c r="F943" s="637"/>
      <c r="G943" s="637"/>
      <c r="H943" s="637"/>
      <c r="I943" s="619"/>
    </row>
    <row r="944" spans="1:9">
      <c r="A944" s="645"/>
      <c r="B944" s="629"/>
      <c r="C944" s="630"/>
      <c r="D944" s="631"/>
      <c r="F944" s="632"/>
      <c r="G944" s="632"/>
      <c r="H944" s="632"/>
    </row>
    <row r="945" spans="1:9">
      <c r="A945" s="643"/>
      <c r="B945" s="629"/>
      <c r="C945" s="630"/>
      <c r="D945" s="631"/>
      <c r="F945" s="637"/>
      <c r="G945" s="637"/>
      <c r="H945" s="637"/>
    </row>
    <row r="946" spans="1:9">
      <c r="A946" s="643"/>
      <c r="B946" s="634"/>
      <c r="C946" s="635"/>
      <c r="D946" s="636"/>
      <c r="F946" s="637"/>
      <c r="G946" s="637"/>
      <c r="H946" s="637"/>
      <c r="I946" s="619"/>
    </row>
    <row r="947" spans="1:9" ht="15">
      <c r="A947" s="643"/>
      <c r="B947" s="634"/>
      <c r="C947" s="638"/>
      <c r="D947" s="639"/>
      <c r="F947" s="637"/>
      <c r="G947" s="637"/>
      <c r="H947" s="637"/>
      <c r="I947" s="619"/>
    </row>
    <row r="948" spans="1:9">
      <c r="A948" s="645"/>
      <c r="B948" s="629"/>
      <c r="C948" s="630"/>
      <c r="D948" s="631"/>
      <c r="F948" s="632"/>
      <c r="G948" s="632"/>
      <c r="H948" s="632"/>
    </row>
    <row r="949" spans="1:9">
      <c r="A949" s="645"/>
      <c r="B949" s="635"/>
      <c r="C949" s="635"/>
      <c r="D949" s="636"/>
      <c r="F949" s="637"/>
      <c r="G949" s="637"/>
      <c r="H949" s="637"/>
      <c r="I949" s="619"/>
    </row>
    <row r="950" spans="1:9">
      <c r="A950" s="645"/>
      <c r="B950" s="629"/>
      <c r="C950" s="630"/>
      <c r="D950" s="631"/>
      <c r="F950" s="632"/>
      <c r="G950" s="632"/>
      <c r="H950" s="632"/>
    </row>
    <row r="951" spans="1:9">
      <c r="A951" s="643"/>
      <c r="B951" s="629"/>
      <c r="C951" s="630"/>
      <c r="D951" s="631"/>
      <c r="F951" s="632"/>
      <c r="G951" s="632"/>
      <c r="H951" s="632"/>
    </row>
    <row r="952" spans="1:9">
      <c r="A952" s="646"/>
      <c r="B952" s="629"/>
      <c r="C952" s="630"/>
      <c r="D952" s="631"/>
      <c r="F952" s="637"/>
      <c r="G952" s="637"/>
      <c r="H952" s="637"/>
    </row>
    <row r="953" spans="1:9">
      <c r="A953" s="646"/>
      <c r="B953" s="629"/>
      <c r="C953" s="630"/>
      <c r="D953" s="631"/>
      <c r="F953" s="632"/>
      <c r="G953" s="632"/>
      <c r="H953" s="632"/>
    </row>
    <row r="954" spans="1:9">
      <c r="A954" s="646"/>
      <c r="B954" s="629"/>
      <c r="C954" s="630"/>
      <c r="D954" s="631"/>
      <c r="F954" s="637"/>
      <c r="G954" s="637"/>
      <c r="H954" s="637"/>
    </row>
    <row r="955" spans="1:9" ht="15">
      <c r="A955" s="646"/>
      <c r="B955" s="635"/>
      <c r="C955" s="638"/>
      <c r="D955" s="639"/>
      <c r="F955" s="637"/>
      <c r="G955" s="637"/>
      <c r="H955" s="637"/>
      <c r="I955" s="647"/>
    </row>
    <row r="956" spans="1:9">
      <c r="A956" s="646"/>
      <c r="B956" s="629"/>
      <c r="C956" s="630"/>
      <c r="D956" s="631"/>
      <c r="F956" s="632"/>
      <c r="G956" s="632"/>
      <c r="H956" s="632"/>
    </row>
    <row r="957" spans="1:9" ht="15">
      <c r="A957" s="644"/>
      <c r="B957" s="634"/>
      <c r="C957" s="640"/>
      <c r="D957" s="641"/>
      <c r="F957" s="637"/>
      <c r="G957" s="637"/>
      <c r="H957" s="637"/>
      <c r="I957" s="619"/>
    </row>
    <row r="958" spans="1:9">
      <c r="A958" s="646"/>
      <c r="B958" s="629"/>
      <c r="C958" s="630"/>
      <c r="D958" s="631"/>
      <c r="F958" s="637"/>
      <c r="G958" s="637"/>
      <c r="H958" s="637"/>
    </row>
    <row r="959" spans="1:9" ht="15">
      <c r="A959" s="643"/>
      <c r="B959" s="634"/>
      <c r="C959" s="640"/>
      <c r="D959" s="641"/>
      <c r="F959" s="637"/>
      <c r="G959" s="637"/>
      <c r="H959" s="637"/>
      <c r="I959" s="619"/>
    </row>
    <row r="960" spans="1:9">
      <c r="A960" s="645"/>
      <c r="B960" s="629"/>
      <c r="C960" s="630"/>
      <c r="D960" s="631"/>
      <c r="F960" s="632"/>
      <c r="G960" s="632"/>
      <c r="H960" s="632"/>
    </row>
    <row r="961" spans="1:9">
      <c r="A961" s="644"/>
      <c r="B961" s="629"/>
      <c r="C961" s="630"/>
      <c r="D961" s="631"/>
      <c r="F961" s="637"/>
      <c r="G961" s="637"/>
      <c r="H961" s="637"/>
    </row>
    <row r="962" spans="1:9">
      <c r="A962" s="646"/>
      <c r="B962" s="629"/>
      <c r="C962" s="630"/>
      <c r="D962" s="631"/>
      <c r="F962" s="632"/>
      <c r="G962" s="632"/>
      <c r="H962" s="632"/>
    </row>
    <row r="963" spans="1:9" ht="15">
      <c r="A963" s="646"/>
      <c r="B963" s="635"/>
      <c r="C963" s="638"/>
      <c r="D963" s="639"/>
      <c r="F963" s="637"/>
      <c r="G963" s="637"/>
      <c r="H963" s="637"/>
      <c r="I963" s="619"/>
    </row>
    <row r="964" spans="1:9">
      <c r="A964" s="644"/>
      <c r="B964" s="629"/>
      <c r="C964" s="630"/>
      <c r="D964" s="631"/>
      <c r="F964" s="637"/>
      <c r="G964" s="637"/>
      <c r="H964" s="637"/>
    </row>
    <row r="965" spans="1:9">
      <c r="A965" s="646"/>
      <c r="B965" s="629"/>
      <c r="C965" s="630"/>
      <c r="D965" s="631"/>
      <c r="F965" s="632"/>
      <c r="G965" s="632"/>
      <c r="H965" s="632"/>
    </row>
    <row r="966" spans="1:9" ht="15">
      <c r="A966" s="644"/>
      <c r="B966" s="635"/>
      <c r="C966" s="640"/>
      <c r="D966" s="641"/>
      <c r="F966" s="637"/>
      <c r="G966" s="637"/>
      <c r="H966" s="637"/>
      <c r="I966" s="619"/>
    </row>
    <row r="967" spans="1:9">
      <c r="A967" s="644"/>
      <c r="B967" s="629"/>
      <c r="C967" s="630"/>
      <c r="D967" s="631"/>
      <c r="F967" s="637"/>
      <c r="G967" s="637"/>
      <c r="H967" s="637"/>
    </row>
    <row r="968" spans="1:9" ht="15">
      <c r="A968" s="643"/>
      <c r="B968" s="634"/>
      <c r="C968" s="638"/>
      <c r="D968" s="639"/>
      <c r="F968" s="637"/>
      <c r="G968" s="637"/>
      <c r="H968" s="637"/>
      <c r="I968" s="619"/>
    </row>
    <row r="969" spans="1:9">
      <c r="A969" s="643"/>
      <c r="B969" s="635"/>
      <c r="C969" s="635"/>
      <c r="D969" s="636"/>
      <c r="F969" s="637"/>
      <c r="G969" s="637"/>
      <c r="H969" s="637"/>
      <c r="I969" s="619"/>
    </row>
    <row r="970" spans="1:9">
      <c r="A970" s="644"/>
      <c r="B970" s="629"/>
      <c r="C970" s="630"/>
      <c r="D970" s="631"/>
      <c r="F970" s="637"/>
      <c r="G970" s="637"/>
      <c r="H970" s="637"/>
    </row>
    <row r="971" spans="1:9" ht="15">
      <c r="A971" s="644"/>
      <c r="B971" s="634"/>
      <c r="C971" s="640"/>
      <c r="D971" s="641"/>
      <c r="F971" s="637"/>
      <c r="G971" s="637"/>
      <c r="H971" s="637"/>
      <c r="I971" s="619"/>
    </row>
    <row r="972" spans="1:9">
      <c r="A972" s="643"/>
      <c r="B972" s="629"/>
      <c r="C972" s="630"/>
      <c r="D972" s="631"/>
      <c r="F972" s="632"/>
      <c r="G972" s="632"/>
      <c r="H972" s="632"/>
    </row>
    <row r="973" spans="1:9">
      <c r="A973" s="643"/>
      <c r="B973" s="635"/>
      <c r="C973" s="635"/>
      <c r="D973" s="636"/>
      <c r="F973" s="637"/>
      <c r="G973" s="637"/>
      <c r="H973" s="637"/>
      <c r="I973" s="619"/>
    </row>
    <row r="974" spans="1:9">
      <c r="A974" s="643"/>
      <c r="B974" s="629"/>
      <c r="C974" s="630"/>
      <c r="D974" s="631"/>
      <c r="F974" s="637"/>
      <c r="G974" s="637"/>
      <c r="H974" s="637"/>
    </row>
    <row r="975" spans="1:9">
      <c r="A975" s="646"/>
      <c r="B975" s="635"/>
      <c r="C975" s="635"/>
      <c r="D975" s="636"/>
      <c r="F975" s="637"/>
      <c r="G975" s="637"/>
      <c r="H975" s="637"/>
      <c r="I975" s="647"/>
    </row>
    <row r="976" spans="1:9">
      <c r="A976" s="643"/>
      <c r="B976" s="629"/>
      <c r="C976" s="630"/>
      <c r="D976" s="631"/>
      <c r="F976" s="637"/>
      <c r="G976" s="637"/>
      <c r="H976" s="637"/>
    </row>
    <row r="977" spans="1:9">
      <c r="A977" s="644"/>
      <c r="B977" s="629"/>
      <c r="C977" s="630"/>
      <c r="D977" s="631"/>
      <c r="F977" s="632"/>
      <c r="G977" s="632"/>
      <c r="H977" s="632"/>
    </row>
    <row r="978" spans="1:9">
      <c r="A978" s="643"/>
      <c r="B978" s="629"/>
      <c r="C978" s="630"/>
      <c r="D978" s="631"/>
      <c r="F978" s="637"/>
      <c r="G978" s="637"/>
      <c r="H978" s="637"/>
    </row>
    <row r="979" spans="1:9">
      <c r="A979" s="644"/>
      <c r="B979" s="635"/>
      <c r="C979" s="635"/>
      <c r="D979" s="636"/>
      <c r="F979" s="637"/>
      <c r="G979" s="637"/>
      <c r="H979" s="637"/>
      <c r="I979" s="647"/>
    </row>
    <row r="980" spans="1:9">
      <c r="A980" s="643"/>
      <c r="B980" s="629"/>
      <c r="C980" s="630"/>
      <c r="D980" s="631"/>
      <c r="F980" s="632"/>
      <c r="G980" s="632"/>
      <c r="H980" s="632"/>
    </row>
    <row r="981" spans="1:9">
      <c r="A981" s="644"/>
      <c r="B981" s="629"/>
      <c r="C981" s="630"/>
      <c r="D981" s="631"/>
      <c r="F981" s="637"/>
      <c r="G981" s="637"/>
      <c r="H981" s="637"/>
    </row>
    <row r="982" spans="1:9" ht="15">
      <c r="A982" s="644"/>
      <c r="B982" s="634"/>
      <c r="C982" s="640"/>
      <c r="D982" s="641"/>
      <c r="F982" s="637"/>
      <c r="G982" s="637"/>
      <c r="H982" s="637"/>
      <c r="I982" s="619"/>
    </row>
    <row r="983" spans="1:9" ht="15">
      <c r="A983" s="643"/>
      <c r="B983" s="634"/>
      <c r="C983" s="638"/>
      <c r="D983" s="639"/>
      <c r="F983" s="637"/>
      <c r="G983" s="637"/>
      <c r="H983" s="637"/>
      <c r="I983" s="619"/>
    </row>
    <row r="984" spans="1:9">
      <c r="A984" s="644"/>
      <c r="B984" s="629"/>
      <c r="C984" s="630"/>
      <c r="D984" s="631"/>
      <c r="F984" s="632"/>
      <c r="G984" s="632"/>
      <c r="H984" s="632"/>
    </row>
    <row r="985" spans="1:9">
      <c r="A985" s="643"/>
      <c r="B985" s="629"/>
      <c r="C985" s="630"/>
      <c r="D985" s="631"/>
      <c r="F985" s="637"/>
      <c r="G985" s="637"/>
      <c r="H985" s="637"/>
    </row>
    <row r="986" spans="1:9">
      <c r="A986" s="643"/>
      <c r="B986" s="629"/>
      <c r="C986" s="630"/>
      <c r="D986" s="631"/>
      <c r="F986" s="632"/>
      <c r="G986" s="632"/>
      <c r="H986" s="632"/>
    </row>
    <row r="987" spans="1:9">
      <c r="A987" s="644"/>
      <c r="B987" s="629"/>
      <c r="C987" s="630"/>
      <c r="D987" s="631"/>
      <c r="F987" s="637"/>
      <c r="G987" s="637"/>
      <c r="H987" s="637"/>
    </row>
    <row r="988" spans="1:9">
      <c r="A988" s="644"/>
      <c r="B988" s="629"/>
      <c r="C988" s="630"/>
      <c r="D988" s="631"/>
      <c r="F988" s="637"/>
      <c r="G988" s="637"/>
      <c r="H988" s="637"/>
    </row>
    <row r="989" spans="1:9" ht="15">
      <c r="A989" s="643"/>
      <c r="B989" s="634"/>
      <c r="C989" s="638"/>
      <c r="D989" s="639"/>
      <c r="F989" s="637"/>
      <c r="G989" s="637"/>
      <c r="H989" s="637"/>
      <c r="I989" s="619"/>
    </row>
    <row r="990" spans="1:9">
      <c r="A990" s="643"/>
      <c r="B990" s="629"/>
      <c r="C990" s="630"/>
      <c r="D990" s="631"/>
      <c r="F990" s="632"/>
      <c r="G990" s="632"/>
      <c r="H990" s="632"/>
    </row>
    <row r="991" spans="1:9">
      <c r="A991" s="643"/>
      <c r="B991" s="629"/>
      <c r="C991" s="630"/>
      <c r="D991" s="631"/>
      <c r="F991" s="637"/>
      <c r="G991" s="637"/>
      <c r="H991" s="637"/>
    </row>
    <row r="992" spans="1:9">
      <c r="A992" s="643"/>
      <c r="B992" s="629"/>
      <c r="C992" s="630"/>
      <c r="D992" s="631"/>
      <c r="F992" s="632"/>
      <c r="G992" s="632"/>
      <c r="H992" s="632"/>
    </row>
    <row r="993" spans="1:9" ht="15">
      <c r="A993" s="643"/>
      <c r="B993" s="634"/>
      <c r="C993" s="638"/>
      <c r="D993" s="639"/>
      <c r="F993" s="637"/>
      <c r="G993" s="637"/>
      <c r="H993" s="637"/>
      <c r="I993" s="619"/>
    </row>
    <row r="994" spans="1:9">
      <c r="A994" s="643"/>
      <c r="B994" s="629"/>
      <c r="C994" s="630"/>
      <c r="D994" s="631"/>
      <c r="F994" s="632"/>
      <c r="G994" s="632"/>
      <c r="H994" s="632"/>
    </row>
    <row r="995" spans="1:9">
      <c r="A995" s="643"/>
      <c r="B995" s="629"/>
      <c r="C995" s="630"/>
      <c r="D995" s="631"/>
      <c r="F995" s="637"/>
      <c r="G995" s="637"/>
      <c r="H995" s="637"/>
    </row>
    <row r="996" spans="1:9">
      <c r="A996" s="643"/>
      <c r="B996" s="629"/>
      <c r="C996" s="630"/>
      <c r="D996" s="631"/>
      <c r="F996" s="632"/>
      <c r="G996" s="632"/>
      <c r="H996" s="632"/>
    </row>
    <row r="997" spans="1:9">
      <c r="A997" s="643"/>
      <c r="B997" s="629"/>
      <c r="C997" s="630"/>
      <c r="D997" s="631"/>
      <c r="F997" s="637"/>
      <c r="G997" s="637"/>
      <c r="H997" s="637"/>
    </row>
    <row r="998" spans="1:9" ht="15">
      <c r="A998" s="643"/>
      <c r="B998" s="634"/>
      <c r="C998" s="638"/>
      <c r="D998" s="639"/>
      <c r="F998" s="637"/>
      <c r="G998" s="637"/>
      <c r="H998" s="637"/>
      <c r="I998" s="619"/>
    </row>
    <row r="999" spans="1:9">
      <c r="A999" s="643"/>
      <c r="B999" s="629"/>
      <c r="C999" s="630"/>
      <c r="D999" s="631"/>
      <c r="F999" s="632"/>
      <c r="G999" s="632"/>
      <c r="H999" s="632"/>
    </row>
    <row r="1000" spans="1:9">
      <c r="A1000" s="643"/>
      <c r="B1000" s="629"/>
      <c r="C1000" s="630"/>
      <c r="D1000" s="631"/>
      <c r="F1000" s="637"/>
      <c r="G1000" s="637"/>
      <c r="H1000" s="637"/>
    </row>
    <row r="1001" spans="1:9">
      <c r="A1001" s="643"/>
      <c r="B1001" s="629"/>
      <c r="C1001" s="630"/>
      <c r="D1001" s="631"/>
      <c r="F1001" s="632"/>
      <c r="G1001" s="632"/>
      <c r="H1001" s="632"/>
    </row>
    <row r="1002" spans="1:9">
      <c r="A1002" s="643"/>
      <c r="B1002" s="629"/>
      <c r="C1002" s="630"/>
      <c r="D1002" s="631"/>
      <c r="F1002" s="637"/>
      <c r="G1002" s="637"/>
      <c r="H1002" s="637"/>
    </row>
    <row r="1003" spans="1:9">
      <c r="A1003" s="643"/>
      <c r="B1003" s="629"/>
      <c r="C1003" s="630"/>
      <c r="D1003" s="631"/>
      <c r="F1003" s="632"/>
      <c r="G1003" s="632"/>
      <c r="H1003" s="632"/>
    </row>
    <row r="1004" spans="1:9">
      <c r="A1004" s="643"/>
      <c r="B1004" s="629"/>
      <c r="C1004" s="630"/>
      <c r="D1004" s="631"/>
      <c r="F1004" s="637"/>
      <c r="G1004" s="637"/>
      <c r="H1004" s="637"/>
    </row>
    <row r="1005" spans="1:9">
      <c r="A1005" s="643"/>
      <c r="B1005" s="629"/>
      <c r="C1005" s="630"/>
      <c r="D1005" s="631"/>
      <c r="F1005" s="632"/>
      <c r="G1005" s="632"/>
      <c r="H1005" s="632"/>
    </row>
    <row r="1006" spans="1:9">
      <c r="A1006" s="643"/>
      <c r="B1006" s="629"/>
      <c r="C1006" s="630"/>
      <c r="D1006" s="631"/>
      <c r="F1006" s="637"/>
      <c r="G1006" s="637"/>
      <c r="H1006" s="637"/>
    </row>
    <row r="1007" spans="1:9">
      <c r="A1007" s="643"/>
      <c r="B1007" s="629"/>
      <c r="C1007" s="630"/>
      <c r="D1007" s="631"/>
      <c r="F1007" s="632"/>
      <c r="G1007" s="632"/>
      <c r="H1007" s="632"/>
    </row>
    <row r="1008" spans="1:9">
      <c r="A1008" s="643"/>
      <c r="B1008" s="635"/>
      <c r="C1008" s="635"/>
      <c r="D1008" s="636"/>
      <c r="F1008" s="637"/>
      <c r="G1008" s="637"/>
      <c r="H1008" s="637"/>
      <c r="I1008" s="647"/>
    </row>
    <row r="1009" spans="1:9">
      <c r="A1009" s="643"/>
      <c r="B1009" s="629"/>
      <c r="C1009" s="630"/>
      <c r="D1009" s="631"/>
      <c r="F1009" s="637"/>
      <c r="G1009" s="637"/>
      <c r="H1009" s="637"/>
    </row>
    <row r="1010" spans="1:9">
      <c r="A1010" s="643"/>
      <c r="B1010" s="629"/>
      <c r="C1010" s="630"/>
      <c r="D1010" s="631"/>
      <c r="F1010" s="632"/>
      <c r="G1010" s="632"/>
      <c r="H1010" s="632"/>
    </row>
    <row r="1011" spans="1:9">
      <c r="A1011" s="643"/>
      <c r="B1011" s="634"/>
      <c r="C1011" s="635"/>
      <c r="D1011" s="636"/>
      <c r="F1011" s="637"/>
      <c r="G1011" s="637"/>
      <c r="H1011" s="637"/>
      <c r="I1011" s="619"/>
    </row>
    <row r="1012" spans="1:9">
      <c r="A1012" s="643"/>
      <c r="B1012" s="629"/>
      <c r="C1012" s="630"/>
      <c r="D1012" s="631"/>
      <c r="F1012" s="637"/>
      <c r="G1012" s="637"/>
      <c r="H1012" s="637"/>
    </row>
    <row r="1013" spans="1:9">
      <c r="A1013" s="643"/>
      <c r="B1013" s="629"/>
      <c r="C1013" s="630"/>
      <c r="D1013" s="631"/>
      <c r="F1013" s="632"/>
      <c r="G1013" s="632"/>
      <c r="H1013" s="632"/>
    </row>
    <row r="1014" spans="1:9" ht="15">
      <c r="A1014" s="643"/>
      <c r="B1014" s="635"/>
      <c r="C1014" s="638"/>
      <c r="D1014" s="639"/>
      <c r="F1014" s="637"/>
      <c r="G1014" s="637"/>
      <c r="H1014" s="637"/>
      <c r="I1014" s="619"/>
    </row>
    <row r="1015" spans="1:9">
      <c r="A1015" s="643"/>
      <c r="B1015" s="629"/>
      <c r="C1015" s="630"/>
      <c r="D1015" s="631"/>
      <c r="F1015" s="637"/>
      <c r="G1015" s="637"/>
      <c r="H1015" s="637"/>
    </row>
    <row r="1016" spans="1:9">
      <c r="A1016" s="643"/>
      <c r="B1016" s="629"/>
      <c r="C1016" s="630"/>
      <c r="D1016" s="631"/>
      <c r="F1016" s="632"/>
      <c r="G1016" s="632"/>
      <c r="H1016" s="632"/>
    </row>
    <row r="1017" spans="1:9">
      <c r="A1017" s="643"/>
      <c r="B1017" s="629"/>
      <c r="C1017" s="630"/>
      <c r="D1017" s="631"/>
      <c r="F1017" s="637"/>
      <c r="G1017" s="637"/>
      <c r="H1017" s="637"/>
    </row>
    <row r="1018" spans="1:9">
      <c r="A1018" s="643"/>
      <c r="B1018" s="629"/>
      <c r="C1018" s="630"/>
      <c r="D1018" s="631"/>
      <c r="F1018" s="632"/>
      <c r="G1018" s="632"/>
      <c r="H1018" s="632"/>
    </row>
    <row r="1019" spans="1:9">
      <c r="A1019" s="643"/>
      <c r="B1019" s="629"/>
      <c r="C1019" s="630"/>
      <c r="D1019" s="631"/>
      <c r="F1019" s="637"/>
      <c r="G1019" s="637"/>
      <c r="H1019" s="637"/>
    </row>
    <row r="1020" spans="1:9">
      <c r="A1020" s="646"/>
      <c r="B1020" s="629"/>
      <c r="C1020" s="630"/>
      <c r="D1020" s="631"/>
      <c r="F1020" s="632"/>
      <c r="G1020" s="632"/>
      <c r="H1020" s="632"/>
    </row>
    <row r="1021" spans="1:9" ht="15">
      <c r="A1021" s="644"/>
      <c r="B1021" s="634"/>
      <c r="C1021" s="640"/>
      <c r="D1021" s="641"/>
      <c r="F1021" s="637"/>
      <c r="G1021" s="637"/>
      <c r="H1021" s="637"/>
      <c r="I1021" s="619"/>
    </row>
    <row r="1022" spans="1:9">
      <c r="A1022" s="645"/>
      <c r="B1022" s="629"/>
      <c r="C1022" s="630"/>
      <c r="D1022" s="631"/>
      <c r="F1022" s="632"/>
      <c r="G1022" s="632"/>
      <c r="H1022" s="632"/>
    </row>
    <row r="1023" spans="1:9" ht="15">
      <c r="A1023" s="645"/>
      <c r="B1023" s="635"/>
      <c r="C1023" s="640"/>
      <c r="D1023" s="641"/>
      <c r="F1023" s="637"/>
      <c r="G1023" s="637"/>
      <c r="H1023" s="637"/>
      <c r="I1023" s="619"/>
    </row>
    <row r="1024" spans="1:9" ht="15">
      <c r="A1024" s="645"/>
      <c r="B1024" s="634"/>
      <c r="C1024" s="640"/>
      <c r="D1024" s="641"/>
      <c r="F1024" s="637"/>
      <c r="G1024" s="637"/>
      <c r="H1024" s="637"/>
      <c r="I1024" s="619"/>
    </row>
    <row r="1025" spans="1:9">
      <c r="A1025" s="645"/>
      <c r="B1025" s="629"/>
      <c r="C1025" s="630"/>
      <c r="D1025" s="631"/>
      <c r="F1025" s="637"/>
      <c r="G1025" s="637"/>
      <c r="H1025" s="637"/>
    </row>
    <row r="1026" spans="1:9">
      <c r="A1026" s="645"/>
      <c r="B1026" s="629"/>
      <c r="C1026" s="630"/>
      <c r="D1026" s="631"/>
      <c r="F1026" s="632"/>
      <c r="G1026" s="632"/>
      <c r="H1026" s="632"/>
    </row>
    <row r="1027" spans="1:9">
      <c r="A1027" s="645"/>
      <c r="B1027" s="629"/>
      <c r="C1027" s="630"/>
      <c r="D1027" s="631"/>
      <c r="F1027" s="637"/>
      <c r="G1027" s="637"/>
      <c r="H1027" s="637"/>
    </row>
    <row r="1028" spans="1:9">
      <c r="A1028" s="645"/>
      <c r="B1028" s="629"/>
      <c r="C1028" s="630"/>
      <c r="D1028" s="631"/>
      <c r="F1028" s="632"/>
      <c r="G1028" s="632"/>
      <c r="H1028" s="632"/>
    </row>
    <row r="1029" spans="1:9">
      <c r="A1029" s="645"/>
      <c r="B1029" s="629"/>
      <c r="C1029" s="630"/>
      <c r="D1029" s="631"/>
      <c r="F1029" s="637"/>
      <c r="G1029" s="637"/>
      <c r="H1029" s="637"/>
    </row>
    <row r="1030" spans="1:9">
      <c r="A1030" s="645"/>
      <c r="B1030" s="629"/>
      <c r="C1030" s="630"/>
      <c r="D1030" s="631"/>
      <c r="F1030" s="632"/>
      <c r="G1030" s="632"/>
      <c r="H1030" s="632"/>
    </row>
    <row r="1031" spans="1:9" ht="15">
      <c r="A1031" s="645"/>
      <c r="B1031" s="634"/>
      <c r="C1031" s="638"/>
      <c r="D1031" s="639"/>
      <c r="F1031" s="637"/>
      <c r="G1031" s="637"/>
      <c r="H1031" s="637"/>
      <c r="I1031" s="619"/>
    </row>
    <row r="1032" spans="1:9">
      <c r="A1032" s="645"/>
      <c r="B1032" s="629"/>
      <c r="C1032" s="630"/>
      <c r="D1032" s="631"/>
      <c r="F1032" s="637"/>
      <c r="G1032" s="637"/>
      <c r="H1032" s="637"/>
    </row>
    <row r="1033" spans="1:9">
      <c r="A1033" s="645"/>
      <c r="B1033" s="629"/>
      <c r="C1033" s="630"/>
      <c r="D1033" s="631"/>
      <c r="F1033" s="632"/>
      <c r="G1033" s="632"/>
      <c r="H1033" s="632"/>
    </row>
    <row r="1034" spans="1:9" ht="15">
      <c r="A1034" s="645"/>
      <c r="B1034" s="634"/>
      <c r="C1034" s="638"/>
      <c r="D1034" s="639"/>
      <c r="F1034" s="637"/>
      <c r="G1034" s="637"/>
      <c r="H1034" s="637"/>
      <c r="I1034" s="619"/>
    </row>
    <row r="1035" spans="1:9" ht="15">
      <c r="A1035" s="645"/>
      <c r="B1035" s="634"/>
      <c r="C1035" s="640"/>
      <c r="D1035" s="641"/>
      <c r="F1035" s="637"/>
      <c r="G1035" s="637"/>
      <c r="H1035" s="637"/>
      <c r="I1035" s="619"/>
    </row>
    <row r="1036" spans="1:9">
      <c r="A1036" s="645"/>
      <c r="B1036" s="629"/>
      <c r="C1036" s="630"/>
      <c r="D1036" s="631"/>
      <c r="F1036" s="637"/>
      <c r="G1036" s="637"/>
      <c r="H1036" s="637"/>
    </row>
    <row r="1037" spans="1:9">
      <c r="A1037" s="645"/>
      <c r="B1037" s="634"/>
      <c r="C1037" s="635"/>
      <c r="D1037" s="636"/>
      <c r="F1037" s="637"/>
      <c r="G1037" s="637"/>
      <c r="H1037" s="637"/>
      <c r="I1037" s="619"/>
    </row>
    <row r="1038" spans="1:9">
      <c r="A1038" s="645"/>
      <c r="B1038" s="634"/>
      <c r="C1038" s="635"/>
      <c r="D1038" s="636"/>
      <c r="F1038" s="637"/>
      <c r="G1038" s="637"/>
      <c r="H1038" s="637"/>
      <c r="I1038" s="619"/>
    </row>
    <row r="1039" spans="1:9" ht="15">
      <c r="A1039" s="645"/>
      <c r="B1039" s="634"/>
      <c r="C1039" s="638"/>
      <c r="D1039" s="639"/>
      <c r="F1039" s="637"/>
      <c r="G1039" s="637"/>
      <c r="H1039" s="637"/>
      <c r="I1039" s="619"/>
    </row>
    <row r="1040" spans="1:9">
      <c r="A1040" s="645"/>
      <c r="B1040" s="629"/>
      <c r="C1040" s="630"/>
      <c r="D1040" s="631"/>
      <c r="F1040" s="632"/>
      <c r="G1040" s="632"/>
      <c r="H1040" s="632"/>
    </row>
    <row r="1041" spans="1:9">
      <c r="A1041" s="645"/>
      <c r="B1041" s="629"/>
      <c r="C1041" s="630"/>
      <c r="D1041" s="631"/>
      <c r="F1041" s="637"/>
      <c r="G1041" s="637"/>
      <c r="H1041" s="637"/>
    </row>
    <row r="1042" spans="1:9">
      <c r="A1042" s="645"/>
      <c r="B1042" s="629"/>
      <c r="C1042" s="630"/>
      <c r="D1042" s="631"/>
      <c r="F1042" s="632"/>
      <c r="G1042" s="632"/>
      <c r="H1042" s="632"/>
    </row>
    <row r="1043" spans="1:9" ht="15">
      <c r="A1043" s="645"/>
      <c r="B1043" s="634"/>
      <c r="C1043" s="638"/>
      <c r="D1043" s="639"/>
      <c r="F1043" s="637"/>
      <c r="G1043" s="637"/>
      <c r="H1043" s="637"/>
      <c r="I1043" s="619"/>
    </row>
    <row r="1044" spans="1:9">
      <c r="A1044" s="645"/>
      <c r="B1044" s="629"/>
      <c r="C1044" s="630"/>
      <c r="D1044" s="631"/>
      <c r="F1044" s="637"/>
      <c r="G1044" s="637"/>
      <c r="H1044" s="637"/>
    </row>
    <row r="1045" spans="1:9">
      <c r="A1045" s="645"/>
      <c r="B1045" s="629"/>
      <c r="C1045" s="630"/>
      <c r="D1045" s="631"/>
      <c r="F1045" s="632"/>
      <c r="G1045" s="632"/>
      <c r="H1045" s="632"/>
    </row>
    <row r="1046" spans="1:9">
      <c r="A1046" s="645"/>
      <c r="B1046" s="629"/>
      <c r="C1046" s="630"/>
      <c r="D1046" s="631"/>
      <c r="F1046" s="637"/>
      <c r="G1046" s="637"/>
      <c r="H1046" s="637"/>
    </row>
    <row r="1047" spans="1:9">
      <c r="A1047" s="645"/>
      <c r="B1047" s="635"/>
      <c r="C1047" s="635"/>
      <c r="D1047" s="636"/>
      <c r="F1047" s="637"/>
      <c r="G1047" s="637"/>
      <c r="H1047" s="637"/>
      <c r="I1047" s="619"/>
    </row>
    <row r="1048" spans="1:9">
      <c r="A1048" s="645"/>
      <c r="B1048" s="629"/>
      <c r="C1048" s="630"/>
      <c r="D1048" s="631"/>
      <c r="F1048" s="632"/>
      <c r="G1048" s="632"/>
      <c r="H1048" s="632"/>
    </row>
    <row r="1049" spans="1:9">
      <c r="A1049" s="645"/>
      <c r="B1049" s="629"/>
      <c r="C1049" s="630"/>
      <c r="D1049" s="631"/>
      <c r="F1049" s="637"/>
      <c r="G1049" s="637"/>
      <c r="H1049" s="637"/>
    </row>
    <row r="1050" spans="1:9" ht="15">
      <c r="A1050" s="645"/>
      <c r="B1050" s="634"/>
      <c r="C1050" s="638"/>
      <c r="D1050" s="639"/>
      <c r="F1050" s="637"/>
      <c r="G1050" s="637"/>
      <c r="H1050" s="637"/>
      <c r="I1050" s="619"/>
    </row>
    <row r="1051" spans="1:9">
      <c r="A1051" s="645"/>
      <c r="B1051" s="629"/>
      <c r="C1051" s="630"/>
      <c r="D1051" s="631"/>
      <c r="F1051" s="632"/>
      <c r="G1051" s="632"/>
      <c r="H1051" s="632"/>
    </row>
    <row r="1052" spans="1:9" ht="15">
      <c r="A1052" s="645"/>
      <c r="B1052" s="635"/>
      <c r="C1052" s="638"/>
      <c r="D1052" s="639"/>
      <c r="F1052" s="637"/>
      <c r="G1052" s="637"/>
      <c r="H1052" s="637"/>
      <c r="I1052" s="619"/>
    </row>
    <row r="1053" spans="1:9">
      <c r="A1053" s="645"/>
      <c r="B1053" s="629"/>
      <c r="C1053" s="630"/>
      <c r="D1053" s="631"/>
      <c r="F1053" s="637"/>
      <c r="G1053" s="637"/>
      <c r="H1053" s="637"/>
    </row>
    <row r="1054" spans="1:9">
      <c r="A1054" s="645"/>
      <c r="B1054" s="635"/>
      <c r="C1054" s="635"/>
      <c r="D1054" s="636"/>
      <c r="F1054" s="637"/>
      <c r="G1054" s="637"/>
      <c r="H1054" s="637"/>
      <c r="I1054" s="619"/>
    </row>
    <row r="1055" spans="1:9">
      <c r="A1055" s="645"/>
      <c r="B1055" s="629"/>
      <c r="C1055" s="630"/>
      <c r="D1055" s="631"/>
      <c r="F1055" s="632"/>
      <c r="G1055" s="632"/>
      <c r="H1055" s="632"/>
    </row>
    <row r="1056" spans="1:9">
      <c r="A1056" s="645"/>
      <c r="B1056" s="629"/>
      <c r="C1056" s="630"/>
      <c r="D1056" s="631"/>
      <c r="F1056" s="637"/>
      <c r="G1056" s="637"/>
      <c r="H1056" s="637"/>
    </row>
    <row r="1057" spans="1:9">
      <c r="A1057" s="645"/>
      <c r="B1057" s="629"/>
      <c r="C1057" s="630"/>
      <c r="D1057" s="631"/>
      <c r="F1057" s="632"/>
      <c r="G1057" s="632"/>
      <c r="H1057" s="632"/>
    </row>
    <row r="1058" spans="1:9">
      <c r="A1058" s="645"/>
      <c r="B1058" s="629"/>
      <c r="C1058" s="630"/>
      <c r="D1058" s="631"/>
      <c r="F1058" s="632"/>
      <c r="G1058" s="632"/>
      <c r="H1058" s="632"/>
    </row>
    <row r="1059" spans="1:9">
      <c r="A1059" s="645"/>
      <c r="B1059" s="629"/>
      <c r="C1059" s="630"/>
      <c r="D1059" s="631"/>
      <c r="F1059" s="637"/>
      <c r="G1059" s="637"/>
      <c r="H1059" s="637"/>
    </row>
    <row r="1060" spans="1:9">
      <c r="A1060" s="645"/>
      <c r="B1060" s="629"/>
      <c r="C1060" s="630"/>
      <c r="D1060" s="631"/>
      <c r="F1060" s="632"/>
      <c r="G1060" s="632"/>
      <c r="H1060" s="632"/>
    </row>
    <row r="1061" spans="1:9">
      <c r="A1061" s="645"/>
      <c r="B1061" s="629"/>
      <c r="C1061" s="630"/>
      <c r="D1061" s="631"/>
      <c r="F1061" s="637"/>
      <c r="G1061" s="637"/>
      <c r="H1061" s="637"/>
    </row>
    <row r="1062" spans="1:9">
      <c r="A1062" s="645"/>
      <c r="B1062" s="629"/>
      <c r="C1062" s="630"/>
      <c r="D1062" s="631"/>
      <c r="F1062" s="632"/>
      <c r="G1062" s="632"/>
      <c r="H1062" s="632"/>
    </row>
    <row r="1063" spans="1:9">
      <c r="A1063" s="645"/>
      <c r="B1063" s="629"/>
      <c r="C1063" s="630"/>
      <c r="D1063" s="631"/>
      <c r="F1063" s="637"/>
      <c r="G1063" s="637"/>
      <c r="H1063" s="637"/>
    </row>
    <row r="1064" spans="1:9">
      <c r="A1064" s="645"/>
      <c r="B1064" s="629"/>
      <c r="C1064" s="630"/>
      <c r="D1064" s="631"/>
      <c r="F1064" s="632"/>
      <c r="G1064" s="632"/>
      <c r="H1064" s="632"/>
    </row>
    <row r="1065" spans="1:9">
      <c r="A1065" s="645"/>
      <c r="B1065" s="629"/>
      <c r="C1065" s="630"/>
      <c r="D1065" s="631"/>
      <c r="F1065" s="637"/>
      <c r="G1065" s="637"/>
      <c r="H1065" s="637"/>
    </row>
    <row r="1066" spans="1:9">
      <c r="A1066" s="645"/>
      <c r="B1066" s="629"/>
      <c r="C1066" s="630"/>
      <c r="D1066" s="631"/>
      <c r="F1066" s="632"/>
      <c r="G1066" s="632"/>
      <c r="H1066" s="632"/>
    </row>
    <row r="1067" spans="1:9" ht="15">
      <c r="A1067" s="645"/>
      <c r="B1067" s="634"/>
      <c r="C1067" s="640"/>
      <c r="D1067" s="641"/>
      <c r="F1067" s="637"/>
      <c r="G1067" s="637"/>
      <c r="H1067" s="637"/>
      <c r="I1067" s="619"/>
    </row>
    <row r="1068" spans="1:9">
      <c r="A1068" s="645"/>
      <c r="B1068" s="629"/>
      <c r="C1068" s="630"/>
      <c r="D1068" s="631"/>
      <c r="F1068" s="637"/>
      <c r="G1068" s="637"/>
      <c r="H1068" s="637"/>
    </row>
    <row r="1069" spans="1:9" ht="15">
      <c r="A1069" s="645"/>
      <c r="B1069" s="635"/>
      <c r="C1069" s="640"/>
      <c r="D1069" s="641"/>
      <c r="F1069" s="637"/>
      <c r="G1069" s="637"/>
      <c r="H1069" s="637"/>
      <c r="I1069" s="619"/>
    </row>
    <row r="1070" spans="1:9">
      <c r="A1070" s="645"/>
      <c r="B1070" s="635"/>
      <c r="C1070" s="635"/>
      <c r="D1070" s="636"/>
      <c r="F1070" s="637"/>
      <c r="G1070" s="637"/>
      <c r="H1070" s="637"/>
      <c r="I1070" s="619"/>
    </row>
    <row r="1071" spans="1:9">
      <c r="A1071" s="645"/>
      <c r="B1071" s="629"/>
      <c r="C1071" s="630"/>
      <c r="D1071" s="631"/>
      <c r="F1071" s="632"/>
      <c r="G1071" s="632"/>
      <c r="H1071" s="632"/>
    </row>
    <row r="1072" spans="1:9" ht="15">
      <c r="A1072" s="645"/>
      <c r="B1072" s="634"/>
      <c r="C1072" s="640"/>
      <c r="D1072" s="641"/>
      <c r="F1072" s="637"/>
      <c r="G1072" s="637"/>
      <c r="H1072" s="637"/>
      <c r="I1072" s="619"/>
    </row>
    <row r="1073" spans="1:9" ht="15">
      <c r="A1073" s="645"/>
      <c r="B1073" s="634"/>
      <c r="C1073" s="638"/>
      <c r="D1073" s="639"/>
      <c r="F1073" s="637"/>
      <c r="G1073" s="637"/>
      <c r="H1073" s="637"/>
      <c r="I1073" s="619"/>
    </row>
    <row r="1074" spans="1:9">
      <c r="A1074" s="645"/>
      <c r="B1074" s="629"/>
      <c r="C1074" s="630"/>
      <c r="D1074" s="631"/>
      <c r="F1074" s="637"/>
      <c r="G1074" s="637"/>
      <c r="H1074" s="637"/>
    </row>
    <row r="1075" spans="1:9">
      <c r="A1075" s="645"/>
      <c r="B1075" s="629"/>
      <c r="C1075" s="630"/>
      <c r="D1075" s="631"/>
      <c r="F1075" s="632"/>
      <c r="G1075" s="632"/>
      <c r="H1075" s="632"/>
    </row>
    <row r="1076" spans="1:9">
      <c r="A1076" s="645"/>
      <c r="B1076" s="634"/>
      <c r="C1076" s="635"/>
      <c r="D1076" s="636"/>
      <c r="F1076" s="637"/>
      <c r="G1076" s="637"/>
      <c r="H1076" s="637"/>
      <c r="I1076" s="619"/>
    </row>
    <row r="1077" spans="1:9">
      <c r="A1077" s="645"/>
      <c r="B1077" s="629"/>
      <c r="C1077" s="630"/>
      <c r="D1077" s="631"/>
      <c r="F1077" s="637"/>
      <c r="G1077" s="637"/>
      <c r="H1077" s="637"/>
    </row>
    <row r="1078" spans="1:9" ht="15">
      <c r="A1078" s="645"/>
      <c r="B1078" s="635"/>
      <c r="C1078" s="638"/>
      <c r="D1078" s="639"/>
      <c r="F1078" s="637"/>
      <c r="G1078" s="637"/>
      <c r="H1078" s="637"/>
      <c r="I1078" s="619"/>
    </row>
    <row r="1079" spans="1:9">
      <c r="A1079" s="645"/>
      <c r="B1079" s="629"/>
      <c r="C1079" s="630"/>
      <c r="D1079" s="631"/>
      <c r="F1079" s="632"/>
      <c r="G1079" s="632"/>
      <c r="H1079" s="632"/>
    </row>
    <row r="1080" spans="1:9">
      <c r="A1080" s="645"/>
      <c r="B1080" s="629"/>
      <c r="C1080" s="630"/>
      <c r="D1080" s="631"/>
      <c r="F1080" s="637"/>
      <c r="G1080" s="637"/>
      <c r="H1080" s="637"/>
    </row>
    <row r="1081" spans="1:9">
      <c r="A1081" s="645"/>
      <c r="B1081" s="629"/>
      <c r="C1081" s="630"/>
      <c r="D1081" s="631"/>
      <c r="F1081" s="632"/>
      <c r="G1081" s="632"/>
      <c r="H1081" s="632"/>
    </row>
    <row r="1082" spans="1:9">
      <c r="A1082" s="645"/>
      <c r="B1082" s="629"/>
      <c r="C1082" s="630"/>
      <c r="D1082" s="631"/>
      <c r="F1082" s="637"/>
      <c r="G1082" s="637"/>
      <c r="H1082" s="637"/>
    </row>
    <row r="1083" spans="1:9">
      <c r="A1083" s="645"/>
      <c r="B1083" s="629"/>
      <c r="C1083" s="630"/>
      <c r="D1083" s="631"/>
      <c r="F1083" s="632"/>
      <c r="G1083" s="632"/>
      <c r="H1083" s="632"/>
    </row>
    <row r="1084" spans="1:9">
      <c r="A1084" s="645"/>
      <c r="B1084" s="629"/>
      <c r="C1084" s="630"/>
      <c r="D1084" s="631"/>
      <c r="F1084" s="637"/>
      <c r="G1084" s="637"/>
      <c r="H1084" s="637"/>
    </row>
    <row r="1085" spans="1:9" ht="15">
      <c r="A1085" s="645"/>
      <c r="B1085" s="634"/>
      <c r="C1085" s="640"/>
      <c r="D1085" s="641"/>
      <c r="F1085" s="637"/>
      <c r="G1085" s="637"/>
      <c r="H1085" s="637"/>
      <c r="I1085" s="619"/>
    </row>
    <row r="1086" spans="1:9">
      <c r="A1086" s="645"/>
      <c r="B1086" s="629"/>
      <c r="C1086" s="630"/>
      <c r="D1086" s="631"/>
      <c r="F1086" s="632"/>
      <c r="G1086" s="632"/>
      <c r="H1086" s="632"/>
    </row>
    <row r="1087" spans="1:9">
      <c r="A1087" s="645"/>
      <c r="B1087" s="629"/>
      <c r="C1087" s="630"/>
      <c r="D1087" s="631"/>
      <c r="F1087" s="637"/>
      <c r="G1087" s="637"/>
      <c r="H1087" s="637"/>
    </row>
    <row r="1088" spans="1:9">
      <c r="A1088" s="645"/>
      <c r="B1088" s="629"/>
      <c r="C1088" s="630"/>
      <c r="D1088" s="631"/>
      <c r="F1088" s="632"/>
      <c r="G1088" s="632"/>
      <c r="H1088" s="632"/>
    </row>
    <row r="1089" spans="1:9" ht="15">
      <c r="A1089" s="645"/>
      <c r="B1089" s="635"/>
      <c r="C1089" s="640"/>
      <c r="D1089" s="641"/>
      <c r="F1089" s="637"/>
      <c r="G1089" s="637"/>
      <c r="H1089" s="637"/>
      <c r="I1089" s="619"/>
    </row>
    <row r="1090" spans="1:9">
      <c r="A1090" s="645"/>
      <c r="B1090" s="635"/>
      <c r="C1090" s="635"/>
      <c r="D1090" s="636"/>
      <c r="F1090" s="637"/>
      <c r="G1090" s="637"/>
      <c r="H1090" s="637"/>
      <c r="I1090" s="619"/>
    </row>
    <row r="1091" spans="1:9">
      <c r="A1091" s="645"/>
      <c r="B1091" s="629"/>
      <c r="C1091" s="630"/>
      <c r="D1091" s="631"/>
      <c r="F1091" s="637"/>
      <c r="G1091" s="637"/>
      <c r="H1091" s="637"/>
    </row>
    <row r="1092" spans="1:9">
      <c r="A1092" s="645"/>
      <c r="B1092" s="629"/>
      <c r="C1092" s="630"/>
      <c r="D1092" s="631"/>
      <c r="F1092" s="632"/>
      <c r="G1092" s="632"/>
      <c r="H1092" s="632"/>
    </row>
    <row r="1093" spans="1:9" ht="15">
      <c r="A1093" s="645"/>
      <c r="B1093" s="634"/>
      <c r="C1093" s="640"/>
      <c r="D1093" s="641"/>
      <c r="F1093" s="637"/>
      <c r="G1093" s="637"/>
      <c r="H1093" s="637"/>
      <c r="I1093" s="619"/>
    </row>
    <row r="1094" spans="1:9">
      <c r="A1094" s="645"/>
      <c r="B1094" s="629"/>
      <c r="C1094" s="630"/>
      <c r="D1094" s="631"/>
      <c r="F1094" s="637"/>
      <c r="G1094" s="637"/>
      <c r="H1094" s="637"/>
    </row>
    <row r="1095" spans="1:9" ht="15">
      <c r="A1095" s="645"/>
      <c r="B1095" s="635"/>
      <c r="C1095" s="638"/>
      <c r="D1095" s="639"/>
      <c r="F1095" s="637"/>
      <c r="G1095" s="637"/>
      <c r="H1095" s="637"/>
      <c r="I1095" s="619"/>
    </row>
    <row r="1096" spans="1:9">
      <c r="A1096" s="645"/>
      <c r="B1096" s="629"/>
      <c r="C1096" s="630"/>
      <c r="D1096" s="631"/>
      <c r="F1096" s="632"/>
      <c r="G1096" s="632"/>
      <c r="H1096" s="632"/>
    </row>
    <row r="1097" spans="1:9">
      <c r="A1097" s="648"/>
      <c r="B1097" s="629"/>
      <c r="C1097" s="630"/>
      <c r="D1097" s="631"/>
      <c r="F1097" s="637"/>
      <c r="G1097" s="637"/>
      <c r="H1097" s="637"/>
    </row>
    <row r="1098" spans="1:9" ht="15">
      <c r="A1098" s="645"/>
      <c r="B1098" s="634"/>
      <c r="C1098" s="638"/>
      <c r="D1098" s="639"/>
      <c r="F1098" s="637"/>
      <c r="G1098" s="637"/>
      <c r="H1098" s="637"/>
      <c r="I1098" s="619"/>
    </row>
    <row r="1099" spans="1:9">
      <c r="A1099" s="645"/>
      <c r="B1099" s="629"/>
      <c r="C1099" s="630"/>
      <c r="D1099" s="631"/>
      <c r="F1099" s="632"/>
      <c r="G1099" s="632"/>
      <c r="H1099" s="632"/>
    </row>
    <row r="1100" spans="1:9">
      <c r="A1100" s="645"/>
      <c r="B1100" s="635"/>
      <c r="C1100" s="635"/>
      <c r="D1100" s="636"/>
      <c r="F1100" s="637"/>
      <c r="G1100" s="637"/>
      <c r="H1100" s="637"/>
      <c r="I1100" s="619"/>
    </row>
    <row r="1101" spans="1:9">
      <c r="A1101" s="645"/>
      <c r="B1101" s="629"/>
      <c r="C1101" s="630"/>
      <c r="D1101" s="631"/>
      <c r="F1101" s="632"/>
      <c r="G1101" s="632"/>
      <c r="H1101" s="632"/>
    </row>
    <row r="1102" spans="1:9">
      <c r="A1102" s="648"/>
      <c r="B1102" s="635"/>
      <c r="C1102" s="635"/>
      <c r="D1102" s="636"/>
      <c r="F1102" s="637"/>
      <c r="G1102" s="637"/>
      <c r="H1102" s="637"/>
      <c r="I1102" s="619"/>
    </row>
    <row r="1103" spans="1:9" ht="15">
      <c r="A1103" s="648"/>
      <c r="B1103" s="635"/>
      <c r="C1103" s="640"/>
      <c r="D1103" s="641"/>
      <c r="F1103" s="637"/>
      <c r="G1103" s="637"/>
      <c r="H1103" s="637"/>
      <c r="I1103" s="619"/>
    </row>
    <row r="1104" spans="1:9" ht="15">
      <c r="A1104" s="645"/>
      <c r="B1104" s="635"/>
      <c r="C1104" s="638"/>
      <c r="D1104" s="639"/>
      <c r="F1104" s="637"/>
      <c r="G1104" s="637"/>
      <c r="H1104" s="637"/>
      <c r="I1104" s="619"/>
    </row>
    <row r="1105" spans="1:9">
      <c r="A1105" s="645"/>
      <c r="B1105" s="629"/>
      <c r="C1105" s="630"/>
      <c r="D1105" s="631"/>
      <c r="F1105" s="637"/>
      <c r="G1105" s="637"/>
      <c r="H1105" s="637"/>
    </row>
    <row r="1106" spans="1:9">
      <c r="A1106" s="645"/>
      <c r="B1106" s="629"/>
      <c r="C1106" s="630"/>
      <c r="D1106" s="631"/>
      <c r="F1106" s="632"/>
      <c r="G1106" s="632"/>
      <c r="H1106" s="632"/>
    </row>
    <row r="1107" spans="1:9">
      <c r="A1107" s="643"/>
      <c r="B1107" s="629"/>
      <c r="C1107" s="630"/>
      <c r="D1107" s="631"/>
      <c r="F1107" s="632"/>
      <c r="G1107" s="632"/>
      <c r="H1107" s="632"/>
    </row>
    <row r="1108" spans="1:9">
      <c r="A1108" s="643"/>
      <c r="B1108" s="629"/>
      <c r="C1108" s="630"/>
      <c r="D1108" s="631"/>
      <c r="F1108" s="637"/>
      <c r="G1108" s="637"/>
      <c r="H1108" s="637"/>
    </row>
    <row r="1109" spans="1:9">
      <c r="A1109" s="643"/>
      <c r="B1109" s="629"/>
      <c r="C1109" s="630"/>
      <c r="D1109" s="631"/>
      <c r="F1109" s="632"/>
      <c r="G1109" s="632"/>
      <c r="H1109" s="632"/>
    </row>
    <row r="1110" spans="1:9">
      <c r="A1110" s="643"/>
      <c r="B1110" s="629"/>
      <c r="C1110" s="630"/>
      <c r="D1110" s="631"/>
      <c r="F1110" s="637"/>
      <c r="G1110" s="637"/>
      <c r="H1110" s="637"/>
    </row>
    <row r="1111" spans="1:9">
      <c r="A1111" s="643"/>
      <c r="B1111" s="629"/>
      <c r="C1111" s="630"/>
      <c r="D1111" s="631"/>
      <c r="F1111" s="632"/>
      <c r="G1111" s="632"/>
      <c r="H1111" s="632"/>
    </row>
    <row r="1112" spans="1:9" ht="15">
      <c r="A1112" s="643"/>
      <c r="B1112" s="634"/>
      <c r="C1112" s="638"/>
      <c r="D1112" s="639"/>
      <c r="F1112" s="637"/>
      <c r="G1112" s="637"/>
      <c r="H1112" s="637"/>
      <c r="I1112" s="619"/>
    </row>
    <row r="1113" spans="1:9">
      <c r="A1113" s="643"/>
      <c r="B1113" s="629"/>
      <c r="C1113" s="630"/>
      <c r="D1113" s="631"/>
      <c r="F1113" s="637"/>
      <c r="G1113" s="637"/>
      <c r="H1113" s="637"/>
    </row>
    <row r="1114" spans="1:9">
      <c r="A1114" s="643"/>
      <c r="B1114" s="629"/>
      <c r="C1114" s="630"/>
      <c r="D1114" s="631"/>
      <c r="F1114" s="632"/>
      <c r="G1114" s="632"/>
      <c r="H1114" s="632"/>
    </row>
    <row r="1115" spans="1:9">
      <c r="A1115" s="649"/>
      <c r="B1115" s="629"/>
      <c r="C1115" s="630"/>
      <c r="D1115" s="631"/>
      <c r="F1115" s="637"/>
      <c r="G1115" s="637"/>
      <c r="H1115" s="637"/>
    </row>
    <row r="1116" spans="1:9">
      <c r="A1116" s="649"/>
      <c r="B1116" s="629"/>
      <c r="C1116" s="630"/>
      <c r="D1116" s="631"/>
      <c r="F1116" s="632"/>
      <c r="G1116" s="632"/>
      <c r="H1116" s="632"/>
    </row>
    <row r="1117" spans="1:9">
      <c r="A1117" s="649"/>
      <c r="B1117" s="629"/>
      <c r="C1117" s="630"/>
      <c r="D1117" s="631"/>
      <c r="F1117" s="637"/>
      <c r="G1117" s="637"/>
      <c r="H1117" s="637"/>
    </row>
    <row r="1118" spans="1:9">
      <c r="A1118" s="649"/>
      <c r="B1118" s="629"/>
      <c r="C1118" s="630"/>
      <c r="D1118" s="631"/>
      <c r="F1118" s="632"/>
      <c r="G1118" s="632"/>
      <c r="H1118" s="632"/>
    </row>
    <row r="1119" spans="1:9">
      <c r="A1119" s="649"/>
      <c r="B1119" s="629"/>
      <c r="C1119" s="630"/>
      <c r="D1119" s="631"/>
      <c r="F1119" s="637"/>
      <c r="G1119" s="637"/>
      <c r="H1119" s="637"/>
    </row>
    <row r="1120" spans="1:9">
      <c r="A1120" s="649"/>
      <c r="B1120" s="629"/>
      <c r="C1120" s="630"/>
      <c r="D1120" s="631"/>
      <c r="F1120" s="632"/>
      <c r="G1120" s="632"/>
      <c r="H1120" s="632"/>
    </row>
    <row r="1121" spans="1:9" ht="15">
      <c r="A1121" s="649"/>
      <c r="B1121" s="635"/>
      <c r="C1121" s="640"/>
      <c r="D1121" s="641"/>
      <c r="F1121" s="637"/>
      <c r="G1121" s="637"/>
      <c r="H1121" s="637"/>
      <c r="I1121" s="647"/>
    </row>
    <row r="1122" spans="1:9">
      <c r="A1122" s="649"/>
      <c r="B1122" s="629"/>
      <c r="C1122" s="630"/>
      <c r="D1122" s="631"/>
      <c r="F1122" s="637"/>
      <c r="G1122" s="637"/>
      <c r="H1122" s="637"/>
    </row>
    <row r="1123" spans="1:9" ht="15">
      <c r="A1123" s="649"/>
      <c r="B1123" s="634"/>
      <c r="C1123" s="640"/>
      <c r="D1123" s="641"/>
      <c r="F1123" s="637"/>
      <c r="G1123" s="637"/>
      <c r="H1123" s="637"/>
      <c r="I1123" s="619"/>
    </row>
    <row r="1124" spans="1:9">
      <c r="A1124" s="649"/>
      <c r="B1124" s="629"/>
      <c r="C1124" s="630"/>
      <c r="D1124" s="631"/>
      <c r="F1124" s="632"/>
      <c r="G1124" s="632"/>
      <c r="H1124" s="632"/>
    </row>
    <row r="1125" spans="1:9">
      <c r="A1125" s="649"/>
      <c r="B1125" s="634"/>
      <c r="C1125" s="635"/>
      <c r="D1125" s="636"/>
      <c r="F1125" s="637"/>
      <c r="G1125" s="637"/>
      <c r="H1125" s="637"/>
      <c r="I1125" s="619"/>
    </row>
    <row r="1126" spans="1:9">
      <c r="A1126" s="649"/>
      <c r="B1126" s="635"/>
      <c r="C1126" s="635"/>
      <c r="D1126" s="636"/>
      <c r="F1126" s="637"/>
      <c r="G1126" s="637"/>
      <c r="H1126" s="637"/>
      <c r="I1126" s="647"/>
    </row>
    <row r="1127" spans="1:9" ht="15">
      <c r="A1127" s="649"/>
      <c r="B1127" s="634"/>
      <c r="C1127" s="640"/>
      <c r="D1127" s="641"/>
      <c r="F1127" s="637"/>
      <c r="G1127" s="637"/>
      <c r="H1127" s="637"/>
      <c r="I1127" s="619"/>
    </row>
    <row r="1128" spans="1:9">
      <c r="A1128" s="649"/>
      <c r="B1128" s="629"/>
      <c r="C1128" s="630"/>
      <c r="D1128" s="631"/>
      <c r="F1128" s="632"/>
      <c r="G1128" s="632"/>
      <c r="H1128" s="632"/>
    </row>
    <row r="1129" spans="1:9">
      <c r="A1129" s="649"/>
      <c r="B1129" s="629"/>
      <c r="C1129" s="630"/>
      <c r="D1129" s="631"/>
      <c r="F1129" s="637"/>
      <c r="G1129" s="637"/>
      <c r="H1129" s="637"/>
    </row>
    <row r="1130" spans="1:9" ht="15">
      <c r="A1130" s="649"/>
      <c r="B1130" s="634"/>
      <c r="C1130" s="640"/>
      <c r="D1130" s="641"/>
      <c r="F1130" s="637"/>
      <c r="G1130" s="637"/>
      <c r="H1130" s="637"/>
      <c r="I1130" s="619"/>
    </row>
    <row r="1131" spans="1:9" ht="15">
      <c r="A1131" s="649"/>
      <c r="B1131" s="635"/>
      <c r="C1131" s="640"/>
      <c r="D1131" s="641"/>
      <c r="F1131" s="637"/>
      <c r="G1131" s="637"/>
      <c r="H1131" s="637"/>
      <c r="I1131" s="619"/>
    </row>
    <row r="1132" spans="1:9" ht="15">
      <c r="A1132" s="649"/>
      <c r="B1132" s="634"/>
      <c r="C1132" s="638"/>
      <c r="D1132" s="639"/>
      <c r="F1132" s="637"/>
      <c r="G1132" s="637"/>
      <c r="H1132" s="637"/>
      <c r="I1132" s="619"/>
    </row>
    <row r="1133" spans="1:9">
      <c r="A1133" s="649"/>
      <c r="B1133" s="629"/>
      <c r="C1133" s="630"/>
      <c r="D1133" s="631"/>
      <c r="F1133" s="637"/>
      <c r="G1133" s="637"/>
      <c r="H1133" s="637"/>
    </row>
    <row r="1134" spans="1:9">
      <c r="A1134" s="649"/>
      <c r="B1134" s="629"/>
      <c r="C1134" s="630"/>
      <c r="D1134" s="631"/>
      <c r="F1134" s="632"/>
      <c r="G1134" s="632"/>
      <c r="H1134" s="632"/>
    </row>
    <row r="1135" spans="1:9" ht="15">
      <c r="A1135" s="649"/>
      <c r="B1135" s="635"/>
      <c r="C1135" s="638"/>
      <c r="D1135" s="639"/>
      <c r="F1135" s="637"/>
      <c r="G1135" s="637"/>
      <c r="H1135" s="637"/>
      <c r="I1135" s="647"/>
    </row>
    <row r="1136" spans="1:9" ht="15">
      <c r="A1136" s="649"/>
      <c r="B1136" s="634"/>
      <c r="C1136" s="638"/>
      <c r="D1136" s="639"/>
      <c r="F1136" s="637"/>
      <c r="G1136" s="637"/>
      <c r="H1136" s="637"/>
      <c r="I1136" s="619"/>
    </row>
    <row r="1137" spans="1:9">
      <c r="A1137" s="649"/>
      <c r="B1137" s="629"/>
      <c r="C1137" s="630"/>
      <c r="D1137" s="631"/>
      <c r="F1137" s="637"/>
      <c r="G1137" s="637"/>
      <c r="H1137" s="637"/>
    </row>
    <row r="1138" spans="1:9" ht="15">
      <c r="A1138" s="649"/>
      <c r="B1138" s="635"/>
      <c r="C1138" s="638"/>
      <c r="D1138" s="639"/>
      <c r="F1138" s="637"/>
      <c r="G1138" s="637"/>
      <c r="H1138" s="637"/>
      <c r="I1138" s="619"/>
    </row>
    <row r="1139" spans="1:9">
      <c r="A1139" s="649"/>
      <c r="B1139" s="634"/>
      <c r="C1139" s="635"/>
      <c r="D1139" s="636"/>
      <c r="F1139" s="637"/>
      <c r="G1139" s="637"/>
      <c r="H1139" s="637"/>
      <c r="I1139" s="619"/>
    </row>
    <row r="1140" spans="1:9">
      <c r="A1140" s="649"/>
      <c r="B1140" s="634"/>
      <c r="C1140" s="635"/>
      <c r="D1140" s="636"/>
      <c r="F1140" s="637"/>
      <c r="G1140" s="637"/>
      <c r="H1140" s="637"/>
      <c r="I1140" s="619"/>
    </row>
    <row r="1141" spans="1:9" ht="15">
      <c r="A1141" s="649"/>
      <c r="B1141" s="634"/>
      <c r="C1141" s="638"/>
      <c r="D1141" s="639"/>
      <c r="F1141" s="637"/>
      <c r="G1141" s="637"/>
      <c r="H1141" s="637"/>
      <c r="I1141" s="619"/>
    </row>
    <row r="1142" spans="1:9" ht="15">
      <c r="A1142" s="649"/>
      <c r="B1142" s="634"/>
      <c r="C1142" s="640"/>
      <c r="D1142" s="641"/>
      <c r="F1142" s="637"/>
      <c r="G1142" s="637"/>
      <c r="H1142" s="637"/>
      <c r="I1142" s="619"/>
    </row>
    <row r="1143" spans="1:9">
      <c r="A1143" s="649"/>
      <c r="B1143" s="629"/>
      <c r="C1143" s="630"/>
      <c r="D1143" s="631"/>
      <c r="F1143" s="637"/>
      <c r="G1143" s="637"/>
      <c r="H1143" s="637"/>
    </row>
    <row r="1144" spans="1:9">
      <c r="A1144" s="649"/>
      <c r="B1144" s="629"/>
      <c r="C1144" s="630"/>
      <c r="D1144" s="631"/>
      <c r="F1144" s="632"/>
      <c r="G1144" s="632"/>
      <c r="H1144" s="632"/>
    </row>
    <row r="1145" spans="1:9">
      <c r="A1145" s="649"/>
      <c r="B1145" s="629"/>
      <c r="C1145" s="630"/>
      <c r="D1145" s="631"/>
      <c r="F1145" s="637"/>
      <c r="G1145" s="637"/>
      <c r="H1145" s="637"/>
    </row>
    <row r="1146" spans="1:9">
      <c r="A1146" s="649"/>
      <c r="B1146" s="629"/>
      <c r="C1146" s="630"/>
      <c r="D1146" s="631"/>
      <c r="F1146" s="632"/>
      <c r="G1146" s="632"/>
      <c r="H1146" s="632"/>
    </row>
    <row r="1147" spans="1:9">
      <c r="A1147" s="649"/>
      <c r="B1147" s="629"/>
      <c r="C1147" s="630"/>
      <c r="D1147" s="631"/>
      <c r="F1147" s="637"/>
      <c r="G1147" s="637"/>
      <c r="H1147" s="637"/>
    </row>
    <row r="1148" spans="1:9">
      <c r="A1148" s="649"/>
      <c r="B1148" s="629"/>
      <c r="C1148" s="630"/>
      <c r="D1148" s="631"/>
      <c r="F1148" s="632"/>
      <c r="G1148" s="632"/>
      <c r="H1148" s="632"/>
    </row>
    <row r="1149" spans="1:9">
      <c r="A1149" s="649"/>
      <c r="B1149" s="629"/>
      <c r="C1149" s="630"/>
      <c r="D1149" s="631"/>
      <c r="F1149" s="632"/>
      <c r="G1149" s="632"/>
      <c r="H1149" s="632"/>
    </row>
    <row r="1150" spans="1:9">
      <c r="A1150" s="649"/>
      <c r="B1150" s="629"/>
      <c r="C1150" s="630"/>
      <c r="D1150" s="631"/>
      <c r="F1150" s="637"/>
      <c r="G1150" s="637"/>
      <c r="H1150" s="637"/>
    </row>
    <row r="1151" spans="1:9">
      <c r="A1151" s="649"/>
      <c r="B1151" s="629"/>
      <c r="C1151" s="630"/>
      <c r="D1151" s="631"/>
      <c r="F1151" s="632"/>
      <c r="G1151" s="632"/>
      <c r="H1151" s="632"/>
    </row>
    <row r="1152" spans="1:9">
      <c r="A1152" s="649"/>
      <c r="B1152" s="629"/>
      <c r="C1152" s="630"/>
      <c r="D1152" s="631"/>
      <c r="F1152" s="637"/>
      <c r="G1152" s="637"/>
      <c r="H1152" s="637"/>
    </row>
    <row r="1153" spans="1:9">
      <c r="A1153" s="649"/>
      <c r="B1153" s="629"/>
      <c r="C1153" s="630"/>
      <c r="D1153" s="631"/>
      <c r="F1153" s="632"/>
      <c r="G1153" s="632"/>
      <c r="H1153" s="632"/>
    </row>
    <row r="1154" spans="1:9">
      <c r="A1154" s="649"/>
      <c r="B1154" s="629"/>
      <c r="C1154" s="630"/>
      <c r="D1154" s="631"/>
      <c r="F1154" s="637"/>
      <c r="G1154" s="637"/>
      <c r="H1154" s="637"/>
    </row>
    <row r="1155" spans="1:9">
      <c r="A1155" s="649"/>
      <c r="B1155" s="629"/>
      <c r="C1155" s="630"/>
      <c r="D1155" s="631"/>
      <c r="F1155" s="632"/>
      <c r="G1155" s="632"/>
      <c r="H1155" s="632"/>
    </row>
    <row r="1156" spans="1:9" ht="15">
      <c r="A1156" s="649"/>
      <c r="B1156" s="635"/>
      <c r="C1156" s="640"/>
      <c r="D1156" s="641"/>
      <c r="F1156" s="637"/>
      <c r="G1156" s="637"/>
      <c r="H1156" s="637"/>
      <c r="I1156" s="619"/>
    </row>
    <row r="1157" spans="1:9">
      <c r="A1157" s="649"/>
      <c r="B1157" s="629"/>
      <c r="C1157" s="630"/>
      <c r="D1157" s="631"/>
      <c r="F1157" s="637"/>
      <c r="G1157" s="637"/>
      <c r="H1157" s="637"/>
    </row>
    <row r="1158" spans="1:9" ht="15">
      <c r="A1158" s="649"/>
      <c r="B1158" s="635"/>
      <c r="C1158" s="640"/>
      <c r="D1158" s="641"/>
      <c r="F1158" s="637"/>
      <c r="G1158" s="637"/>
      <c r="H1158" s="637"/>
      <c r="I1158" s="647"/>
    </row>
    <row r="1159" spans="1:9">
      <c r="A1159" s="649"/>
      <c r="B1159" s="629"/>
      <c r="C1159" s="630"/>
      <c r="D1159" s="631"/>
      <c r="F1159" s="632"/>
      <c r="G1159" s="632"/>
      <c r="H1159" s="632"/>
    </row>
    <row r="1160" spans="1:9" ht="15">
      <c r="A1160" s="649"/>
      <c r="B1160" s="634"/>
      <c r="C1160" s="638"/>
      <c r="D1160" s="639"/>
      <c r="F1160" s="637"/>
      <c r="G1160" s="637"/>
      <c r="H1160" s="637"/>
      <c r="I1160" s="619"/>
    </row>
    <row r="1161" spans="1:9">
      <c r="A1161" s="649"/>
      <c r="B1161" s="629"/>
      <c r="C1161" s="630"/>
      <c r="D1161" s="631"/>
      <c r="F1161" s="637"/>
      <c r="G1161" s="637"/>
      <c r="H1161" s="637"/>
    </row>
    <row r="1162" spans="1:9">
      <c r="A1162" s="649"/>
      <c r="B1162" s="629"/>
      <c r="C1162" s="630"/>
      <c r="D1162" s="631"/>
      <c r="F1162" s="632"/>
      <c r="G1162" s="632"/>
      <c r="H1162" s="632"/>
    </row>
    <row r="1163" spans="1:9">
      <c r="A1163" s="649"/>
      <c r="B1163" s="629"/>
      <c r="C1163" s="630"/>
      <c r="D1163" s="631"/>
      <c r="F1163" s="637"/>
      <c r="G1163" s="637"/>
      <c r="H1163" s="637"/>
    </row>
    <row r="1164" spans="1:9">
      <c r="A1164" s="649"/>
      <c r="B1164" s="629"/>
      <c r="C1164" s="630"/>
      <c r="D1164" s="631"/>
      <c r="F1164" s="632"/>
      <c r="G1164" s="632"/>
      <c r="H1164" s="632"/>
    </row>
    <row r="1165" spans="1:9">
      <c r="A1165" s="649"/>
      <c r="B1165" s="629"/>
      <c r="C1165" s="630"/>
      <c r="D1165" s="631"/>
      <c r="F1165" s="637"/>
      <c r="G1165" s="637"/>
      <c r="H1165" s="637"/>
    </row>
    <row r="1166" spans="1:9">
      <c r="A1166" s="649"/>
      <c r="B1166" s="629"/>
      <c r="C1166" s="630"/>
      <c r="D1166" s="631"/>
      <c r="F1166" s="632"/>
      <c r="G1166" s="632"/>
      <c r="H1166" s="632"/>
    </row>
    <row r="1167" spans="1:9">
      <c r="A1167" s="649"/>
      <c r="B1167" s="629"/>
      <c r="C1167" s="630"/>
      <c r="D1167" s="631"/>
      <c r="F1167" s="637"/>
      <c r="G1167" s="637"/>
      <c r="H1167" s="637"/>
    </row>
    <row r="1168" spans="1:9" ht="15">
      <c r="A1168" s="649"/>
      <c r="B1168" s="634"/>
      <c r="C1168" s="640"/>
      <c r="D1168" s="641"/>
      <c r="F1168" s="637"/>
      <c r="G1168" s="637"/>
      <c r="H1168" s="637"/>
      <c r="I1168" s="619"/>
    </row>
    <row r="1169" spans="1:9">
      <c r="A1169" s="649"/>
      <c r="B1169" s="629"/>
      <c r="C1169" s="630"/>
      <c r="D1169" s="631"/>
      <c r="F1169" s="632"/>
      <c r="G1169" s="632"/>
      <c r="H1169" s="632"/>
    </row>
    <row r="1170" spans="1:9">
      <c r="A1170" s="649"/>
      <c r="B1170" s="629"/>
      <c r="C1170" s="630"/>
      <c r="D1170" s="631"/>
      <c r="F1170" s="637"/>
      <c r="G1170" s="637"/>
      <c r="H1170" s="637"/>
    </row>
    <row r="1171" spans="1:9">
      <c r="A1171" s="649"/>
      <c r="B1171" s="629"/>
      <c r="C1171" s="630"/>
      <c r="D1171" s="631"/>
      <c r="F1171" s="632"/>
      <c r="G1171" s="632"/>
      <c r="H1171" s="632"/>
    </row>
    <row r="1172" spans="1:9" ht="15">
      <c r="A1172" s="628"/>
      <c r="B1172" s="634"/>
      <c r="C1172" s="638"/>
      <c r="D1172" s="639"/>
      <c r="F1172" s="637"/>
      <c r="G1172" s="637"/>
      <c r="H1172" s="637"/>
      <c r="I1172" s="619"/>
    </row>
    <row r="1173" spans="1:9">
      <c r="A1173" s="628"/>
      <c r="B1173" s="629"/>
      <c r="C1173" s="630"/>
      <c r="D1173" s="631"/>
      <c r="F1173" s="637"/>
      <c r="G1173" s="637"/>
      <c r="H1173" s="637"/>
    </row>
    <row r="1174" spans="1:9">
      <c r="A1174" s="628"/>
      <c r="B1174" s="629"/>
      <c r="C1174" s="630"/>
      <c r="D1174" s="631"/>
      <c r="F1174" s="632"/>
      <c r="G1174" s="632"/>
      <c r="H1174" s="632"/>
    </row>
    <row r="1175" spans="1:9" ht="15">
      <c r="A1175" s="628"/>
      <c r="B1175" s="634"/>
      <c r="C1175" s="640"/>
      <c r="D1175" s="641"/>
      <c r="F1175" s="637"/>
      <c r="G1175" s="637"/>
      <c r="H1175" s="637"/>
      <c r="I1175" s="619"/>
    </row>
    <row r="1176" spans="1:9">
      <c r="A1176" s="628"/>
      <c r="B1176" s="629"/>
      <c r="C1176" s="630"/>
      <c r="D1176" s="631"/>
      <c r="F1176" s="632"/>
      <c r="G1176" s="632"/>
      <c r="H1176" s="632"/>
    </row>
    <row r="1177" spans="1:9">
      <c r="A1177" s="628"/>
      <c r="B1177" s="629"/>
      <c r="C1177" s="630"/>
      <c r="D1177" s="631"/>
      <c r="F1177" s="637"/>
      <c r="G1177" s="637"/>
      <c r="H1177" s="637"/>
    </row>
    <row r="1178" spans="1:9">
      <c r="A1178" s="628"/>
      <c r="B1178" s="629"/>
      <c r="C1178" s="630"/>
      <c r="D1178" s="631"/>
      <c r="F1178" s="632"/>
      <c r="G1178" s="632"/>
      <c r="H1178" s="632"/>
    </row>
    <row r="1179" spans="1:9">
      <c r="A1179" s="628"/>
      <c r="B1179" s="629"/>
      <c r="C1179" s="630"/>
      <c r="D1179" s="631"/>
      <c r="F1179" s="637"/>
      <c r="G1179" s="637"/>
      <c r="H1179" s="637"/>
    </row>
    <row r="1180" spans="1:9" ht="15">
      <c r="A1180" s="628"/>
      <c r="B1180" s="634"/>
      <c r="C1180" s="640"/>
      <c r="D1180" s="641"/>
      <c r="F1180" s="637"/>
      <c r="G1180" s="637"/>
      <c r="H1180" s="637"/>
      <c r="I1180" s="619"/>
    </row>
    <row r="1181" spans="1:9">
      <c r="A1181" s="628"/>
      <c r="B1181" s="629"/>
      <c r="C1181" s="630"/>
      <c r="D1181" s="631"/>
      <c r="F1181" s="632"/>
      <c r="G1181" s="632"/>
      <c r="H1181" s="632"/>
    </row>
    <row r="1182" spans="1:9">
      <c r="A1182" s="628"/>
      <c r="B1182" s="629"/>
      <c r="C1182" s="630"/>
      <c r="D1182" s="631"/>
      <c r="F1182" s="637"/>
      <c r="G1182" s="637"/>
      <c r="H1182" s="637"/>
    </row>
    <row r="1183" spans="1:9" ht="15">
      <c r="A1183" s="628"/>
      <c r="B1183" s="635"/>
      <c r="C1183" s="638"/>
      <c r="D1183" s="639"/>
      <c r="F1183" s="637"/>
      <c r="G1183" s="637"/>
      <c r="H1183" s="637"/>
      <c r="I1183" s="619"/>
    </row>
    <row r="1184" spans="1:9" ht="15">
      <c r="A1184" s="628"/>
      <c r="B1184" s="635"/>
      <c r="C1184" s="638"/>
      <c r="D1184" s="639"/>
      <c r="F1184" s="637"/>
      <c r="G1184" s="637"/>
      <c r="H1184" s="637"/>
      <c r="I1184" s="619"/>
    </row>
    <row r="1185" spans="1:9">
      <c r="A1185" s="628"/>
      <c r="B1185" s="629"/>
      <c r="C1185" s="630"/>
      <c r="D1185" s="631"/>
      <c r="F1185" s="632"/>
      <c r="G1185" s="632"/>
      <c r="H1185" s="632"/>
    </row>
    <row r="1186" spans="1:9">
      <c r="A1186" s="628"/>
      <c r="B1186" s="629"/>
      <c r="C1186" s="630"/>
      <c r="D1186" s="631"/>
      <c r="F1186" s="637"/>
      <c r="G1186" s="637"/>
      <c r="H1186" s="637"/>
    </row>
    <row r="1187" spans="1:9">
      <c r="A1187" s="628"/>
      <c r="B1187" s="635"/>
      <c r="C1187" s="635"/>
      <c r="D1187" s="636"/>
      <c r="F1187" s="637"/>
      <c r="G1187" s="637"/>
      <c r="H1187" s="637"/>
      <c r="I1187" s="619"/>
    </row>
    <row r="1188" spans="1:9">
      <c r="A1188" s="628"/>
      <c r="B1188" s="635"/>
      <c r="C1188" s="635"/>
      <c r="D1188" s="636"/>
      <c r="F1188" s="637"/>
      <c r="G1188" s="637"/>
      <c r="H1188" s="637"/>
      <c r="I1188" s="619"/>
    </row>
    <row r="1189" spans="1:9">
      <c r="A1189" s="628"/>
      <c r="B1189" s="629"/>
      <c r="C1189" s="630"/>
      <c r="D1189" s="631"/>
      <c r="F1189" s="632"/>
      <c r="G1189" s="632"/>
      <c r="H1189" s="632"/>
    </row>
    <row r="1190" spans="1:9">
      <c r="A1190" s="628"/>
      <c r="B1190" s="634"/>
      <c r="C1190" s="635"/>
      <c r="D1190" s="636"/>
      <c r="F1190" s="637"/>
      <c r="G1190" s="637"/>
      <c r="H1190" s="637"/>
      <c r="I1190" s="619"/>
    </row>
    <row r="1191" spans="1:9">
      <c r="A1191" s="628"/>
      <c r="B1191" s="629"/>
      <c r="C1191" s="630"/>
      <c r="D1191" s="631"/>
      <c r="F1191" s="637"/>
      <c r="G1191" s="637"/>
      <c r="H1191" s="637"/>
    </row>
    <row r="1192" spans="1:9">
      <c r="A1192" s="628"/>
      <c r="B1192" s="629"/>
      <c r="C1192" s="630"/>
      <c r="D1192" s="631"/>
      <c r="F1192" s="632"/>
      <c r="G1192" s="632"/>
      <c r="H1192" s="632"/>
    </row>
    <row r="1193" spans="1:9">
      <c r="A1193" s="628"/>
      <c r="B1193" s="629"/>
      <c r="C1193" s="630"/>
      <c r="D1193" s="631"/>
      <c r="F1193" s="637"/>
      <c r="G1193" s="637"/>
      <c r="H1193" s="637"/>
    </row>
    <row r="1194" spans="1:9">
      <c r="A1194" s="628"/>
      <c r="B1194" s="629"/>
      <c r="C1194" s="630"/>
      <c r="D1194" s="631"/>
      <c r="F1194" s="632"/>
      <c r="G1194" s="632"/>
      <c r="H1194" s="632"/>
    </row>
    <row r="1195" spans="1:9">
      <c r="A1195" s="628"/>
      <c r="B1195" s="629"/>
      <c r="C1195" s="630"/>
      <c r="D1195" s="631"/>
      <c r="F1195" s="637"/>
      <c r="G1195" s="637"/>
      <c r="H1195" s="637"/>
    </row>
    <row r="1196" spans="1:9">
      <c r="A1196" s="628"/>
      <c r="B1196" s="629"/>
      <c r="C1196" s="630"/>
      <c r="D1196" s="631"/>
      <c r="F1196" s="632"/>
      <c r="G1196" s="632"/>
      <c r="H1196" s="632"/>
    </row>
    <row r="1197" spans="1:9">
      <c r="A1197" s="628"/>
      <c r="B1197" s="629"/>
      <c r="C1197" s="630"/>
      <c r="D1197" s="631"/>
      <c r="F1197" s="637"/>
      <c r="G1197" s="637"/>
      <c r="H1197" s="637"/>
    </row>
    <row r="1198" spans="1:9" ht="15">
      <c r="A1198" s="628"/>
      <c r="B1198" s="634"/>
      <c r="C1198" s="640"/>
      <c r="D1198" s="641"/>
      <c r="F1198" s="637"/>
      <c r="G1198" s="637"/>
      <c r="H1198" s="637"/>
      <c r="I1198" s="619"/>
    </row>
    <row r="1199" spans="1:9" ht="15">
      <c r="A1199" s="628"/>
      <c r="B1199" s="634"/>
      <c r="C1199" s="638"/>
      <c r="D1199" s="639"/>
      <c r="F1199" s="637"/>
      <c r="G1199" s="637"/>
      <c r="H1199" s="637"/>
      <c r="I1199" s="619"/>
    </row>
    <row r="1200" spans="1:9" ht="15">
      <c r="A1200" s="628"/>
      <c r="B1200" s="635"/>
      <c r="C1200" s="638"/>
      <c r="D1200" s="639"/>
      <c r="F1200" s="637"/>
      <c r="G1200" s="637"/>
      <c r="H1200" s="637"/>
      <c r="I1200" s="647"/>
    </row>
    <row r="1201" spans="1:9">
      <c r="A1201" s="650"/>
      <c r="B1201" s="629"/>
      <c r="C1201" s="630"/>
      <c r="D1201" s="631"/>
      <c r="F1201" s="632"/>
      <c r="G1201" s="632"/>
      <c r="H1201" s="632"/>
    </row>
    <row r="1202" spans="1:9">
      <c r="A1202" s="628"/>
      <c r="B1202" s="629"/>
      <c r="C1202" s="630"/>
      <c r="D1202" s="631"/>
      <c r="F1202" s="637"/>
      <c r="G1202" s="637"/>
      <c r="H1202" s="637"/>
    </row>
    <row r="1203" spans="1:9" ht="15">
      <c r="A1203" s="628"/>
      <c r="B1203" s="635"/>
      <c r="C1203" s="640"/>
      <c r="D1203" s="641"/>
      <c r="F1203" s="637"/>
      <c r="G1203" s="637"/>
      <c r="H1203" s="637"/>
      <c r="I1203" s="619"/>
    </row>
    <row r="1204" spans="1:9">
      <c r="A1204" s="628"/>
      <c r="B1204" s="629"/>
      <c r="C1204" s="630"/>
      <c r="D1204" s="631"/>
      <c r="F1204" s="632"/>
      <c r="G1204" s="632"/>
      <c r="H1204" s="632"/>
    </row>
    <row r="1205" spans="1:9">
      <c r="A1205" s="628"/>
      <c r="B1205" s="629"/>
      <c r="C1205" s="630"/>
      <c r="D1205" s="631"/>
      <c r="F1205" s="637"/>
      <c r="G1205" s="637"/>
      <c r="H1205" s="637"/>
    </row>
    <row r="1206" spans="1:9">
      <c r="A1206" s="650"/>
      <c r="B1206" s="629"/>
      <c r="C1206" s="630"/>
      <c r="D1206" s="631"/>
      <c r="F1206" s="632"/>
      <c r="G1206" s="632"/>
      <c r="H1206" s="632"/>
    </row>
    <row r="1207" spans="1:9" ht="15">
      <c r="A1207" s="628"/>
      <c r="B1207" s="635"/>
      <c r="C1207" s="638"/>
      <c r="D1207" s="639"/>
      <c r="F1207" s="637"/>
      <c r="G1207" s="637"/>
      <c r="H1207" s="637"/>
      <c r="I1207" s="619"/>
    </row>
    <row r="1208" spans="1:9">
      <c r="A1208" s="628"/>
      <c r="B1208" s="629"/>
      <c r="C1208" s="630"/>
      <c r="D1208" s="631"/>
      <c r="F1208" s="637"/>
      <c r="G1208" s="637"/>
      <c r="H1208" s="637"/>
    </row>
    <row r="1209" spans="1:9">
      <c r="A1209" s="628"/>
      <c r="B1209" s="629"/>
      <c r="C1209" s="630"/>
      <c r="D1209" s="631"/>
      <c r="F1209" s="632"/>
      <c r="G1209" s="632"/>
      <c r="H1209" s="632"/>
    </row>
    <row r="1210" spans="1:9" ht="15">
      <c r="A1210" s="628"/>
      <c r="B1210" s="634"/>
      <c r="C1210" s="638"/>
      <c r="D1210" s="639"/>
      <c r="F1210" s="637"/>
      <c r="G1210" s="637"/>
      <c r="H1210" s="637"/>
      <c r="I1210" s="619"/>
    </row>
    <row r="1211" spans="1:9">
      <c r="A1211" s="628"/>
      <c r="B1211" s="629"/>
      <c r="C1211" s="630"/>
      <c r="D1211" s="631"/>
      <c r="F1211" s="637"/>
      <c r="G1211" s="637"/>
      <c r="H1211" s="637"/>
    </row>
    <row r="1212" spans="1:9">
      <c r="A1212" s="628"/>
      <c r="B1212" s="629"/>
      <c r="C1212" s="630"/>
      <c r="D1212" s="631"/>
      <c r="F1212" s="637"/>
      <c r="G1212" s="637"/>
      <c r="H1212" s="637"/>
    </row>
    <row r="1213" spans="1:9">
      <c r="A1213" s="628"/>
      <c r="B1213" s="629"/>
      <c r="C1213" s="630"/>
      <c r="D1213" s="631"/>
      <c r="F1213" s="632"/>
      <c r="G1213" s="632"/>
      <c r="H1213" s="632"/>
    </row>
    <row r="1214" spans="1:9">
      <c r="A1214" s="628"/>
      <c r="B1214" s="629"/>
      <c r="C1214" s="630"/>
      <c r="D1214" s="631"/>
      <c r="F1214" s="632"/>
      <c r="G1214" s="632"/>
      <c r="H1214" s="632"/>
    </row>
    <row r="1215" spans="1:9">
      <c r="A1215" s="628"/>
      <c r="B1215" s="629"/>
      <c r="C1215" s="630"/>
      <c r="D1215" s="631"/>
      <c r="F1215" s="637"/>
      <c r="G1215" s="637"/>
      <c r="H1215" s="637"/>
    </row>
    <row r="1216" spans="1:9">
      <c r="A1216" s="628"/>
      <c r="B1216" s="629"/>
      <c r="C1216" s="630"/>
      <c r="D1216" s="631"/>
      <c r="F1216" s="632"/>
      <c r="G1216" s="632"/>
      <c r="H1216" s="632"/>
    </row>
    <row r="1217" spans="1:9">
      <c r="A1217" s="628"/>
      <c r="B1217" s="629"/>
      <c r="C1217" s="630"/>
      <c r="D1217" s="631"/>
      <c r="F1217" s="637"/>
      <c r="G1217" s="637"/>
      <c r="H1217" s="637"/>
    </row>
    <row r="1218" spans="1:9">
      <c r="A1218" s="628"/>
      <c r="B1218" s="629"/>
      <c r="C1218" s="630"/>
      <c r="D1218" s="631"/>
      <c r="F1218" s="632"/>
      <c r="G1218" s="632"/>
      <c r="H1218" s="632"/>
    </row>
    <row r="1219" spans="1:9">
      <c r="A1219" s="628"/>
      <c r="B1219" s="629"/>
      <c r="C1219" s="630"/>
      <c r="D1219" s="631"/>
      <c r="F1219" s="637"/>
      <c r="G1219" s="637"/>
      <c r="H1219" s="637"/>
    </row>
    <row r="1220" spans="1:9">
      <c r="A1220" s="628"/>
      <c r="B1220" s="629"/>
      <c r="C1220" s="630"/>
      <c r="D1220" s="631"/>
      <c r="F1220" s="632"/>
      <c r="G1220" s="632"/>
      <c r="H1220" s="632"/>
    </row>
    <row r="1221" spans="1:9">
      <c r="A1221" s="628"/>
      <c r="B1221" s="629"/>
      <c r="C1221" s="630"/>
      <c r="D1221" s="631"/>
      <c r="F1221" s="637"/>
      <c r="G1221" s="637"/>
      <c r="H1221" s="637"/>
    </row>
    <row r="1222" spans="1:9">
      <c r="A1222" s="628"/>
      <c r="B1222" s="629"/>
      <c r="C1222" s="630"/>
      <c r="D1222" s="631"/>
      <c r="F1222" s="632"/>
      <c r="G1222" s="632"/>
      <c r="H1222" s="632"/>
    </row>
    <row r="1223" spans="1:9">
      <c r="A1223" s="628"/>
      <c r="B1223" s="629"/>
      <c r="C1223" s="630"/>
      <c r="D1223" s="631"/>
      <c r="F1223" s="637"/>
      <c r="G1223" s="637"/>
      <c r="H1223" s="637"/>
    </row>
    <row r="1224" spans="1:9">
      <c r="A1224" s="628"/>
      <c r="B1224" s="629"/>
      <c r="C1224" s="630"/>
      <c r="D1224" s="631"/>
      <c r="F1224" s="632"/>
      <c r="G1224" s="632"/>
      <c r="H1224" s="632"/>
    </row>
    <row r="1225" spans="1:9">
      <c r="A1225" s="628"/>
      <c r="B1225" s="629"/>
      <c r="C1225" s="630"/>
      <c r="D1225" s="631"/>
      <c r="F1225" s="637"/>
      <c r="G1225" s="637"/>
      <c r="H1225" s="637"/>
    </row>
    <row r="1226" spans="1:9">
      <c r="A1226" s="628"/>
      <c r="B1226" s="629"/>
      <c r="C1226" s="630"/>
      <c r="D1226" s="631"/>
      <c r="F1226" s="632"/>
      <c r="G1226" s="632"/>
      <c r="H1226" s="632"/>
    </row>
    <row r="1227" spans="1:9">
      <c r="A1227" s="628"/>
      <c r="B1227" s="629"/>
      <c r="C1227" s="630"/>
      <c r="D1227" s="631"/>
      <c r="F1227" s="637"/>
      <c r="G1227" s="637"/>
      <c r="H1227" s="637"/>
    </row>
    <row r="1228" spans="1:9" ht="15">
      <c r="A1228" s="628"/>
      <c r="B1228" s="635"/>
      <c r="C1228" s="640"/>
      <c r="D1228" s="641"/>
      <c r="F1228" s="637"/>
      <c r="G1228" s="637"/>
      <c r="H1228" s="637"/>
      <c r="I1228" s="619"/>
    </row>
    <row r="1229" spans="1:9">
      <c r="A1229" s="628"/>
      <c r="B1229" s="629"/>
      <c r="C1229" s="630"/>
      <c r="D1229" s="631"/>
      <c r="F1229" s="632"/>
      <c r="G1229" s="632"/>
      <c r="H1229" s="632"/>
    </row>
    <row r="1230" spans="1:9" ht="15">
      <c r="A1230" s="628"/>
      <c r="B1230" s="634"/>
      <c r="C1230" s="638"/>
      <c r="D1230" s="639"/>
      <c r="F1230" s="637"/>
      <c r="G1230" s="637"/>
      <c r="H1230" s="637"/>
      <c r="I1230" s="619"/>
    </row>
    <row r="1231" spans="1:9">
      <c r="A1231" s="628"/>
      <c r="B1231" s="629"/>
      <c r="C1231" s="630"/>
      <c r="D1231" s="631"/>
      <c r="F1231" s="637"/>
      <c r="G1231" s="637"/>
      <c r="H1231" s="637"/>
    </row>
    <row r="1232" spans="1:9">
      <c r="A1232" s="628"/>
      <c r="B1232" s="629"/>
      <c r="C1232" s="630"/>
      <c r="D1232" s="631"/>
      <c r="F1232" s="632"/>
      <c r="G1232" s="632"/>
      <c r="H1232" s="632"/>
    </row>
    <row r="1233" spans="1:9">
      <c r="A1233" s="628"/>
      <c r="B1233" s="629"/>
      <c r="C1233" s="630"/>
      <c r="D1233" s="631"/>
      <c r="F1233" s="637"/>
      <c r="G1233" s="637"/>
      <c r="H1233" s="637"/>
    </row>
    <row r="1234" spans="1:9">
      <c r="A1234" s="628"/>
      <c r="B1234" s="629"/>
      <c r="C1234" s="630"/>
      <c r="D1234" s="631"/>
      <c r="F1234" s="632"/>
      <c r="G1234" s="632"/>
      <c r="H1234" s="632"/>
    </row>
    <row r="1235" spans="1:9">
      <c r="A1235" s="628"/>
      <c r="B1235" s="629"/>
      <c r="C1235" s="630"/>
      <c r="D1235" s="631"/>
      <c r="F1235" s="637"/>
      <c r="G1235" s="637"/>
      <c r="H1235" s="637"/>
    </row>
    <row r="1236" spans="1:9">
      <c r="A1236" s="628"/>
      <c r="B1236" s="629"/>
      <c r="C1236" s="630"/>
      <c r="D1236" s="631"/>
      <c r="F1236" s="632"/>
      <c r="G1236" s="632"/>
      <c r="H1236" s="632"/>
    </row>
    <row r="1237" spans="1:9">
      <c r="A1237" s="628"/>
      <c r="B1237" s="629"/>
      <c r="C1237" s="630"/>
      <c r="D1237" s="631"/>
      <c r="F1237" s="637"/>
      <c r="G1237" s="637"/>
      <c r="H1237" s="637"/>
    </row>
    <row r="1238" spans="1:9">
      <c r="A1238" s="628"/>
      <c r="B1238" s="629"/>
      <c r="C1238" s="630"/>
      <c r="D1238" s="631"/>
      <c r="F1238" s="632"/>
      <c r="G1238" s="632"/>
      <c r="H1238" s="632"/>
    </row>
    <row r="1239" spans="1:9">
      <c r="A1239" s="628"/>
      <c r="B1239" s="635"/>
      <c r="C1239" s="635"/>
      <c r="D1239" s="636"/>
      <c r="F1239" s="637"/>
      <c r="G1239" s="637"/>
      <c r="H1239" s="637"/>
      <c r="I1239" s="619"/>
    </row>
    <row r="1240" spans="1:9">
      <c r="A1240" s="628"/>
      <c r="B1240" s="629"/>
      <c r="C1240" s="630"/>
      <c r="D1240" s="631"/>
      <c r="F1240" s="637"/>
      <c r="G1240" s="637"/>
      <c r="H1240" s="637"/>
    </row>
    <row r="1241" spans="1:9">
      <c r="A1241" s="628"/>
      <c r="B1241" s="629"/>
      <c r="C1241" s="630"/>
      <c r="D1241" s="631"/>
      <c r="F1241" s="632"/>
      <c r="G1241" s="632"/>
      <c r="H1241" s="632"/>
    </row>
    <row r="1242" spans="1:9">
      <c r="A1242" s="628"/>
      <c r="B1242" s="629"/>
      <c r="C1242" s="630"/>
      <c r="D1242" s="631"/>
      <c r="F1242" s="632"/>
      <c r="G1242" s="632"/>
      <c r="H1242" s="632"/>
    </row>
    <row r="1243" spans="1:9">
      <c r="A1243" s="628"/>
      <c r="B1243" s="629"/>
      <c r="C1243" s="630"/>
      <c r="D1243" s="631"/>
      <c r="F1243" s="637"/>
      <c r="G1243" s="637"/>
      <c r="H1243" s="637"/>
    </row>
    <row r="1244" spans="1:9" ht="15">
      <c r="A1244" s="628"/>
      <c r="B1244" s="635"/>
      <c r="C1244" s="638"/>
      <c r="D1244" s="639"/>
      <c r="F1244" s="637"/>
      <c r="G1244" s="637"/>
      <c r="H1244" s="637"/>
      <c r="I1244" s="619"/>
    </row>
    <row r="1245" spans="1:9">
      <c r="A1245" s="628"/>
      <c r="B1245" s="629"/>
      <c r="C1245" s="630"/>
      <c r="D1245" s="631"/>
      <c r="F1245" s="637"/>
      <c r="G1245" s="637"/>
      <c r="H1245" s="637"/>
    </row>
    <row r="1246" spans="1:9">
      <c r="A1246" s="628"/>
      <c r="B1246" s="629"/>
      <c r="C1246" s="630"/>
      <c r="D1246" s="631"/>
      <c r="F1246" s="632"/>
      <c r="G1246" s="632"/>
      <c r="H1246" s="632"/>
    </row>
    <row r="1247" spans="1:9">
      <c r="A1247" s="628"/>
      <c r="B1247" s="634"/>
      <c r="C1247" s="635"/>
      <c r="D1247" s="636"/>
      <c r="F1247" s="637"/>
      <c r="G1247" s="637"/>
      <c r="H1247" s="637"/>
      <c r="I1247" s="619"/>
    </row>
    <row r="1248" spans="1:9" ht="15">
      <c r="A1248" s="628"/>
      <c r="B1248" s="635"/>
      <c r="C1248" s="638"/>
      <c r="D1248" s="639"/>
      <c r="F1248" s="637"/>
      <c r="G1248" s="637"/>
      <c r="H1248" s="637"/>
      <c r="I1248" s="619"/>
    </row>
    <row r="1249" spans="1:9">
      <c r="A1249" s="628"/>
      <c r="B1249" s="629"/>
      <c r="C1249" s="630"/>
      <c r="D1249" s="631"/>
      <c r="F1249" s="637"/>
      <c r="G1249" s="637"/>
      <c r="H1249" s="637"/>
    </row>
    <row r="1250" spans="1:9">
      <c r="A1250" s="628"/>
      <c r="B1250" s="629"/>
      <c r="C1250" s="630"/>
      <c r="D1250" s="631"/>
      <c r="F1250" s="632"/>
      <c r="G1250" s="632"/>
      <c r="H1250" s="632"/>
    </row>
    <row r="1251" spans="1:9">
      <c r="A1251" s="628"/>
      <c r="B1251" s="629"/>
      <c r="C1251" s="630"/>
      <c r="D1251" s="631"/>
      <c r="F1251" s="637"/>
      <c r="G1251" s="637"/>
      <c r="H1251" s="637"/>
    </row>
    <row r="1252" spans="1:9">
      <c r="A1252" s="628"/>
      <c r="B1252" s="629"/>
      <c r="C1252" s="630"/>
      <c r="D1252" s="631"/>
      <c r="F1252" s="632"/>
      <c r="G1252" s="632"/>
      <c r="H1252" s="632"/>
    </row>
    <row r="1253" spans="1:9">
      <c r="A1253" s="628"/>
      <c r="B1253" s="629"/>
      <c r="C1253" s="630"/>
      <c r="D1253" s="631"/>
      <c r="F1253" s="637"/>
      <c r="G1253" s="637"/>
      <c r="H1253" s="637"/>
    </row>
    <row r="1254" spans="1:9">
      <c r="A1254" s="628"/>
      <c r="B1254" s="629"/>
      <c r="C1254" s="630"/>
      <c r="D1254" s="631"/>
      <c r="F1254" s="632"/>
      <c r="G1254" s="632"/>
      <c r="H1254" s="632"/>
    </row>
    <row r="1255" spans="1:9">
      <c r="A1255" s="628"/>
      <c r="B1255" s="629"/>
      <c r="C1255" s="630"/>
      <c r="D1255" s="631"/>
      <c r="F1255" s="637"/>
      <c r="G1255" s="637"/>
      <c r="H1255" s="637"/>
    </row>
    <row r="1256" spans="1:9" ht="15">
      <c r="A1256" s="628"/>
      <c r="B1256" s="634"/>
      <c r="C1256" s="638"/>
      <c r="D1256" s="639"/>
      <c r="F1256" s="637"/>
      <c r="G1256" s="637"/>
      <c r="H1256" s="637"/>
      <c r="I1256" s="619"/>
    </row>
    <row r="1257" spans="1:9">
      <c r="A1257" s="628"/>
      <c r="B1257" s="629"/>
      <c r="C1257" s="630"/>
      <c r="D1257" s="631"/>
      <c r="F1257" s="632"/>
      <c r="G1257" s="632"/>
      <c r="H1257" s="632"/>
    </row>
    <row r="1258" spans="1:9" ht="15">
      <c r="A1258" s="650"/>
      <c r="B1258" s="635"/>
      <c r="C1258" s="638"/>
      <c r="D1258" s="639"/>
      <c r="F1258" s="637"/>
      <c r="G1258" s="637"/>
      <c r="H1258" s="637"/>
      <c r="I1258" s="619"/>
    </row>
    <row r="1259" spans="1:9">
      <c r="A1259" s="628"/>
      <c r="B1259" s="629"/>
      <c r="C1259" s="630"/>
      <c r="D1259" s="631"/>
      <c r="F1259" s="637"/>
      <c r="G1259" s="637"/>
      <c r="H1259" s="637"/>
    </row>
    <row r="1260" spans="1:9" ht="15">
      <c r="A1260" s="628"/>
      <c r="B1260" s="634"/>
      <c r="C1260" s="638"/>
      <c r="D1260" s="639"/>
      <c r="F1260" s="637"/>
      <c r="G1260" s="637"/>
      <c r="H1260" s="637"/>
      <c r="I1260" s="619"/>
    </row>
    <row r="1261" spans="1:9">
      <c r="A1261" s="628"/>
      <c r="B1261" s="629"/>
      <c r="C1261" s="630"/>
      <c r="D1261" s="631"/>
      <c r="F1261" s="632"/>
      <c r="G1261" s="632"/>
      <c r="H1261" s="632"/>
    </row>
    <row r="1262" spans="1:9" ht="15">
      <c r="A1262" s="628"/>
      <c r="B1262" s="634"/>
      <c r="C1262" s="640"/>
      <c r="D1262" s="641"/>
      <c r="F1262" s="637"/>
      <c r="G1262" s="637"/>
      <c r="H1262" s="637"/>
      <c r="I1262" s="619"/>
    </row>
    <row r="1263" spans="1:9">
      <c r="A1263" s="628"/>
      <c r="B1263" s="629"/>
      <c r="C1263" s="630"/>
      <c r="D1263" s="631"/>
      <c r="F1263" s="637"/>
      <c r="G1263" s="637"/>
      <c r="H1263" s="637"/>
    </row>
    <row r="1264" spans="1:9" ht="15">
      <c r="A1264" s="628"/>
      <c r="B1264" s="635"/>
      <c r="C1264" s="638"/>
      <c r="D1264" s="639"/>
      <c r="F1264" s="637"/>
      <c r="G1264" s="637"/>
      <c r="H1264" s="637"/>
      <c r="I1264" s="619"/>
    </row>
    <row r="1265" spans="1:9" ht="15">
      <c r="A1265" s="628"/>
      <c r="B1265" s="634"/>
      <c r="C1265" s="638"/>
      <c r="D1265" s="639"/>
      <c r="F1265" s="637"/>
      <c r="G1265" s="637"/>
      <c r="H1265" s="637"/>
      <c r="I1265" s="619"/>
    </row>
    <row r="1266" spans="1:9">
      <c r="A1266" s="628"/>
      <c r="B1266" s="629"/>
      <c r="C1266" s="630"/>
      <c r="D1266" s="631"/>
      <c r="F1266" s="632"/>
      <c r="G1266" s="632"/>
      <c r="H1266" s="632"/>
    </row>
    <row r="1267" spans="1:9">
      <c r="A1267" s="628"/>
      <c r="B1267" s="635"/>
      <c r="C1267" s="635"/>
      <c r="D1267" s="636"/>
      <c r="F1267" s="637"/>
      <c r="G1267" s="637"/>
      <c r="H1267" s="637"/>
      <c r="I1267" s="619"/>
    </row>
    <row r="1268" spans="1:9">
      <c r="A1268" s="628"/>
      <c r="B1268" s="629"/>
      <c r="C1268" s="630"/>
      <c r="D1268" s="631"/>
      <c r="F1268" s="637"/>
      <c r="G1268" s="637"/>
      <c r="H1268" s="637"/>
    </row>
    <row r="1269" spans="1:9" ht="15">
      <c r="A1269" s="628"/>
      <c r="B1269" s="634"/>
      <c r="C1269" s="638"/>
      <c r="D1269" s="639"/>
      <c r="F1269" s="637"/>
      <c r="G1269" s="637"/>
      <c r="H1269" s="637"/>
      <c r="I1269" s="619"/>
    </row>
    <row r="1270" spans="1:9">
      <c r="A1270" s="628"/>
      <c r="B1270" s="629"/>
      <c r="C1270" s="630"/>
      <c r="D1270" s="631"/>
      <c r="F1270" s="632"/>
      <c r="G1270" s="632"/>
      <c r="H1270" s="632"/>
    </row>
    <row r="1271" spans="1:9">
      <c r="A1271" s="628"/>
      <c r="B1271" s="629"/>
      <c r="C1271" s="630"/>
      <c r="D1271" s="631"/>
      <c r="F1271" s="637"/>
      <c r="G1271" s="637"/>
      <c r="H1271" s="637"/>
    </row>
    <row r="1272" spans="1:9">
      <c r="A1272" s="628"/>
      <c r="B1272" s="629"/>
      <c r="C1272" s="630"/>
      <c r="D1272" s="631"/>
      <c r="F1272" s="632"/>
      <c r="G1272" s="632"/>
      <c r="H1272" s="632"/>
    </row>
    <row r="1273" spans="1:9" ht="15">
      <c r="A1273" s="628"/>
      <c r="B1273" s="634"/>
      <c r="C1273" s="638"/>
      <c r="D1273" s="639"/>
      <c r="F1273" s="637"/>
      <c r="G1273" s="637"/>
      <c r="H1273" s="637"/>
      <c r="I1273" s="619"/>
    </row>
    <row r="1274" spans="1:9">
      <c r="A1274" s="628"/>
      <c r="B1274" s="629"/>
      <c r="C1274" s="630"/>
      <c r="D1274" s="631"/>
      <c r="F1274" s="637"/>
      <c r="G1274" s="637"/>
      <c r="H1274" s="637"/>
    </row>
    <row r="1275" spans="1:9">
      <c r="A1275" s="628"/>
      <c r="B1275" s="629"/>
      <c r="C1275" s="630"/>
      <c r="D1275" s="631"/>
      <c r="F1275" s="632"/>
      <c r="G1275" s="632"/>
      <c r="H1275" s="632"/>
    </row>
    <row r="1276" spans="1:9">
      <c r="A1276" s="628"/>
      <c r="B1276" s="629"/>
      <c r="C1276" s="630"/>
      <c r="D1276" s="631"/>
      <c r="F1276" s="637"/>
      <c r="G1276" s="637"/>
      <c r="H1276" s="637"/>
    </row>
    <row r="1277" spans="1:9">
      <c r="A1277" s="628"/>
      <c r="B1277" s="635"/>
      <c r="C1277" s="635"/>
      <c r="D1277" s="636"/>
      <c r="F1277" s="637"/>
      <c r="G1277" s="637"/>
      <c r="H1277" s="637"/>
      <c r="I1277" s="619"/>
    </row>
    <row r="1278" spans="1:9">
      <c r="A1278" s="628"/>
      <c r="B1278" s="629"/>
      <c r="C1278" s="630"/>
      <c r="D1278" s="631"/>
      <c r="F1278" s="632"/>
      <c r="G1278" s="632"/>
      <c r="H1278" s="632"/>
    </row>
    <row r="1279" spans="1:9">
      <c r="A1279" s="650"/>
      <c r="B1279" s="629"/>
      <c r="C1279" s="630"/>
      <c r="D1279" s="631"/>
      <c r="F1279" s="637"/>
      <c r="G1279" s="637"/>
      <c r="H1279" s="637"/>
    </row>
    <row r="1280" spans="1:9">
      <c r="A1280" s="628"/>
      <c r="B1280" s="629"/>
      <c r="C1280" s="630"/>
      <c r="D1280" s="631"/>
      <c r="F1280" s="632"/>
      <c r="G1280" s="632"/>
      <c r="H1280" s="632"/>
    </row>
    <row r="1281" spans="1:9">
      <c r="A1281" s="628"/>
      <c r="B1281" s="629"/>
      <c r="C1281" s="630"/>
      <c r="D1281" s="631"/>
      <c r="F1281" s="637"/>
      <c r="G1281" s="637"/>
      <c r="H1281" s="637"/>
    </row>
    <row r="1282" spans="1:9">
      <c r="A1282" s="643"/>
      <c r="B1282" s="629"/>
      <c r="C1282" s="630"/>
      <c r="D1282" s="631"/>
      <c r="F1282" s="632"/>
      <c r="G1282" s="632"/>
      <c r="H1282" s="632"/>
    </row>
    <row r="1283" spans="1:9">
      <c r="A1283" s="643"/>
      <c r="B1283" s="629"/>
      <c r="C1283" s="630"/>
      <c r="D1283" s="631"/>
      <c r="F1283" s="637"/>
      <c r="G1283" s="637"/>
      <c r="H1283" s="637"/>
    </row>
    <row r="1284" spans="1:9">
      <c r="A1284" s="643"/>
      <c r="B1284" s="629"/>
      <c r="C1284" s="630"/>
      <c r="D1284" s="631"/>
      <c r="F1284" s="632"/>
      <c r="G1284" s="632"/>
      <c r="H1284" s="632"/>
    </row>
    <row r="1285" spans="1:9">
      <c r="A1285" s="643"/>
      <c r="B1285" s="629"/>
      <c r="C1285" s="630"/>
      <c r="D1285" s="631"/>
      <c r="F1285" s="637"/>
      <c r="G1285" s="637"/>
      <c r="H1285" s="637"/>
    </row>
    <row r="1286" spans="1:9">
      <c r="A1286" s="643"/>
      <c r="B1286" s="629"/>
      <c r="C1286" s="630"/>
      <c r="D1286" s="631"/>
      <c r="F1286" s="632"/>
      <c r="G1286" s="632"/>
      <c r="H1286" s="632"/>
    </row>
    <row r="1287" spans="1:9">
      <c r="A1287" s="643"/>
      <c r="B1287" s="629"/>
      <c r="C1287" s="630"/>
      <c r="D1287" s="631"/>
      <c r="F1287" s="637"/>
      <c r="G1287" s="637"/>
      <c r="H1287" s="637"/>
      <c r="I1287" s="620"/>
    </row>
    <row r="1288" spans="1:9">
      <c r="A1288" s="643"/>
      <c r="B1288" s="629"/>
      <c r="C1288" s="630"/>
      <c r="D1288" s="631"/>
      <c r="F1288" s="632"/>
      <c r="G1288" s="632"/>
      <c r="H1288" s="632"/>
    </row>
    <row r="1289" spans="1:9">
      <c r="A1289" s="643"/>
      <c r="B1289" s="629"/>
      <c r="C1289" s="630"/>
      <c r="D1289" s="631"/>
      <c r="F1289" s="637"/>
      <c r="G1289" s="637"/>
      <c r="H1289" s="637"/>
      <c r="I1289" s="620"/>
    </row>
    <row r="1290" spans="1:9">
      <c r="A1290" s="643"/>
      <c r="B1290" s="629"/>
      <c r="C1290" s="630"/>
      <c r="D1290" s="631"/>
      <c r="F1290" s="632"/>
      <c r="G1290" s="632"/>
      <c r="H1290" s="632"/>
    </row>
    <row r="1291" spans="1:9">
      <c r="A1291" s="643"/>
      <c r="B1291" s="629"/>
      <c r="C1291" s="630"/>
      <c r="D1291" s="631"/>
      <c r="F1291" s="637"/>
      <c r="G1291" s="637"/>
      <c r="H1291" s="637"/>
      <c r="I1291" s="620"/>
    </row>
    <row r="1292" spans="1:9">
      <c r="A1292" s="643"/>
      <c r="B1292" s="629"/>
      <c r="C1292" s="630"/>
      <c r="D1292" s="631"/>
      <c r="F1292" s="632"/>
      <c r="G1292" s="632"/>
      <c r="H1292" s="632"/>
    </row>
    <row r="1293" spans="1:9">
      <c r="A1293" s="643"/>
      <c r="B1293" s="629"/>
      <c r="C1293" s="630"/>
      <c r="D1293" s="631"/>
      <c r="F1293" s="637"/>
      <c r="G1293" s="637"/>
      <c r="H1293" s="637"/>
      <c r="I1293" s="620"/>
    </row>
    <row r="1294" spans="1:9">
      <c r="A1294" s="643"/>
      <c r="B1294" s="629"/>
      <c r="C1294" s="630"/>
      <c r="D1294" s="631"/>
      <c r="F1294" s="632"/>
      <c r="G1294" s="632"/>
      <c r="H1294" s="632"/>
    </row>
    <row r="1295" spans="1:9">
      <c r="A1295" s="645"/>
      <c r="B1295" s="629"/>
      <c r="C1295" s="630"/>
      <c r="D1295" s="631"/>
      <c r="F1295" s="637"/>
      <c r="G1295" s="637"/>
      <c r="H1295" s="637"/>
      <c r="I1295" s="620"/>
    </row>
    <row r="1296" spans="1:9">
      <c r="A1296" s="645"/>
      <c r="B1296" s="629"/>
      <c r="C1296" s="630"/>
      <c r="D1296" s="631"/>
      <c r="F1296" s="632"/>
      <c r="G1296" s="632"/>
      <c r="H1296" s="632"/>
    </row>
    <row r="1297" spans="1:9">
      <c r="A1297" s="645"/>
      <c r="B1297" s="629"/>
      <c r="C1297" s="630"/>
      <c r="D1297" s="631"/>
      <c r="F1297" s="637"/>
      <c r="G1297" s="637"/>
      <c r="H1297" s="637"/>
      <c r="I1297" s="620"/>
    </row>
    <row r="1298" spans="1:9">
      <c r="A1298" s="645"/>
      <c r="B1298" s="629"/>
      <c r="C1298" s="630"/>
      <c r="D1298" s="631"/>
      <c r="F1298" s="632"/>
      <c r="G1298" s="632"/>
      <c r="H1298" s="632"/>
    </row>
    <row r="1299" spans="1:9">
      <c r="A1299" s="643"/>
      <c r="B1299" s="629"/>
      <c r="C1299" s="630"/>
      <c r="D1299" s="631"/>
      <c r="F1299" s="632"/>
      <c r="G1299" s="632"/>
      <c r="H1299" s="632"/>
    </row>
    <row r="1300" spans="1:9">
      <c r="A1300" s="643"/>
      <c r="B1300" s="629"/>
      <c r="C1300" s="630"/>
      <c r="D1300" s="631"/>
      <c r="F1300" s="632"/>
      <c r="G1300" s="632"/>
      <c r="H1300" s="632"/>
    </row>
    <row r="1301" spans="1:9">
      <c r="A1301" s="643"/>
      <c r="B1301" s="634"/>
      <c r="C1301" s="635"/>
      <c r="D1301" s="636"/>
      <c r="F1301" s="637"/>
      <c r="G1301" s="637"/>
      <c r="H1301" s="637"/>
      <c r="I1301" s="647"/>
    </row>
    <row r="1302" spans="1:9">
      <c r="A1302" s="645"/>
      <c r="B1302" s="629"/>
      <c r="C1302" s="630"/>
      <c r="D1302" s="631"/>
      <c r="F1302" s="637"/>
      <c r="G1302" s="637"/>
      <c r="H1302" s="637"/>
    </row>
    <row r="1303" spans="1:9">
      <c r="A1303" s="645"/>
      <c r="B1303" s="629"/>
      <c r="C1303" s="630"/>
      <c r="D1303" s="631"/>
      <c r="F1303" s="637"/>
      <c r="G1303" s="637"/>
      <c r="H1303" s="637"/>
      <c r="I1303" s="619"/>
    </row>
    <row r="1304" spans="1:9">
      <c r="A1304" s="646"/>
      <c r="B1304" s="629"/>
      <c r="C1304" s="630"/>
      <c r="D1304" s="631"/>
      <c r="F1304" s="632"/>
      <c r="G1304" s="632"/>
      <c r="H1304" s="632"/>
    </row>
    <row r="1305" spans="1:9">
      <c r="A1305" s="644"/>
      <c r="B1305" s="629"/>
      <c r="C1305" s="630"/>
      <c r="D1305" s="631"/>
      <c r="F1305" s="637"/>
      <c r="G1305" s="637"/>
      <c r="H1305" s="637"/>
    </row>
    <row r="1306" spans="1:9">
      <c r="A1306" s="646"/>
      <c r="B1306" s="629"/>
      <c r="C1306" s="630"/>
      <c r="D1306" s="631"/>
      <c r="F1306" s="632"/>
      <c r="G1306" s="632"/>
      <c r="H1306" s="632"/>
    </row>
    <row r="1307" spans="1:9" ht="15">
      <c r="A1307" s="643"/>
      <c r="B1307" s="634"/>
      <c r="C1307" s="640"/>
      <c r="D1307" s="641"/>
      <c r="F1307" s="637"/>
      <c r="G1307" s="637"/>
      <c r="H1307" s="637"/>
      <c r="I1307" s="647"/>
    </row>
    <row r="1308" spans="1:9">
      <c r="A1308" s="646"/>
      <c r="B1308" s="629"/>
      <c r="C1308" s="630"/>
      <c r="D1308" s="631"/>
      <c r="F1308" s="637"/>
      <c r="G1308" s="637"/>
      <c r="H1308" s="637"/>
      <c r="I1308" s="620"/>
    </row>
    <row r="1309" spans="1:9">
      <c r="A1309" s="644"/>
      <c r="B1309" s="629"/>
      <c r="C1309" s="630"/>
      <c r="D1309" s="631"/>
      <c r="F1309" s="632"/>
      <c r="G1309" s="632"/>
      <c r="H1309" s="632"/>
    </row>
    <row r="1310" spans="1:9">
      <c r="A1310" s="645"/>
      <c r="B1310" s="629"/>
      <c r="C1310" s="630"/>
      <c r="D1310" s="631"/>
      <c r="F1310" s="637"/>
      <c r="G1310" s="637"/>
      <c r="H1310" s="637"/>
      <c r="I1310" s="620"/>
    </row>
    <row r="1311" spans="1:9">
      <c r="A1311" s="643"/>
      <c r="B1311" s="629"/>
      <c r="C1311" s="630"/>
      <c r="D1311" s="631"/>
      <c r="F1311" s="632"/>
      <c r="G1311" s="632"/>
      <c r="H1311" s="632"/>
    </row>
    <row r="1312" spans="1:9">
      <c r="A1312" s="643"/>
      <c r="B1312" s="629"/>
      <c r="C1312" s="630"/>
      <c r="D1312" s="631"/>
      <c r="F1312" s="637"/>
      <c r="G1312" s="637"/>
      <c r="H1312" s="637"/>
    </row>
    <row r="1313" spans="1:9">
      <c r="A1313" s="643"/>
      <c r="B1313" s="629"/>
      <c r="C1313" s="630"/>
      <c r="D1313" s="631"/>
      <c r="F1313" s="632"/>
      <c r="G1313" s="632"/>
      <c r="H1313" s="632"/>
    </row>
    <row r="1314" spans="1:9">
      <c r="A1314" s="643"/>
      <c r="B1314" s="629"/>
      <c r="C1314" s="630"/>
      <c r="D1314" s="631"/>
      <c r="F1314" s="637"/>
      <c r="G1314" s="637"/>
      <c r="H1314" s="637"/>
    </row>
    <row r="1315" spans="1:9">
      <c r="A1315" s="644"/>
      <c r="B1315" s="629"/>
      <c r="C1315" s="630"/>
      <c r="D1315" s="631"/>
      <c r="F1315" s="632"/>
      <c r="G1315" s="632"/>
      <c r="H1315" s="632"/>
    </row>
    <row r="1316" spans="1:9">
      <c r="A1316" s="644"/>
      <c r="B1316" s="629"/>
      <c r="C1316" s="630"/>
      <c r="D1316" s="631"/>
      <c r="F1316" s="637"/>
      <c r="G1316" s="637"/>
      <c r="H1316" s="637"/>
    </row>
    <row r="1317" spans="1:9">
      <c r="A1317" s="646"/>
      <c r="B1317" s="629"/>
      <c r="C1317" s="630"/>
      <c r="D1317" s="631"/>
      <c r="F1317" s="632"/>
      <c r="G1317" s="632"/>
      <c r="H1317" s="632"/>
    </row>
    <row r="1318" spans="1:9">
      <c r="A1318" s="646"/>
      <c r="B1318" s="629"/>
      <c r="C1318" s="630"/>
      <c r="D1318" s="631"/>
      <c r="F1318" s="637"/>
      <c r="G1318" s="637"/>
      <c r="H1318" s="637"/>
    </row>
    <row r="1319" spans="1:9">
      <c r="A1319" s="643"/>
      <c r="B1319" s="629"/>
      <c r="C1319" s="630"/>
      <c r="D1319" s="631"/>
      <c r="F1319" s="632"/>
      <c r="G1319" s="632"/>
      <c r="H1319" s="632"/>
    </row>
    <row r="1320" spans="1:9">
      <c r="A1320" s="644"/>
      <c r="B1320" s="629"/>
      <c r="C1320" s="630"/>
      <c r="D1320" s="631"/>
      <c r="F1320" s="637"/>
      <c r="G1320" s="637"/>
      <c r="H1320" s="637"/>
    </row>
    <row r="1321" spans="1:9">
      <c r="A1321" s="644"/>
      <c r="B1321" s="629"/>
      <c r="C1321" s="630"/>
      <c r="D1321" s="631"/>
      <c r="F1321" s="632"/>
      <c r="G1321" s="632"/>
      <c r="H1321" s="632"/>
    </row>
    <row r="1322" spans="1:9">
      <c r="A1322" s="644"/>
      <c r="B1322" s="629"/>
      <c r="C1322" s="630"/>
      <c r="D1322" s="631"/>
      <c r="F1322" s="637"/>
      <c r="G1322" s="637"/>
      <c r="H1322" s="637"/>
    </row>
    <row r="1323" spans="1:9" ht="15">
      <c r="A1323" s="643"/>
      <c r="B1323" s="635"/>
      <c r="C1323" s="640"/>
      <c r="D1323" s="641"/>
      <c r="F1323" s="637"/>
      <c r="G1323" s="637"/>
      <c r="H1323" s="637"/>
      <c r="I1323" s="647"/>
    </row>
    <row r="1324" spans="1:9" ht="15">
      <c r="A1324" s="644"/>
      <c r="B1324" s="634"/>
      <c r="C1324" s="640"/>
      <c r="D1324" s="641"/>
      <c r="F1324" s="637"/>
      <c r="G1324" s="637"/>
      <c r="H1324" s="637"/>
      <c r="I1324" s="647"/>
    </row>
    <row r="1325" spans="1:9">
      <c r="A1325" s="643"/>
      <c r="B1325" s="629"/>
      <c r="C1325" s="630"/>
      <c r="D1325" s="631"/>
      <c r="F1325" s="632"/>
      <c r="G1325" s="632"/>
      <c r="H1325" s="632"/>
    </row>
    <row r="1326" spans="1:9" ht="15">
      <c r="A1326" s="643"/>
      <c r="B1326" s="634"/>
      <c r="C1326" s="638"/>
      <c r="D1326" s="639"/>
      <c r="F1326" s="637"/>
      <c r="G1326" s="637"/>
      <c r="H1326" s="637"/>
      <c r="I1326" s="647"/>
    </row>
    <row r="1327" spans="1:9">
      <c r="A1327" s="646"/>
      <c r="B1327" s="629"/>
      <c r="C1327" s="630"/>
      <c r="D1327" s="631"/>
      <c r="F1327" s="637"/>
      <c r="G1327" s="637"/>
      <c r="H1327" s="637"/>
    </row>
    <row r="1328" spans="1:9">
      <c r="A1328" s="643"/>
      <c r="B1328" s="629"/>
      <c r="C1328" s="630"/>
      <c r="D1328" s="631"/>
      <c r="F1328" s="632"/>
      <c r="G1328" s="632"/>
      <c r="H1328" s="632"/>
      <c r="I1328" s="620"/>
    </row>
    <row r="1329" spans="1:9">
      <c r="A1329" s="643"/>
      <c r="B1329" s="629"/>
      <c r="C1329" s="630"/>
      <c r="D1329" s="631"/>
      <c r="F1329" s="637"/>
      <c r="G1329" s="637"/>
      <c r="H1329" s="637"/>
    </row>
    <row r="1330" spans="1:9">
      <c r="A1330" s="643"/>
      <c r="B1330" s="629"/>
      <c r="C1330" s="630"/>
      <c r="D1330" s="631"/>
      <c r="F1330" s="632"/>
      <c r="G1330" s="632"/>
      <c r="H1330" s="632"/>
    </row>
    <row r="1331" spans="1:9" ht="15">
      <c r="A1331" s="643"/>
      <c r="B1331" s="635"/>
      <c r="C1331" s="638"/>
      <c r="D1331" s="639"/>
      <c r="F1331" s="637"/>
      <c r="G1331" s="637"/>
      <c r="H1331" s="637"/>
      <c r="I1331" s="619"/>
    </row>
    <row r="1332" spans="1:9">
      <c r="A1332" s="643"/>
      <c r="B1332" s="629"/>
      <c r="C1332" s="630"/>
      <c r="D1332" s="631"/>
      <c r="F1332" s="637"/>
      <c r="G1332" s="637"/>
      <c r="H1332" s="637"/>
      <c r="I1332" s="620"/>
    </row>
    <row r="1333" spans="1:9">
      <c r="A1333" s="643"/>
      <c r="B1333" s="629"/>
      <c r="C1333" s="630"/>
      <c r="D1333" s="631"/>
      <c r="F1333" s="632"/>
      <c r="G1333" s="632"/>
      <c r="H1333" s="632"/>
    </row>
    <row r="1334" spans="1:9">
      <c r="A1334" s="644"/>
      <c r="B1334" s="629"/>
      <c r="C1334" s="630"/>
      <c r="D1334" s="631"/>
      <c r="F1334" s="637"/>
      <c r="G1334" s="637"/>
      <c r="H1334" s="637"/>
    </row>
    <row r="1335" spans="1:9">
      <c r="A1335" s="643"/>
      <c r="B1335" s="629"/>
      <c r="C1335" s="630"/>
      <c r="D1335" s="631"/>
      <c r="F1335" s="632"/>
      <c r="G1335" s="632"/>
      <c r="H1335" s="632"/>
      <c r="I1335" s="620"/>
    </row>
    <row r="1336" spans="1:9">
      <c r="A1336" s="643"/>
      <c r="B1336" s="629"/>
      <c r="C1336" s="630"/>
      <c r="D1336" s="631"/>
      <c r="F1336" s="637"/>
      <c r="G1336" s="637"/>
      <c r="H1336" s="637"/>
      <c r="I1336" s="620"/>
    </row>
    <row r="1337" spans="1:9" ht="15">
      <c r="A1337" s="643"/>
      <c r="B1337" s="635"/>
      <c r="C1337" s="640"/>
      <c r="D1337" s="641"/>
      <c r="F1337" s="637"/>
      <c r="G1337" s="637"/>
      <c r="H1337" s="637"/>
      <c r="I1337" s="647"/>
    </row>
    <row r="1338" spans="1:9" ht="15">
      <c r="A1338" s="644"/>
      <c r="B1338" s="634"/>
      <c r="C1338" s="638"/>
      <c r="D1338" s="639"/>
      <c r="F1338" s="637"/>
      <c r="G1338" s="637"/>
      <c r="H1338" s="637"/>
      <c r="I1338" s="647"/>
    </row>
    <row r="1339" spans="1:9">
      <c r="A1339" s="645"/>
      <c r="B1339" s="629"/>
      <c r="C1339" s="630"/>
      <c r="D1339" s="631"/>
      <c r="F1339" s="632"/>
      <c r="G1339" s="632"/>
      <c r="H1339" s="632"/>
    </row>
    <row r="1340" spans="1:9">
      <c r="A1340" s="643"/>
      <c r="B1340" s="629"/>
      <c r="C1340" s="630"/>
      <c r="D1340" s="631"/>
      <c r="F1340" s="637"/>
      <c r="G1340" s="637"/>
      <c r="H1340" s="637"/>
    </row>
    <row r="1341" spans="1:9">
      <c r="A1341" s="643"/>
      <c r="B1341" s="635"/>
      <c r="C1341" s="635"/>
      <c r="D1341" s="636"/>
      <c r="F1341" s="637"/>
      <c r="G1341" s="637"/>
      <c r="H1341" s="637"/>
      <c r="I1341" s="647"/>
    </row>
    <row r="1342" spans="1:9">
      <c r="A1342" s="643"/>
      <c r="B1342" s="629"/>
      <c r="C1342" s="630"/>
      <c r="D1342" s="631"/>
      <c r="F1342" s="637"/>
      <c r="G1342" s="637"/>
      <c r="H1342" s="637"/>
    </row>
    <row r="1343" spans="1:9">
      <c r="A1343" s="643"/>
      <c r="B1343" s="635"/>
      <c r="C1343" s="635"/>
      <c r="D1343" s="636"/>
      <c r="F1343" s="637"/>
      <c r="G1343" s="637"/>
      <c r="H1343" s="637"/>
      <c r="I1343" s="619"/>
    </row>
    <row r="1344" spans="1:9">
      <c r="A1344" s="643"/>
      <c r="B1344" s="629"/>
      <c r="C1344" s="630"/>
      <c r="D1344" s="631"/>
      <c r="F1344" s="632"/>
      <c r="G1344" s="632"/>
      <c r="H1344" s="632"/>
    </row>
    <row r="1345" spans="1:9">
      <c r="A1345" s="643"/>
      <c r="B1345" s="629"/>
      <c r="C1345" s="630"/>
      <c r="D1345" s="631"/>
      <c r="F1345" s="637"/>
      <c r="G1345" s="637"/>
      <c r="H1345" s="637"/>
    </row>
    <row r="1346" spans="1:9">
      <c r="A1346" s="643"/>
      <c r="B1346" s="635"/>
      <c r="C1346" s="635"/>
      <c r="D1346" s="636"/>
      <c r="F1346" s="637"/>
      <c r="G1346" s="637"/>
      <c r="H1346" s="637"/>
      <c r="I1346" s="647"/>
    </row>
    <row r="1347" spans="1:9">
      <c r="A1347" s="643"/>
      <c r="B1347" s="629"/>
      <c r="C1347" s="630"/>
      <c r="D1347" s="631"/>
      <c r="F1347" s="632"/>
      <c r="G1347" s="632"/>
      <c r="H1347" s="632"/>
    </row>
    <row r="1348" spans="1:9" ht="15">
      <c r="A1348" s="643"/>
      <c r="B1348" s="634"/>
      <c r="C1348" s="640"/>
      <c r="D1348" s="641"/>
      <c r="F1348" s="637"/>
      <c r="G1348" s="637"/>
      <c r="H1348" s="637"/>
      <c r="I1348" s="619"/>
    </row>
    <row r="1349" spans="1:9" ht="15">
      <c r="A1349" s="643"/>
      <c r="B1349" s="635"/>
      <c r="C1349" s="638"/>
      <c r="D1349" s="639"/>
      <c r="F1349" s="637"/>
      <c r="G1349" s="637"/>
      <c r="H1349" s="637"/>
      <c r="I1349" s="619"/>
    </row>
    <row r="1350" spans="1:9">
      <c r="A1350" s="643"/>
      <c r="B1350" s="629"/>
      <c r="C1350" s="630"/>
      <c r="D1350" s="631"/>
      <c r="F1350" s="637"/>
      <c r="G1350" s="637"/>
      <c r="H1350" s="637"/>
    </row>
    <row r="1351" spans="1:9">
      <c r="A1351" s="643"/>
      <c r="B1351" s="629"/>
      <c r="C1351" s="630"/>
      <c r="D1351" s="631"/>
      <c r="F1351" s="632"/>
      <c r="G1351" s="632"/>
      <c r="H1351" s="632"/>
    </row>
    <row r="1352" spans="1:9">
      <c r="A1352" s="643"/>
      <c r="B1352" s="629"/>
      <c r="C1352" s="630"/>
      <c r="D1352" s="631"/>
      <c r="F1352" s="637"/>
      <c r="G1352" s="637"/>
      <c r="H1352" s="637"/>
    </row>
    <row r="1353" spans="1:9">
      <c r="A1353" s="643"/>
      <c r="B1353" s="629"/>
      <c r="C1353" s="630"/>
      <c r="D1353" s="631"/>
      <c r="F1353" s="632"/>
      <c r="G1353" s="632"/>
      <c r="H1353" s="632"/>
    </row>
    <row r="1354" spans="1:9" ht="15">
      <c r="A1354" s="643"/>
      <c r="B1354" s="635"/>
      <c r="C1354" s="640"/>
      <c r="D1354" s="641"/>
      <c r="F1354" s="637"/>
      <c r="G1354" s="637"/>
      <c r="H1354" s="637"/>
      <c r="I1354" s="619"/>
    </row>
    <row r="1355" spans="1:9">
      <c r="A1355" s="643"/>
      <c r="B1355" s="629"/>
      <c r="C1355" s="630"/>
      <c r="D1355" s="631"/>
      <c r="F1355" s="637"/>
      <c r="G1355" s="637"/>
      <c r="H1355" s="637"/>
    </row>
    <row r="1356" spans="1:9">
      <c r="A1356" s="643"/>
      <c r="B1356" s="629"/>
      <c r="C1356" s="630"/>
      <c r="D1356" s="631"/>
      <c r="F1356" s="632"/>
      <c r="G1356" s="632"/>
      <c r="H1356" s="632"/>
    </row>
    <row r="1357" spans="1:9">
      <c r="A1357" s="643"/>
      <c r="B1357" s="629"/>
      <c r="C1357" s="630"/>
      <c r="D1357" s="631"/>
      <c r="F1357" s="637"/>
      <c r="G1357" s="637"/>
      <c r="H1357" s="637"/>
    </row>
    <row r="1358" spans="1:9" ht="15">
      <c r="A1358" s="643"/>
      <c r="B1358" s="635"/>
      <c r="C1358" s="638"/>
      <c r="D1358" s="639"/>
      <c r="F1358" s="637"/>
      <c r="G1358" s="637"/>
      <c r="H1358" s="637"/>
      <c r="I1358" s="647"/>
    </row>
    <row r="1359" spans="1:9">
      <c r="A1359" s="643"/>
      <c r="B1359" s="629"/>
      <c r="C1359" s="630"/>
      <c r="D1359" s="631"/>
      <c r="F1359" s="632"/>
      <c r="G1359" s="632"/>
      <c r="H1359" s="632"/>
      <c r="I1359" s="620"/>
    </row>
    <row r="1360" spans="1:9" ht="15">
      <c r="A1360" s="643"/>
      <c r="B1360" s="635"/>
      <c r="C1360" s="638"/>
      <c r="D1360" s="639"/>
      <c r="F1360" s="637"/>
      <c r="G1360" s="637"/>
      <c r="H1360" s="637"/>
      <c r="I1360" s="647"/>
    </row>
    <row r="1361" spans="1:9">
      <c r="A1361" s="643"/>
      <c r="B1361" s="629"/>
      <c r="C1361" s="630"/>
      <c r="D1361" s="631"/>
      <c r="F1361" s="637"/>
      <c r="G1361" s="637"/>
      <c r="H1361" s="637"/>
    </row>
    <row r="1362" spans="1:9" ht="15">
      <c r="A1362" s="643"/>
      <c r="B1362" s="634"/>
      <c r="C1362" s="638"/>
      <c r="D1362" s="639"/>
      <c r="F1362" s="637"/>
      <c r="G1362" s="637"/>
      <c r="H1362" s="637"/>
      <c r="I1362" s="647"/>
    </row>
    <row r="1363" spans="1:9">
      <c r="A1363" s="643"/>
      <c r="B1363" s="629"/>
      <c r="C1363" s="630"/>
      <c r="D1363" s="631"/>
      <c r="F1363" s="632"/>
      <c r="G1363" s="632"/>
      <c r="H1363" s="632"/>
    </row>
    <row r="1364" spans="1:9">
      <c r="A1364" s="643"/>
      <c r="B1364" s="629"/>
      <c r="C1364" s="630"/>
      <c r="D1364" s="631"/>
      <c r="F1364" s="637"/>
      <c r="G1364" s="637"/>
      <c r="H1364" s="637"/>
    </row>
    <row r="1365" spans="1:9" ht="15">
      <c r="A1365" s="643"/>
      <c r="B1365" s="634"/>
      <c r="C1365" s="640"/>
      <c r="D1365" s="641"/>
      <c r="F1365" s="637"/>
      <c r="G1365" s="637"/>
      <c r="H1365" s="637"/>
      <c r="I1365" s="647"/>
    </row>
    <row r="1366" spans="1:9" ht="15">
      <c r="A1366" s="643"/>
      <c r="B1366" s="634"/>
      <c r="C1366" s="638"/>
      <c r="D1366" s="639"/>
      <c r="F1366" s="637"/>
      <c r="G1366" s="637"/>
      <c r="H1366" s="637"/>
      <c r="I1366" s="647"/>
    </row>
    <row r="1367" spans="1:9">
      <c r="A1367" s="643"/>
      <c r="B1367" s="629"/>
      <c r="C1367" s="630"/>
      <c r="D1367" s="631"/>
      <c r="F1367" s="632"/>
      <c r="G1367" s="632"/>
      <c r="H1367" s="632"/>
      <c r="I1367" s="620"/>
    </row>
    <row r="1368" spans="1:9">
      <c r="A1368" s="643"/>
      <c r="B1368" s="629"/>
      <c r="C1368" s="630"/>
      <c r="D1368" s="631"/>
      <c r="F1368" s="637"/>
      <c r="G1368" s="637"/>
      <c r="H1368" s="637"/>
    </row>
    <row r="1369" spans="1:9">
      <c r="A1369" s="645"/>
      <c r="B1369" s="635"/>
      <c r="C1369" s="635"/>
      <c r="D1369" s="636"/>
      <c r="F1369" s="637"/>
      <c r="G1369" s="637"/>
      <c r="H1369" s="637"/>
      <c r="I1369" s="647"/>
    </row>
    <row r="1370" spans="1:9" ht="15">
      <c r="A1370" s="645"/>
      <c r="B1370" s="635"/>
      <c r="C1370" s="640"/>
      <c r="D1370" s="641"/>
      <c r="F1370" s="637"/>
      <c r="G1370" s="637"/>
      <c r="H1370" s="637"/>
      <c r="I1370" s="647"/>
    </row>
    <row r="1371" spans="1:9">
      <c r="A1371" s="645"/>
      <c r="B1371" s="629"/>
      <c r="C1371" s="630"/>
      <c r="D1371" s="631"/>
      <c r="F1371" s="632"/>
      <c r="G1371" s="632"/>
      <c r="H1371" s="632"/>
    </row>
    <row r="1372" spans="1:9" ht="15">
      <c r="A1372" s="645"/>
      <c r="B1372" s="634"/>
      <c r="C1372" s="640"/>
      <c r="D1372" s="641"/>
      <c r="F1372" s="637"/>
      <c r="G1372" s="637"/>
      <c r="H1372" s="637"/>
      <c r="I1372" s="619"/>
    </row>
    <row r="1373" spans="1:9">
      <c r="A1373" s="645"/>
      <c r="B1373" s="629"/>
      <c r="C1373" s="630"/>
      <c r="D1373" s="631"/>
      <c r="F1373" s="637"/>
      <c r="G1373" s="637"/>
      <c r="H1373" s="637"/>
    </row>
    <row r="1374" spans="1:9" ht="15">
      <c r="A1374" s="645"/>
      <c r="B1374" s="634"/>
      <c r="C1374" s="640"/>
      <c r="D1374" s="641"/>
      <c r="F1374" s="637"/>
      <c r="G1374" s="637"/>
      <c r="H1374" s="637"/>
      <c r="I1374" s="647"/>
    </row>
    <row r="1375" spans="1:9">
      <c r="A1375" s="645"/>
      <c r="B1375" s="629"/>
      <c r="C1375" s="630"/>
      <c r="D1375" s="631"/>
      <c r="F1375" s="632"/>
      <c r="G1375" s="632"/>
      <c r="H1375" s="632"/>
      <c r="I1375" s="620"/>
    </row>
    <row r="1376" spans="1:9" ht="15">
      <c r="A1376" s="645"/>
      <c r="B1376" s="634"/>
      <c r="C1376" s="638"/>
      <c r="D1376" s="639"/>
      <c r="F1376" s="637"/>
      <c r="G1376" s="637"/>
      <c r="H1376" s="637"/>
      <c r="I1376" s="647"/>
    </row>
    <row r="1377" spans="1:9">
      <c r="A1377" s="645"/>
      <c r="B1377" s="629"/>
      <c r="C1377" s="630"/>
      <c r="D1377" s="631"/>
      <c r="F1377" s="637"/>
      <c r="G1377" s="637"/>
      <c r="H1377" s="637"/>
    </row>
    <row r="1378" spans="1:9">
      <c r="A1378" s="645"/>
      <c r="B1378" s="635"/>
      <c r="C1378" s="635"/>
      <c r="D1378" s="636"/>
      <c r="F1378" s="637"/>
      <c r="G1378" s="637"/>
      <c r="H1378" s="637"/>
      <c r="I1378" s="647"/>
    </row>
    <row r="1379" spans="1:9">
      <c r="A1379" s="645"/>
      <c r="B1379" s="629"/>
      <c r="C1379" s="630"/>
      <c r="D1379" s="631"/>
      <c r="F1379" s="632"/>
      <c r="G1379" s="632"/>
      <c r="H1379" s="632"/>
      <c r="I1379" s="620"/>
    </row>
    <row r="1380" spans="1:9">
      <c r="A1380" s="645"/>
      <c r="B1380" s="629"/>
      <c r="C1380" s="630"/>
      <c r="D1380" s="631"/>
      <c r="F1380" s="637"/>
      <c r="G1380" s="637"/>
      <c r="H1380" s="637"/>
    </row>
    <row r="1381" spans="1:9" ht="15">
      <c r="A1381" s="645"/>
      <c r="B1381" s="635"/>
      <c r="C1381" s="638"/>
      <c r="D1381" s="639"/>
      <c r="F1381" s="637"/>
      <c r="G1381" s="637"/>
      <c r="H1381" s="637"/>
      <c r="I1381" s="647"/>
    </row>
    <row r="1382" spans="1:9" ht="15">
      <c r="A1382" s="645"/>
      <c r="B1382" s="634"/>
      <c r="C1382" s="638"/>
      <c r="D1382" s="639"/>
      <c r="F1382" s="637"/>
      <c r="G1382" s="637"/>
      <c r="H1382" s="637"/>
      <c r="I1382" s="647"/>
    </row>
    <row r="1383" spans="1:9">
      <c r="A1383" s="645"/>
      <c r="B1383" s="629"/>
      <c r="C1383" s="630"/>
      <c r="D1383" s="631"/>
      <c r="F1383" s="632"/>
      <c r="G1383" s="632"/>
      <c r="H1383" s="632"/>
      <c r="I1383" s="620"/>
    </row>
    <row r="1384" spans="1:9">
      <c r="A1384" s="645"/>
      <c r="B1384" s="629"/>
      <c r="C1384" s="630"/>
      <c r="D1384" s="631"/>
      <c r="F1384" s="637"/>
      <c r="G1384" s="637"/>
      <c r="H1384" s="637"/>
    </row>
    <row r="1385" spans="1:9">
      <c r="A1385" s="645"/>
      <c r="B1385" s="629"/>
      <c r="C1385" s="630"/>
      <c r="D1385" s="631"/>
      <c r="F1385" s="632"/>
      <c r="G1385" s="632"/>
      <c r="H1385" s="632"/>
    </row>
    <row r="1386" spans="1:9">
      <c r="A1386" s="645"/>
      <c r="B1386" s="629"/>
      <c r="C1386" s="630"/>
      <c r="D1386" s="631"/>
      <c r="F1386" s="637"/>
      <c r="G1386" s="637"/>
      <c r="H1386" s="637"/>
    </row>
    <row r="1387" spans="1:9">
      <c r="A1387" s="645"/>
      <c r="B1387" s="629"/>
      <c r="C1387" s="630"/>
      <c r="D1387" s="631"/>
      <c r="F1387" s="632"/>
      <c r="G1387" s="632"/>
      <c r="H1387" s="632"/>
    </row>
    <row r="1388" spans="1:9">
      <c r="A1388" s="645"/>
      <c r="B1388" s="629"/>
      <c r="C1388" s="630"/>
      <c r="D1388" s="631"/>
      <c r="F1388" s="637"/>
      <c r="G1388" s="637"/>
      <c r="H1388" s="637"/>
    </row>
    <row r="1389" spans="1:9">
      <c r="A1389" s="645"/>
      <c r="B1389" s="629"/>
      <c r="C1389" s="630"/>
      <c r="D1389" s="631"/>
      <c r="F1389" s="632"/>
      <c r="G1389" s="632"/>
      <c r="H1389" s="632"/>
    </row>
    <row r="1390" spans="1:9">
      <c r="A1390" s="645"/>
      <c r="B1390" s="629"/>
      <c r="C1390" s="630"/>
      <c r="D1390" s="631"/>
      <c r="F1390" s="637"/>
      <c r="G1390" s="637"/>
      <c r="H1390" s="637"/>
    </row>
    <row r="1391" spans="1:9">
      <c r="A1391" s="645"/>
      <c r="B1391" s="629"/>
      <c r="C1391" s="630"/>
      <c r="D1391" s="631"/>
      <c r="F1391" s="632"/>
      <c r="G1391" s="632"/>
      <c r="H1391" s="632"/>
    </row>
    <row r="1392" spans="1:9">
      <c r="A1392" s="645"/>
      <c r="B1392" s="629"/>
      <c r="C1392" s="630"/>
      <c r="D1392" s="631"/>
      <c r="F1392" s="637"/>
      <c r="G1392" s="637"/>
      <c r="H1392" s="637"/>
    </row>
    <row r="1393" spans="1:9">
      <c r="A1393" s="645"/>
      <c r="B1393" s="629"/>
      <c r="C1393" s="630"/>
      <c r="D1393" s="631"/>
      <c r="F1393" s="632"/>
      <c r="G1393" s="632"/>
      <c r="H1393" s="632"/>
    </row>
    <row r="1394" spans="1:9">
      <c r="A1394" s="645"/>
      <c r="B1394" s="629"/>
      <c r="C1394" s="630"/>
      <c r="D1394" s="631"/>
      <c r="F1394" s="637"/>
      <c r="G1394" s="637"/>
      <c r="H1394" s="637"/>
    </row>
    <row r="1395" spans="1:9">
      <c r="A1395" s="645"/>
      <c r="B1395" s="629"/>
      <c r="C1395" s="630"/>
      <c r="D1395" s="631"/>
      <c r="F1395" s="632"/>
      <c r="G1395" s="632"/>
      <c r="H1395" s="632"/>
    </row>
    <row r="1396" spans="1:9">
      <c r="A1396" s="645"/>
      <c r="B1396" s="634"/>
      <c r="C1396" s="635"/>
      <c r="D1396" s="636"/>
      <c r="F1396" s="637"/>
      <c r="G1396" s="637"/>
      <c r="H1396" s="637"/>
      <c r="I1396" s="647"/>
    </row>
    <row r="1397" spans="1:9">
      <c r="A1397" s="645"/>
      <c r="B1397" s="629"/>
      <c r="C1397" s="630"/>
      <c r="D1397" s="631"/>
      <c r="F1397" s="637"/>
      <c r="G1397" s="637"/>
      <c r="H1397" s="637"/>
      <c r="I1397" s="620"/>
    </row>
    <row r="1398" spans="1:9" ht="15">
      <c r="A1398" s="645"/>
      <c r="B1398" s="635"/>
      <c r="C1398" s="640"/>
      <c r="D1398" s="641"/>
      <c r="F1398" s="637"/>
      <c r="G1398" s="637"/>
      <c r="H1398" s="637"/>
      <c r="I1398" s="647"/>
    </row>
    <row r="1399" spans="1:9" ht="15">
      <c r="A1399" s="645"/>
      <c r="B1399" s="635"/>
      <c r="C1399" s="638"/>
      <c r="D1399" s="639"/>
      <c r="F1399" s="637"/>
      <c r="G1399" s="637"/>
      <c r="H1399" s="637"/>
      <c r="I1399" s="647"/>
    </row>
    <row r="1400" spans="1:9">
      <c r="A1400" s="645"/>
      <c r="B1400" s="629"/>
      <c r="C1400" s="630"/>
      <c r="D1400" s="631"/>
      <c r="F1400" s="632"/>
      <c r="G1400" s="632"/>
      <c r="H1400" s="632"/>
      <c r="I1400" s="620"/>
    </row>
    <row r="1401" spans="1:9">
      <c r="A1401" s="645"/>
      <c r="B1401" s="635"/>
      <c r="C1401" s="635"/>
      <c r="D1401" s="636"/>
      <c r="F1401" s="637"/>
      <c r="G1401" s="637"/>
      <c r="H1401" s="637"/>
      <c r="I1401" s="647"/>
    </row>
    <row r="1402" spans="1:9">
      <c r="A1402" s="645"/>
      <c r="B1402" s="629"/>
      <c r="C1402" s="630"/>
      <c r="D1402" s="631"/>
      <c r="F1402" s="637"/>
      <c r="G1402" s="637"/>
      <c r="H1402" s="637"/>
    </row>
    <row r="1403" spans="1:9">
      <c r="A1403" s="645"/>
      <c r="B1403" s="629"/>
      <c r="C1403" s="630"/>
      <c r="D1403" s="631"/>
      <c r="F1403" s="632"/>
      <c r="G1403" s="632"/>
      <c r="H1403" s="632"/>
    </row>
    <row r="1404" spans="1:9" ht="15">
      <c r="A1404" s="645"/>
      <c r="B1404" s="635"/>
      <c r="C1404" s="638"/>
      <c r="D1404" s="639"/>
      <c r="F1404" s="637"/>
      <c r="G1404" s="637"/>
      <c r="H1404" s="637"/>
      <c r="I1404" s="647"/>
    </row>
    <row r="1405" spans="1:9">
      <c r="A1405" s="645"/>
      <c r="B1405" s="629"/>
      <c r="C1405" s="630"/>
      <c r="D1405" s="631"/>
      <c r="F1405" s="637"/>
      <c r="G1405" s="637"/>
      <c r="H1405" s="637"/>
      <c r="I1405" s="620"/>
    </row>
    <row r="1406" spans="1:9">
      <c r="A1406" s="645"/>
      <c r="B1406" s="629"/>
      <c r="C1406" s="630"/>
      <c r="D1406" s="631"/>
      <c r="F1406" s="632"/>
      <c r="G1406" s="632"/>
      <c r="H1406" s="632"/>
    </row>
    <row r="1407" spans="1:9">
      <c r="A1407" s="645"/>
      <c r="B1407" s="629"/>
      <c r="C1407" s="630"/>
      <c r="D1407" s="631"/>
      <c r="F1407" s="637"/>
      <c r="G1407" s="637"/>
      <c r="H1407" s="637"/>
      <c r="I1407" s="620"/>
    </row>
    <row r="1408" spans="1:9" ht="15">
      <c r="A1408" s="645"/>
      <c r="B1408" s="634"/>
      <c r="C1408" s="640"/>
      <c r="D1408" s="641"/>
      <c r="F1408" s="637"/>
      <c r="G1408" s="637"/>
      <c r="H1408" s="637"/>
      <c r="I1408" s="619"/>
    </row>
    <row r="1409" spans="1:9" ht="15">
      <c r="A1409" s="645"/>
      <c r="B1409" s="634"/>
      <c r="C1409" s="638"/>
      <c r="D1409" s="639"/>
      <c r="F1409" s="637"/>
      <c r="G1409" s="637"/>
      <c r="H1409" s="637"/>
      <c r="I1409" s="647"/>
    </row>
    <row r="1410" spans="1:9">
      <c r="A1410" s="645"/>
      <c r="B1410" s="635"/>
      <c r="C1410" s="635"/>
      <c r="D1410" s="636"/>
      <c r="F1410" s="637"/>
      <c r="G1410" s="637"/>
      <c r="H1410" s="637"/>
      <c r="I1410" s="647"/>
    </row>
    <row r="1411" spans="1:9">
      <c r="A1411" s="645"/>
      <c r="B1411" s="629"/>
      <c r="C1411" s="630"/>
      <c r="D1411" s="631"/>
      <c r="F1411" s="632"/>
      <c r="G1411" s="632"/>
      <c r="H1411" s="632"/>
    </row>
    <row r="1412" spans="1:9" ht="15">
      <c r="A1412" s="645"/>
      <c r="B1412" s="634"/>
      <c r="C1412" s="638"/>
      <c r="D1412" s="639"/>
      <c r="F1412" s="637"/>
      <c r="G1412" s="637"/>
      <c r="H1412" s="637"/>
      <c r="I1412" s="647"/>
    </row>
    <row r="1413" spans="1:9" ht="15">
      <c r="A1413" s="645"/>
      <c r="B1413" s="634"/>
      <c r="C1413" s="640"/>
      <c r="D1413" s="641"/>
      <c r="F1413" s="637"/>
      <c r="G1413" s="637"/>
      <c r="H1413" s="637"/>
      <c r="I1413" s="647"/>
    </row>
    <row r="1414" spans="1:9" ht="15">
      <c r="A1414" s="645"/>
      <c r="B1414" s="635"/>
      <c r="C1414" s="638"/>
      <c r="D1414" s="639"/>
      <c r="F1414" s="637"/>
      <c r="G1414" s="637"/>
      <c r="H1414" s="637"/>
      <c r="I1414" s="647"/>
    </row>
    <row r="1415" spans="1:9" ht="15">
      <c r="A1415" s="645"/>
      <c r="B1415" s="635"/>
      <c r="C1415" s="638"/>
      <c r="D1415" s="639"/>
      <c r="F1415" s="637"/>
      <c r="G1415" s="637"/>
      <c r="H1415" s="637"/>
      <c r="I1415" s="647"/>
    </row>
    <row r="1416" spans="1:9">
      <c r="A1416" s="645"/>
      <c r="B1416" s="635"/>
      <c r="C1416" s="635"/>
      <c r="D1416" s="636"/>
      <c r="F1416" s="637"/>
      <c r="G1416" s="637"/>
      <c r="H1416" s="637"/>
      <c r="I1416" s="647"/>
    </row>
    <row r="1417" spans="1:9">
      <c r="A1417" s="645"/>
      <c r="B1417" s="635"/>
      <c r="C1417" s="635"/>
      <c r="D1417" s="636"/>
      <c r="F1417" s="637"/>
      <c r="G1417" s="637"/>
      <c r="H1417" s="637"/>
      <c r="I1417" s="619"/>
    </row>
    <row r="1418" spans="1:9">
      <c r="A1418" s="645"/>
      <c r="B1418" s="635"/>
      <c r="C1418" s="635"/>
      <c r="D1418" s="636"/>
      <c r="F1418" s="637"/>
      <c r="G1418" s="637"/>
      <c r="H1418" s="637"/>
      <c r="I1418" s="647"/>
    </row>
    <row r="1419" spans="1:9">
      <c r="A1419" s="645"/>
      <c r="B1419" s="635"/>
      <c r="C1419" s="635"/>
      <c r="D1419" s="636"/>
      <c r="F1419" s="637"/>
      <c r="G1419" s="637"/>
      <c r="H1419" s="637"/>
      <c r="I1419" s="647"/>
    </row>
    <row r="1420" spans="1:9" ht="15">
      <c r="A1420" s="645"/>
      <c r="B1420" s="634"/>
      <c r="C1420" s="638"/>
      <c r="D1420" s="639"/>
      <c r="F1420" s="637"/>
      <c r="G1420" s="637"/>
      <c r="H1420" s="637"/>
      <c r="I1420" s="619"/>
    </row>
    <row r="1421" spans="1:9">
      <c r="A1421" s="645"/>
      <c r="B1421" s="629"/>
      <c r="C1421" s="630"/>
      <c r="D1421" s="631"/>
      <c r="F1421" s="637"/>
      <c r="G1421" s="637"/>
      <c r="H1421" s="637"/>
    </row>
    <row r="1422" spans="1:9" ht="15">
      <c r="A1422" s="645"/>
      <c r="B1422" s="634"/>
      <c r="C1422" s="640"/>
      <c r="D1422" s="641"/>
      <c r="F1422" s="637"/>
      <c r="G1422" s="637"/>
      <c r="H1422" s="637"/>
      <c r="I1422" s="647"/>
    </row>
    <row r="1423" spans="1:9">
      <c r="A1423" s="645"/>
      <c r="B1423" s="635"/>
      <c r="C1423" s="635"/>
      <c r="D1423" s="636"/>
      <c r="F1423" s="637"/>
      <c r="G1423" s="637"/>
      <c r="H1423" s="637"/>
      <c r="I1423" s="619"/>
    </row>
    <row r="1424" spans="1:9">
      <c r="A1424" s="645"/>
      <c r="B1424" s="629"/>
      <c r="C1424" s="630"/>
      <c r="D1424" s="631"/>
      <c r="F1424" s="632"/>
      <c r="G1424" s="632"/>
      <c r="H1424" s="632"/>
    </row>
    <row r="1425" spans="1:9">
      <c r="A1425" s="645"/>
      <c r="B1425" s="629"/>
      <c r="C1425" s="630"/>
      <c r="D1425" s="631"/>
      <c r="F1425" s="637"/>
      <c r="G1425" s="637"/>
      <c r="H1425" s="637"/>
    </row>
    <row r="1426" spans="1:9">
      <c r="A1426" s="645"/>
      <c r="B1426" s="629"/>
      <c r="C1426" s="630"/>
      <c r="D1426" s="631"/>
      <c r="F1426" s="632"/>
      <c r="G1426" s="632"/>
      <c r="H1426" s="632"/>
      <c r="I1426" s="620"/>
    </row>
    <row r="1427" spans="1:9">
      <c r="A1427" s="645"/>
      <c r="B1427" s="629"/>
      <c r="C1427" s="630"/>
      <c r="D1427" s="631"/>
      <c r="F1427" s="637"/>
      <c r="G1427" s="637"/>
      <c r="H1427" s="637"/>
    </row>
    <row r="1428" spans="1:9">
      <c r="A1428" s="645"/>
      <c r="B1428" s="629"/>
      <c r="C1428" s="630"/>
      <c r="D1428" s="631"/>
      <c r="F1428" s="632"/>
      <c r="G1428" s="632"/>
      <c r="H1428" s="632"/>
    </row>
    <row r="1429" spans="1:9">
      <c r="A1429" s="645"/>
      <c r="B1429" s="629"/>
      <c r="C1429" s="630"/>
      <c r="D1429" s="631"/>
      <c r="F1429" s="637"/>
      <c r="G1429" s="637"/>
      <c r="H1429" s="637"/>
      <c r="I1429" s="620"/>
    </row>
    <row r="1430" spans="1:9" ht="15">
      <c r="A1430" s="645"/>
      <c r="B1430" s="634"/>
      <c r="C1430" s="638"/>
      <c r="D1430" s="639"/>
      <c r="F1430" s="637"/>
      <c r="G1430" s="637"/>
      <c r="H1430" s="637"/>
      <c r="I1430" s="647"/>
    </row>
    <row r="1431" spans="1:9" ht="15">
      <c r="A1431" s="645"/>
      <c r="B1431" s="634"/>
      <c r="C1431" s="638"/>
      <c r="D1431" s="639"/>
      <c r="F1431" s="637"/>
      <c r="G1431" s="637"/>
      <c r="H1431" s="637"/>
      <c r="I1431" s="619"/>
    </row>
    <row r="1432" spans="1:9">
      <c r="A1432" s="645"/>
      <c r="B1432" s="629"/>
      <c r="C1432" s="630"/>
      <c r="D1432" s="631"/>
      <c r="F1432" s="632"/>
      <c r="G1432" s="632"/>
      <c r="H1432" s="632"/>
    </row>
    <row r="1433" spans="1:9">
      <c r="A1433" s="645"/>
      <c r="B1433" s="629"/>
      <c r="C1433" s="630"/>
      <c r="D1433" s="631"/>
      <c r="F1433" s="637"/>
      <c r="G1433" s="637"/>
      <c r="H1433" s="637"/>
    </row>
    <row r="1434" spans="1:9">
      <c r="A1434" s="645"/>
      <c r="B1434" s="629"/>
      <c r="C1434" s="630"/>
      <c r="D1434" s="631"/>
      <c r="F1434" s="632"/>
      <c r="G1434" s="632"/>
      <c r="H1434" s="632"/>
    </row>
    <row r="1435" spans="1:9">
      <c r="A1435" s="645"/>
      <c r="B1435" s="635"/>
      <c r="C1435" s="635"/>
      <c r="D1435" s="636"/>
      <c r="F1435" s="637"/>
      <c r="G1435" s="637"/>
      <c r="H1435" s="637"/>
      <c r="I1435" s="647"/>
    </row>
    <row r="1436" spans="1:9">
      <c r="A1436" s="645"/>
      <c r="B1436" s="629"/>
      <c r="C1436" s="630"/>
      <c r="D1436" s="631"/>
      <c r="F1436" s="637"/>
      <c r="G1436" s="637"/>
      <c r="H1436" s="637"/>
    </row>
    <row r="1437" spans="1:9">
      <c r="A1437" s="645"/>
      <c r="B1437" s="629"/>
      <c r="C1437" s="630"/>
      <c r="D1437" s="631"/>
      <c r="F1437" s="632"/>
      <c r="G1437" s="632"/>
      <c r="H1437" s="632"/>
      <c r="I1437" s="620"/>
    </row>
    <row r="1438" spans="1:9">
      <c r="A1438" s="645"/>
      <c r="B1438" s="629"/>
      <c r="C1438" s="630"/>
      <c r="D1438" s="631"/>
      <c r="F1438" s="637"/>
      <c r="G1438" s="637"/>
      <c r="H1438" s="637"/>
    </row>
    <row r="1439" spans="1:9" ht="15">
      <c r="A1439" s="645"/>
      <c r="B1439" s="635"/>
      <c r="C1439" s="638"/>
      <c r="D1439" s="639"/>
      <c r="F1439" s="637"/>
      <c r="G1439" s="637"/>
      <c r="H1439" s="637"/>
      <c r="I1439" s="647"/>
    </row>
    <row r="1440" spans="1:9">
      <c r="A1440" s="645"/>
      <c r="B1440" s="629"/>
      <c r="C1440" s="630"/>
      <c r="D1440" s="631"/>
      <c r="F1440" s="632"/>
      <c r="G1440" s="632"/>
      <c r="H1440" s="632"/>
    </row>
    <row r="1441" spans="1:9">
      <c r="A1441" s="645"/>
      <c r="B1441" s="629"/>
      <c r="C1441" s="630"/>
      <c r="D1441" s="631"/>
      <c r="F1441" s="637"/>
      <c r="G1441" s="637"/>
      <c r="H1441" s="637"/>
      <c r="I1441" s="620"/>
    </row>
    <row r="1442" spans="1:9">
      <c r="A1442" s="645"/>
      <c r="B1442" s="634"/>
      <c r="C1442" s="635"/>
      <c r="D1442" s="636"/>
      <c r="F1442" s="637"/>
      <c r="G1442" s="637"/>
      <c r="H1442" s="637"/>
      <c r="I1442" s="647"/>
    </row>
    <row r="1443" spans="1:9">
      <c r="A1443" s="645"/>
      <c r="B1443" s="629"/>
      <c r="C1443" s="630"/>
      <c r="D1443" s="631"/>
      <c r="F1443" s="632"/>
      <c r="G1443" s="632"/>
      <c r="H1443" s="632"/>
    </row>
    <row r="1444" spans="1:9" ht="15">
      <c r="A1444" s="645"/>
      <c r="B1444" s="634"/>
      <c r="C1444" s="640"/>
      <c r="D1444" s="641"/>
      <c r="F1444" s="637"/>
      <c r="G1444" s="637"/>
      <c r="H1444" s="637"/>
      <c r="I1444" s="619"/>
    </row>
    <row r="1445" spans="1:9">
      <c r="A1445" s="645"/>
      <c r="B1445" s="629"/>
      <c r="C1445" s="630"/>
      <c r="D1445" s="631"/>
      <c r="F1445" s="637"/>
      <c r="G1445" s="637"/>
      <c r="H1445" s="637"/>
    </row>
    <row r="1446" spans="1:9">
      <c r="A1446" s="645"/>
      <c r="B1446" s="629"/>
      <c r="C1446" s="630"/>
      <c r="D1446" s="631"/>
      <c r="F1446" s="632"/>
      <c r="G1446" s="632"/>
      <c r="H1446" s="632"/>
    </row>
    <row r="1447" spans="1:9">
      <c r="A1447" s="645"/>
      <c r="B1447" s="629"/>
      <c r="C1447" s="630"/>
      <c r="D1447" s="631"/>
      <c r="F1447" s="637"/>
      <c r="G1447" s="637"/>
      <c r="H1447" s="637"/>
    </row>
    <row r="1448" spans="1:9">
      <c r="A1448" s="645"/>
      <c r="B1448" s="629"/>
      <c r="C1448" s="630"/>
      <c r="D1448" s="631"/>
      <c r="F1448" s="632"/>
      <c r="G1448" s="632"/>
      <c r="H1448" s="632"/>
    </row>
    <row r="1449" spans="1:9">
      <c r="A1449" s="645"/>
      <c r="B1449" s="635"/>
      <c r="C1449" s="635"/>
      <c r="D1449" s="636"/>
      <c r="F1449" s="637"/>
      <c r="G1449" s="637"/>
      <c r="H1449" s="637"/>
      <c r="I1449" s="619"/>
    </row>
    <row r="1450" spans="1:9">
      <c r="A1450" s="645"/>
      <c r="B1450" s="629"/>
      <c r="C1450" s="630"/>
      <c r="D1450" s="631"/>
      <c r="F1450" s="637"/>
      <c r="G1450" s="637"/>
      <c r="H1450" s="637"/>
      <c r="I1450" s="620"/>
    </row>
    <row r="1451" spans="1:9">
      <c r="A1451" s="645"/>
      <c r="B1451" s="634"/>
      <c r="C1451" s="635"/>
      <c r="D1451" s="636"/>
      <c r="F1451" s="637"/>
      <c r="G1451" s="637"/>
      <c r="H1451" s="637"/>
      <c r="I1451" s="647"/>
    </row>
    <row r="1452" spans="1:9">
      <c r="A1452" s="645"/>
      <c r="B1452" s="629"/>
      <c r="C1452" s="630"/>
      <c r="D1452" s="631"/>
      <c r="F1452" s="632"/>
      <c r="G1452" s="632"/>
      <c r="H1452" s="632"/>
    </row>
    <row r="1453" spans="1:9">
      <c r="A1453" s="645"/>
      <c r="B1453" s="634"/>
      <c r="C1453" s="635"/>
      <c r="D1453" s="636"/>
      <c r="F1453" s="637"/>
      <c r="G1453" s="637"/>
      <c r="H1453" s="637"/>
      <c r="I1453" s="647"/>
    </row>
    <row r="1454" spans="1:9" ht="15">
      <c r="A1454" s="645"/>
      <c r="B1454" s="635"/>
      <c r="C1454" s="638"/>
      <c r="D1454" s="639"/>
      <c r="F1454" s="637"/>
      <c r="G1454" s="637"/>
      <c r="H1454" s="637"/>
      <c r="I1454" s="647"/>
    </row>
    <row r="1455" spans="1:9" ht="15">
      <c r="A1455" s="645"/>
      <c r="B1455" s="635"/>
      <c r="C1455" s="640"/>
      <c r="D1455" s="641"/>
      <c r="F1455" s="637"/>
      <c r="G1455" s="637"/>
      <c r="H1455" s="637"/>
      <c r="I1455" s="619"/>
    </row>
    <row r="1456" spans="1:9" ht="15">
      <c r="A1456" s="645"/>
      <c r="B1456" s="634"/>
      <c r="C1456" s="638"/>
      <c r="D1456" s="639"/>
      <c r="F1456" s="637"/>
      <c r="G1456" s="637"/>
      <c r="H1456" s="637"/>
      <c r="I1456" s="647"/>
    </row>
    <row r="1457" spans="1:9">
      <c r="A1457" s="645"/>
      <c r="B1457" s="629"/>
      <c r="C1457" s="630"/>
      <c r="D1457" s="631"/>
      <c r="F1457" s="637"/>
      <c r="G1457" s="637"/>
      <c r="H1457" s="637"/>
    </row>
    <row r="1458" spans="1:9">
      <c r="A1458" s="645"/>
      <c r="B1458" s="629"/>
      <c r="C1458" s="630"/>
      <c r="D1458" s="631"/>
      <c r="F1458" s="632"/>
      <c r="G1458" s="632"/>
      <c r="H1458" s="632"/>
    </row>
    <row r="1459" spans="1:9">
      <c r="A1459" s="645"/>
      <c r="B1459" s="629"/>
      <c r="C1459" s="630"/>
      <c r="D1459" s="631"/>
      <c r="F1459" s="637"/>
      <c r="G1459" s="637"/>
      <c r="H1459" s="637"/>
      <c r="I1459" s="620"/>
    </row>
    <row r="1460" spans="1:9">
      <c r="A1460" s="645"/>
      <c r="B1460" s="629"/>
      <c r="C1460" s="630"/>
      <c r="D1460" s="631"/>
      <c r="F1460" s="632"/>
      <c r="G1460" s="632"/>
      <c r="H1460" s="632"/>
    </row>
    <row r="1461" spans="1:9" ht="15">
      <c r="A1461" s="645"/>
      <c r="B1461" s="634"/>
      <c r="C1461" s="638"/>
      <c r="D1461" s="639"/>
      <c r="F1461" s="637"/>
      <c r="G1461" s="637"/>
      <c r="H1461" s="637"/>
      <c r="I1461" s="647"/>
    </row>
    <row r="1462" spans="1:9" ht="15">
      <c r="A1462" s="645"/>
      <c r="B1462" s="634"/>
      <c r="C1462" s="640"/>
      <c r="D1462" s="641"/>
      <c r="F1462" s="637"/>
      <c r="G1462" s="637"/>
      <c r="H1462" s="637"/>
      <c r="I1462" s="647"/>
    </row>
    <row r="1463" spans="1:9" ht="15">
      <c r="A1463" s="645"/>
      <c r="B1463" s="634"/>
      <c r="C1463" s="640"/>
      <c r="D1463" s="641"/>
      <c r="F1463" s="637"/>
      <c r="G1463" s="637"/>
      <c r="H1463" s="637"/>
      <c r="I1463" s="647"/>
    </row>
    <row r="1464" spans="1:9">
      <c r="A1464" s="645"/>
      <c r="B1464" s="629"/>
      <c r="C1464" s="630"/>
      <c r="D1464" s="631"/>
      <c r="F1464" s="637"/>
      <c r="G1464" s="637"/>
      <c r="H1464" s="637"/>
    </row>
    <row r="1465" spans="1:9">
      <c r="A1465" s="645"/>
      <c r="B1465" s="629"/>
      <c r="C1465" s="630"/>
      <c r="D1465" s="631"/>
      <c r="F1465" s="632"/>
      <c r="G1465" s="632"/>
      <c r="H1465" s="632"/>
    </row>
    <row r="1466" spans="1:9">
      <c r="A1466" s="645"/>
      <c r="B1466" s="629"/>
      <c r="C1466" s="630"/>
      <c r="D1466" s="631"/>
      <c r="F1466" s="637"/>
      <c r="G1466" s="637"/>
      <c r="H1466" s="637"/>
    </row>
    <row r="1467" spans="1:9">
      <c r="A1467" s="645"/>
      <c r="B1467" s="629"/>
      <c r="C1467" s="630"/>
      <c r="D1467" s="631"/>
      <c r="F1467" s="632"/>
      <c r="G1467" s="632"/>
      <c r="H1467" s="632"/>
    </row>
    <row r="1468" spans="1:9">
      <c r="A1468" s="645"/>
      <c r="B1468" s="629"/>
      <c r="C1468" s="630"/>
      <c r="D1468" s="631"/>
      <c r="F1468" s="637"/>
      <c r="G1468" s="637"/>
      <c r="H1468" s="637"/>
    </row>
    <row r="1469" spans="1:9" ht="15">
      <c r="A1469" s="645"/>
      <c r="B1469" s="634"/>
      <c r="C1469" s="640"/>
      <c r="D1469" s="641"/>
      <c r="F1469" s="637"/>
      <c r="G1469" s="637"/>
      <c r="H1469" s="637"/>
      <c r="I1469" s="647"/>
    </row>
    <row r="1470" spans="1:9" ht="15">
      <c r="A1470" s="645"/>
      <c r="B1470" s="635"/>
      <c r="C1470" s="638"/>
      <c r="D1470" s="639"/>
      <c r="F1470" s="637"/>
      <c r="G1470" s="637"/>
      <c r="H1470" s="637"/>
      <c r="I1470" s="647"/>
    </row>
    <row r="1471" spans="1:9">
      <c r="A1471" s="645"/>
      <c r="B1471" s="629"/>
      <c r="C1471" s="630"/>
      <c r="D1471" s="631"/>
      <c r="F1471" s="632"/>
      <c r="G1471" s="632"/>
      <c r="H1471" s="632"/>
      <c r="I1471" s="620"/>
    </row>
    <row r="1472" spans="1:9">
      <c r="A1472" s="645"/>
      <c r="B1472" s="629"/>
      <c r="C1472" s="630"/>
      <c r="D1472" s="631"/>
      <c r="F1472" s="637"/>
      <c r="G1472" s="637"/>
      <c r="H1472" s="637"/>
    </row>
    <row r="1473" spans="1:9">
      <c r="A1473" s="645"/>
      <c r="B1473" s="635"/>
      <c r="C1473" s="635"/>
      <c r="D1473" s="636"/>
      <c r="F1473" s="637"/>
      <c r="G1473" s="637"/>
      <c r="H1473" s="637"/>
      <c r="I1473" s="647"/>
    </row>
    <row r="1474" spans="1:9">
      <c r="A1474" s="645"/>
      <c r="B1474" s="629"/>
      <c r="C1474" s="630"/>
      <c r="D1474" s="631"/>
      <c r="F1474" s="632"/>
      <c r="G1474" s="632"/>
      <c r="H1474" s="632"/>
    </row>
    <row r="1475" spans="1:9">
      <c r="A1475" s="645"/>
      <c r="B1475" s="629"/>
      <c r="C1475" s="630"/>
      <c r="D1475" s="631"/>
      <c r="F1475" s="637"/>
      <c r="G1475" s="637"/>
      <c r="H1475" s="637"/>
    </row>
    <row r="1476" spans="1:9">
      <c r="A1476" s="645"/>
      <c r="B1476" s="629"/>
      <c r="C1476" s="630"/>
      <c r="D1476" s="631"/>
      <c r="F1476" s="632"/>
      <c r="G1476" s="632"/>
      <c r="H1476" s="632"/>
      <c r="I1476" s="620"/>
    </row>
    <row r="1477" spans="1:9">
      <c r="A1477" s="645"/>
      <c r="B1477" s="629"/>
      <c r="C1477" s="630"/>
      <c r="D1477" s="631"/>
      <c r="F1477" s="637"/>
      <c r="G1477" s="637"/>
      <c r="H1477" s="637"/>
      <c r="I1477" s="620"/>
    </row>
    <row r="1478" spans="1:9">
      <c r="A1478" s="645"/>
      <c r="B1478" s="629"/>
      <c r="C1478" s="630"/>
      <c r="D1478" s="631"/>
      <c r="F1478" s="632"/>
      <c r="G1478" s="632"/>
      <c r="H1478" s="632"/>
      <c r="I1478" s="620"/>
    </row>
    <row r="1479" spans="1:9" ht="15">
      <c r="A1479" s="645"/>
      <c r="B1479" s="634"/>
      <c r="C1479" s="640"/>
      <c r="D1479" s="641"/>
      <c r="F1479" s="637"/>
      <c r="G1479" s="637"/>
      <c r="H1479" s="637"/>
      <c r="I1479" s="619"/>
    </row>
    <row r="1480" spans="1:9" ht="15">
      <c r="A1480" s="645"/>
      <c r="B1480" s="634"/>
      <c r="C1480" s="638"/>
      <c r="D1480" s="639"/>
      <c r="F1480" s="637"/>
      <c r="G1480" s="637"/>
      <c r="H1480" s="637"/>
      <c r="I1480" s="647"/>
    </row>
    <row r="1481" spans="1:9" ht="15">
      <c r="A1481" s="645"/>
      <c r="B1481" s="635"/>
      <c r="C1481" s="638"/>
      <c r="D1481" s="639"/>
      <c r="F1481" s="637"/>
      <c r="G1481" s="637"/>
      <c r="H1481" s="637"/>
      <c r="I1481" s="647"/>
    </row>
    <row r="1482" spans="1:9">
      <c r="A1482" s="645"/>
      <c r="B1482" s="629"/>
      <c r="C1482" s="630"/>
      <c r="D1482" s="631"/>
      <c r="F1482" s="637"/>
      <c r="G1482" s="637"/>
      <c r="H1482" s="637"/>
    </row>
    <row r="1483" spans="1:9">
      <c r="A1483" s="645"/>
      <c r="B1483" s="629"/>
      <c r="C1483" s="630"/>
      <c r="D1483" s="631"/>
      <c r="F1483" s="632"/>
      <c r="G1483" s="632"/>
      <c r="H1483" s="632"/>
    </row>
    <row r="1484" spans="1:9">
      <c r="A1484" s="645"/>
      <c r="B1484" s="629"/>
      <c r="C1484" s="630"/>
      <c r="D1484" s="631"/>
      <c r="F1484" s="637"/>
      <c r="G1484" s="637"/>
      <c r="H1484" s="637"/>
    </row>
    <row r="1485" spans="1:9">
      <c r="A1485" s="645"/>
      <c r="B1485" s="629"/>
      <c r="C1485" s="630"/>
      <c r="D1485" s="631"/>
      <c r="F1485" s="632"/>
      <c r="G1485" s="632"/>
      <c r="H1485" s="632"/>
    </row>
    <row r="1486" spans="1:9">
      <c r="A1486" s="645"/>
      <c r="B1486" s="629"/>
      <c r="C1486" s="630"/>
      <c r="D1486" s="631"/>
      <c r="F1486" s="637"/>
      <c r="G1486" s="637"/>
      <c r="H1486" s="637"/>
    </row>
    <row r="1487" spans="1:9">
      <c r="A1487" s="645"/>
      <c r="B1487" s="629"/>
      <c r="C1487" s="630"/>
      <c r="D1487" s="631"/>
      <c r="F1487" s="632"/>
      <c r="G1487" s="632"/>
      <c r="H1487" s="632"/>
      <c r="I1487" s="620"/>
    </row>
    <row r="1488" spans="1:9" ht="15">
      <c r="A1488" s="645"/>
      <c r="B1488" s="635"/>
      <c r="C1488" s="638"/>
      <c r="D1488" s="639"/>
      <c r="F1488" s="637"/>
      <c r="G1488" s="637"/>
      <c r="H1488" s="637"/>
      <c r="I1488" s="647"/>
    </row>
    <row r="1489" spans="1:9" ht="15">
      <c r="A1489" s="645"/>
      <c r="B1489" s="635"/>
      <c r="C1489" s="640"/>
      <c r="D1489" s="641"/>
      <c r="F1489" s="637"/>
      <c r="G1489" s="637"/>
      <c r="H1489" s="637"/>
      <c r="I1489" s="619"/>
    </row>
    <row r="1490" spans="1:9" ht="15">
      <c r="A1490" s="648"/>
      <c r="B1490" s="635"/>
      <c r="C1490" s="638"/>
      <c r="D1490" s="639"/>
      <c r="F1490" s="637"/>
      <c r="G1490" s="637"/>
      <c r="H1490" s="637"/>
      <c r="I1490" s="647"/>
    </row>
    <row r="1491" spans="1:9" ht="15">
      <c r="A1491" s="648"/>
      <c r="B1491" s="634"/>
      <c r="C1491" s="638"/>
      <c r="D1491" s="639"/>
      <c r="F1491" s="637"/>
      <c r="G1491" s="637"/>
      <c r="H1491" s="637"/>
      <c r="I1491" s="647"/>
    </row>
    <row r="1492" spans="1:9">
      <c r="A1492" s="645"/>
      <c r="B1492" s="635"/>
      <c r="C1492" s="635"/>
      <c r="D1492" s="636"/>
      <c r="F1492" s="637"/>
      <c r="G1492" s="637"/>
      <c r="H1492" s="637"/>
      <c r="I1492" s="647"/>
    </row>
    <row r="1493" spans="1:9" ht="15">
      <c r="A1493" s="645"/>
      <c r="B1493" s="634"/>
      <c r="C1493" s="640"/>
      <c r="D1493" s="641"/>
      <c r="F1493" s="637"/>
      <c r="G1493" s="637"/>
      <c r="H1493" s="637"/>
      <c r="I1493" s="647"/>
    </row>
    <row r="1494" spans="1:9" ht="15">
      <c r="A1494" s="645"/>
      <c r="B1494" s="635"/>
      <c r="C1494" s="640"/>
      <c r="D1494" s="641"/>
      <c r="F1494" s="637"/>
      <c r="G1494" s="637"/>
      <c r="H1494" s="637"/>
      <c r="I1494" s="647"/>
    </row>
    <row r="1495" spans="1:9">
      <c r="A1495" s="645"/>
      <c r="B1495" s="635"/>
      <c r="C1495" s="635"/>
      <c r="D1495" s="636"/>
      <c r="F1495" s="637"/>
      <c r="G1495" s="637"/>
      <c r="H1495" s="637"/>
      <c r="I1495" s="647"/>
    </row>
    <row r="1496" spans="1:9">
      <c r="A1496" s="648"/>
      <c r="B1496" s="629"/>
      <c r="C1496" s="630"/>
      <c r="D1496" s="631"/>
      <c r="F1496" s="637"/>
      <c r="G1496" s="637"/>
      <c r="H1496" s="637"/>
    </row>
    <row r="1497" spans="1:9" ht="15">
      <c r="A1497" s="645"/>
      <c r="B1497" s="634"/>
      <c r="C1497" s="640"/>
      <c r="D1497" s="641"/>
      <c r="F1497" s="637"/>
      <c r="G1497" s="637"/>
      <c r="H1497" s="637"/>
      <c r="I1497" s="647"/>
    </row>
    <row r="1498" spans="1:9">
      <c r="A1498" s="643"/>
      <c r="B1498" s="629"/>
      <c r="C1498" s="630"/>
      <c r="D1498" s="631"/>
      <c r="F1498" s="632"/>
      <c r="G1498" s="632"/>
      <c r="H1498" s="632"/>
    </row>
    <row r="1499" spans="1:9">
      <c r="A1499" s="643"/>
      <c r="B1499" s="635"/>
      <c r="C1499" s="635"/>
      <c r="D1499" s="636"/>
      <c r="F1499" s="637"/>
      <c r="G1499" s="637"/>
      <c r="H1499" s="637"/>
      <c r="I1499" s="647"/>
    </row>
    <row r="1500" spans="1:9">
      <c r="A1500" s="643"/>
      <c r="B1500" s="635"/>
      <c r="C1500" s="635"/>
      <c r="D1500" s="636"/>
      <c r="F1500" s="637"/>
      <c r="G1500" s="637"/>
      <c r="H1500" s="637"/>
      <c r="I1500" s="647"/>
    </row>
    <row r="1501" spans="1:9" ht="15">
      <c r="A1501" s="643"/>
      <c r="B1501" s="634"/>
      <c r="C1501" s="638"/>
      <c r="D1501" s="639"/>
      <c r="F1501" s="637"/>
      <c r="G1501" s="637"/>
      <c r="H1501" s="637"/>
      <c r="I1501" s="647"/>
    </row>
    <row r="1502" spans="1:9">
      <c r="A1502" s="643"/>
      <c r="B1502" s="629"/>
      <c r="C1502" s="630"/>
      <c r="D1502" s="631"/>
      <c r="F1502" s="637"/>
      <c r="G1502" s="637"/>
      <c r="H1502" s="637"/>
    </row>
    <row r="1503" spans="1:9">
      <c r="A1503" s="643"/>
      <c r="B1503" s="629"/>
      <c r="C1503" s="630"/>
      <c r="D1503" s="631"/>
      <c r="F1503" s="632"/>
      <c r="G1503" s="632"/>
      <c r="H1503" s="632"/>
    </row>
    <row r="1504" spans="1:9" ht="15">
      <c r="A1504" s="643"/>
      <c r="B1504" s="634"/>
      <c r="C1504" s="638"/>
      <c r="D1504" s="639"/>
      <c r="F1504" s="637"/>
      <c r="G1504" s="637"/>
      <c r="H1504" s="637"/>
      <c r="I1504" s="647"/>
    </row>
    <row r="1505" spans="1:9">
      <c r="A1505" s="649"/>
      <c r="B1505" s="629"/>
      <c r="C1505" s="630"/>
      <c r="D1505" s="631"/>
      <c r="F1505" s="637"/>
      <c r="G1505" s="637"/>
      <c r="H1505" s="637"/>
    </row>
    <row r="1506" spans="1:9" ht="15">
      <c r="A1506" s="643"/>
      <c r="B1506" s="635"/>
      <c r="C1506" s="638"/>
      <c r="D1506" s="639"/>
      <c r="F1506" s="637"/>
      <c r="G1506" s="637"/>
      <c r="H1506" s="637"/>
      <c r="I1506" s="647"/>
    </row>
    <row r="1507" spans="1:9">
      <c r="A1507" s="649"/>
      <c r="B1507" s="629"/>
      <c r="C1507" s="630"/>
      <c r="D1507" s="631"/>
      <c r="F1507" s="632"/>
      <c r="G1507" s="632"/>
      <c r="H1507" s="632"/>
    </row>
    <row r="1508" spans="1:9">
      <c r="A1508" s="649"/>
      <c r="B1508" s="629"/>
      <c r="C1508" s="630"/>
      <c r="D1508" s="631"/>
      <c r="F1508" s="637"/>
      <c r="G1508" s="637"/>
      <c r="H1508" s="637"/>
    </row>
    <row r="1509" spans="1:9" ht="15">
      <c r="A1509" s="649"/>
      <c r="B1509" s="634"/>
      <c r="C1509" s="638"/>
      <c r="D1509" s="639"/>
      <c r="F1509" s="637"/>
      <c r="G1509" s="637"/>
      <c r="H1509" s="637"/>
      <c r="I1509" s="647"/>
    </row>
    <row r="1510" spans="1:9">
      <c r="A1510" s="649"/>
      <c r="B1510" s="629"/>
      <c r="C1510" s="630"/>
      <c r="D1510" s="631"/>
      <c r="F1510" s="632"/>
      <c r="G1510" s="632"/>
      <c r="H1510" s="632"/>
    </row>
    <row r="1511" spans="1:9" ht="15">
      <c r="A1511" s="643"/>
      <c r="B1511" s="634"/>
      <c r="C1511" s="638"/>
      <c r="D1511" s="639"/>
      <c r="F1511" s="637"/>
      <c r="G1511" s="637"/>
      <c r="H1511" s="637"/>
      <c r="I1511" s="647"/>
    </row>
    <row r="1512" spans="1:9">
      <c r="A1512" s="649"/>
      <c r="B1512" s="629"/>
      <c r="C1512" s="630"/>
      <c r="D1512" s="631"/>
      <c r="F1512" s="637"/>
      <c r="G1512" s="637"/>
      <c r="H1512" s="637"/>
    </row>
    <row r="1513" spans="1:9">
      <c r="A1513" s="643"/>
      <c r="B1513" s="629"/>
      <c r="C1513" s="630"/>
      <c r="D1513" s="631"/>
      <c r="F1513" s="632"/>
      <c r="G1513" s="632"/>
      <c r="H1513" s="632"/>
    </row>
    <row r="1514" spans="1:9">
      <c r="A1514" s="649"/>
      <c r="B1514" s="629"/>
      <c r="C1514" s="630"/>
      <c r="D1514" s="631"/>
      <c r="F1514" s="637"/>
      <c r="G1514" s="637"/>
      <c r="H1514" s="637"/>
    </row>
    <row r="1515" spans="1:9">
      <c r="A1515" s="643"/>
      <c r="B1515" s="629"/>
      <c r="C1515" s="630"/>
      <c r="D1515" s="631"/>
      <c r="F1515" s="632"/>
      <c r="G1515" s="632"/>
      <c r="H1515" s="632"/>
    </row>
    <row r="1516" spans="1:9" ht="15">
      <c r="A1516" s="649"/>
      <c r="B1516" s="635"/>
      <c r="C1516" s="640"/>
      <c r="D1516" s="641"/>
      <c r="F1516" s="637"/>
      <c r="G1516" s="637"/>
      <c r="H1516" s="637"/>
      <c r="I1516" s="619"/>
    </row>
    <row r="1517" spans="1:9">
      <c r="A1517" s="649"/>
      <c r="B1517" s="629"/>
      <c r="C1517" s="630"/>
      <c r="D1517" s="631"/>
      <c r="F1517" s="637"/>
      <c r="G1517" s="637"/>
      <c r="H1517" s="637"/>
      <c r="I1517" s="620"/>
    </row>
    <row r="1518" spans="1:9">
      <c r="A1518" s="649"/>
      <c r="B1518" s="629"/>
      <c r="C1518" s="630"/>
      <c r="D1518" s="631"/>
      <c r="F1518" s="632"/>
      <c r="G1518" s="632"/>
      <c r="H1518" s="632"/>
      <c r="I1518" s="620"/>
    </row>
    <row r="1519" spans="1:9">
      <c r="A1519" s="649"/>
      <c r="B1519" s="629"/>
      <c r="C1519" s="630"/>
      <c r="D1519" s="631"/>
      <c r="F1519" s="637"/>
      <c r="G1519" s="637"/>
      <c r="H1519" s="637"/>
      <c r="I1519" s="620"/>
    </row>
    <row r="1520" spans="1:9">
      <c r="A1520" s="649"/>
      <c r="B1520" s="629"/>
      <c r="C1520" s="630"/>
      <c r="D1520" s="631"/>
      <c r="F1520" s="632"/>
      <c r="G1520" s="632"/>
      <c r="H1520" s="632"/>
      <c r="I1520" s="620"/>
    </row>
    <row r="1521" spans="1:9" ht="15">
      <c r="A1521" s="649"/>
      <c r="B1521" s="634"/>
      <c r="C1521" s="640"/>
      <c r="D1521" s="641"/>
      <c r="F1521" s="637"/>
      <c r="G1521" s="637"/>
      <c r="H1521" s="637"/>
      <c r="I1521" s="619"/>
    </row>
    <row r="1522" spans="1:9">
      <c r="A1522" s="649"/>
      <c r="B1522" s="635"/>
      <c r="C1522" s="635"/>
      <c r="D1522" s="636"/>
      <c r="F1522" s="637"/>
      <c r="G1522" s="637"/>
      <c r="H1522" s="637"/>
      <c r="I1522" s="619"/>
    </row>
    <row r="1523" spans="1:9" ht="15">
      <c r="A1523" s="649"/>
      <c r="B1523" s="635"/>
      <c r="C1523" s="638"/>
      <c r="D1523" s="639"/>
      <c r="F1523" s="637"/>
      <c r="G1523" s="637"/>
      <c r="H1523" s="637"/>
      <c r="I1523" s="619"/>
    </row>
    <row r="1524" spans="1:9" ht="15">
      <c r="A1524" s="649"/>
      <c r="B1524" s="635"/>
      <c r="C1524" s="638"/>
      <c r="D1524" s="639"/>
      <c r="F1524" s="637"/>
      <c r="G1524" s="637"/>
      <c r="H1524" s="637"/>
      <c r="I1524" s="619"/>
    </row>
    <row r="1525" spans="1:9" ht="15">
      <c r="A1525" s="649"/>
      <c r="B1525" s="635"/>
      <c r="C1525" s="640"/>
      <c r="D1525" s="641"/>
      <c r="F1525" s="637"/>
      <c r="G1525" s="637"/>
      <c r="H1525" s="637"/>
      <c r="I1525" s="647"/>
    </row>
    <row r="1526" spans="1:9" ht="15">
      <c r="A1526" s="649"/>
      <c r="B1526" s="634"/>
      <c r="C1526" s="638"/>
      <c r="D1526" s="639"/>
      <c r="F1526" s="637"/>
      <c r="G1526" s="637"/>
      <c r="H1526" s="637"/>
      <c r="I1526" s="647"/>
    </row>
    <row r="1527" spans="1:9" ht="15">
      <c r="A1527" s="649"/>
      <c r="B1527" s="634"/>
      <c r="C1527" s="640"/>
      <c r="D1527" s="641"/>
      <c r="F1527" s="637"/>
      <c r="G1527" s="637"/>
      <c r="H1527" s="637"/>
      <c r="I1527" s="647"/>
    </row>
    <row r="1528" spans="1:9">
      <c r="A1528" s="649"/>
      <c r="B1528" s="629"/>
      <c r="C1528" s="630"/>
      <c r="D1528" s="631"/>
      <c r="F1528" s="637"/>
      <c r="G1528" s="637"/>
      <c r="H1528" s="637"/>
    </row>
    <row r="1529" spans="1:9" ht="15">
      <c r="A1529" s="649"/>
      <c r="B1529" s="634"/>
      <c r="C1529" s="640"/>
      <c r="D1529" s="641"/>
      <c r="F1529" s="637"/>
      <c r="G1529" s="637"/>
      <c r="H1529" s="637"/>
      <c r="I1529" s="647"/>
    </row>
    <row r="1530" spans="1:9">
      <c r="A1530" s="649"/>
      <c r="B1530" s="629"/>
      <c r="C1530" s="630"/>
      <c r="D1530" s="631"/>
      <c r="F1530" s="632"/>
      <c r="G1530" s="632"/>
      <c r="H1530" s="632"/>
      <c r="I1530" s="620"/>
    </row>
    <row r="1531" spans="1:9">
      <c r="A1531" s="649"/>
      <c r="B1531" s="629"/>
      <c r="C1531" s="630"/>
      <c r="D1531" s="631"/>
      <c r="F1531" s="637"/>
      <c r="G1531" s="637"/>
      <c r="H1531" s="637"/>
      <c r="I1531" s="620"/>
    </row>
    <row r="1532" spans="1:9" ht="15">
      <c r="A1532" s="649"/>
      <c r="B1532" s="634"/>
      <c r="C1532" s="640"/>
      <c r="D1532" s="641"/>
      <c r="F1532" s="637"/>
      <c r="G1532" s="637"/>
      <c r="H1532" s="637"/>
      <c r="I1532" s="647"/>
    </row>
    <row r="1533" spans="1:9" ht="15">
      <c r="A1533" s="649"/>
      <c r="B1533" s="635"/>
      <c r="C1533" s="638"/>
      <c r="D1533" s="639"/>
      <c r="F1533" s="637"/>
      <c r="G1533" s="637"/>
      <c r="H1533" s="637"/>
      <c r="I1533" s="619"/>
    </row>
    <row r="1534" spans="1:9" ht="15">
      <c r="A1534" s="649"/>
      <c r="B1534" s="635"/>
      <c r="C1534" s="638"/>
      <c r="D1534" s="639"/>
      <c r="F1534" s="637"/>
      <c r="G1534" s="637"/>
      <c r="H1534" s="637"/>
      <c r="I1534" s="619"/>
    </row>
    <row r="1535" spans="1:9">
      <c r="A1535" s="649"/>
      <c r="B1535" s="629"/>
      <c r="C1535" s="630"/>
      <c r="D1535" s="631"/>
      <c r="F1535" s="632"/>
      <c r="G1535" s="632"/>
      <c r="H1535" s="632"/>
    </row>
    <row r="1536" spans="1:9" ht="15">
      <c r="A1536" s="649"/>
      <c r="B1536" s="635"/>
      <c r="C1536" s="638"/>
      <c r="D1536" s="639"/>
      <c r="F1536" s="637"/>
      <c r="G1536" s="637"/>
      <c r="H1536" s="637"/>
      <c r="I1536" s="619"/>
    </row>
    <row r="1537" spans="1:9">
      <c r="A1537" s="649"/>
      <c r="B1537" s="629"/>
      <c r="C1537" s="630"/>
      <c r="D1537" s="631"/>
      <c r="F1537" s="637"/>
      <c r="G1537" s="637"/>
      <c r="H1537" s="637"/>
      <c r="I1537" s="620"/>
    </row>
    <row r="1538" spans="1:9">
      <c r="A1538" s="649"/>
      <c r="B1538" s="629"/>
      <c r="C1538" s="630"/>
      <c r="D1538" s="631"/>
      <c r="F1538" s="632"/>
      <c r="G1538" s="632"/>
      <c r="H1538" s="632"/>
    </row>
    <row r="1539" spans="1:9">
      <c r="A1539" s="643"/>
      <c r="B1539" s="629"/>
      <c r="C1539" s="630"/>
      <c r="D1539" s="631"/>
      <c r="F1539" s="637"/>
      <c r="G1539" s="637"/>
      <c r="H1539" s="637"/>
    </row>
    <row r="1540" spans="1:9" ht="15">
      <c r="A1540" s="649"/>
      <c r="B1540" s="634"/>
      <c r="C1540" s="638"/>
      <c r="D1540" s="639"/>
      <c r="F1540" s="637"/>
      <c r="G1540" s="637"/>
      <c r="H1540" s="637"/>
      <c r="I1540" s="619"/>
    </row>
    <row r="1541" spans="1:9">
      <c r="A1541" s="649"/>
      <c r="B1541" s="635"/>
      <c r="C1541" s="635"/>
      <c r="D1541" s="636"/>
      <c r="F1541" s="637"/>
      <c r="G1541" s="637"/>
      <c r="H1541" s="637"/>
      <c r="I1541" s="619"/>
    </row>
    <row r="1542" spans="1:9" ht="15">
      <c r="A1542" s="649"/>
      <c r="B1542" s="634"/>
      <c r="C1542" s="640"/>
      <c r="D1542" s="641"/>
      <c r="F1542" s="637"/>
      <c r="G1542" s="637"/>
      <c r="H1542" s="637"/>
      <c r="I1542" s="647"/>
    </row>
    <row r="1543" spans="1:9" ht="15">
      <c r="A1543" s="649"/>
      <c r="B1543" s="635"/>
      <c r="C1543" s="638"/>
      <c r="D1543" s="639"/>
      <c r="F1543" s="637"/>
      <c r="G1543" s="637"/>
      <c r="H1543" s="637"/>
      <c r="I1543" s="647"/>
    </row>
    <row r="1544" spans="1:9" ht="15">
      <c r="A1544" s="649"/>
      <c r="B1544" s="634"/>
      <c r="C1544" s="638"/>
      <c r="D1544" s="639"/>
      <c r="F1544" s="637"/>
      <c r="G1544" s="637"/>
      <c r="H1544" s="637"/>
      <c r="I1544" s="647"/>
    </row>
    <row r="1545" spans="1:9">
      <c r="A1545" s="649"/>
      <c r="B1545" s="634"/>
      <c r="C1545" s="635"/>
      <c r="D1545" s="636"/>
      <c r="F1545" s="637"/>
      <c r="G1545" s="637"/>
      <c r="H1545" s="637"/>
      <c r="I1545" s="647"/>
    </row>
    <row r="1546" spans="1:9">
      <c r="A1546" s="649"/>
      <c r="B1546" s="629"/>
      <c r="C1546" s="630"/>
      <c r="D1546" s="631"/>
      <c r="F1546" s="632"/>
      <c r="G1546" s="632"/>
      <c r="H1546" s="632"/>
    </row>
    <row r="1547" spans="1:9">
      <c r="A1547" s="649"/>
      <c r="B1547" s="635"/>
      <c r="C1547" s="635"/>
      <c r="D1547" s="636"/>
      <c r="F1547" s="637"/>
      <c r="G1547" s="637"/>
      <c r="H1547" s="637"/>
      <c r="I1547" s="647"/>
    </row>
    <row r="1548" spans="1:9" ht="15">
      <c r="A1548" s="649"/>
      <c r="B1548" s="635"/>
      <c r="C1548" s="638"/>
      <c r="D1548" s="639"/>
      <c r="F1548" s="637"/>
      <c r="G1548" s="637"/>
      <c r="H1548" s="637"/>
      <c r="I1548" s="647"/>
    </row>
    <row r="1549" spans="1:9">
      <c r="A1549" s="649"/>
      <c r="B1549" s="629"/>
      <c r="C1549" s="630"/>
      <c r="D1549" s="631"/>
      <c r="F1549" s="637"/>
      <c r="G1549" s="637"/>
      <c r="H1549" s="637"/>
    </row>
    <row r="1550" spans="1:9" ht="15">
      <c r="A1550" s="649"/>
      <c r="B1550" s="635"/>
      <c r="C1550" s="640"/>
      <c r="D1550" s="641"/>
      <c r="F1550" s="637"/>
      <c r="G1550" s="637"/>
      <c r="H1550" s="637"/>
      <c r="I1550" s="647"/>
    </row>
    <row r="1551" spans="1:9">
      <c r="A1551" s="649"/>
      <c r="B1551" s="629"/>
      <c r="C1551" s="630"/>
      <c r="D1551" s="631"/>
      <c r="F1551" s="632"/>
      <c r="G1551" s="632"/>
      <c r="H1551" s="632"/>
    </row>
    <row r="1552" spans="1:9">
      <c r="A1552" s="649"/>
      <c r="B1552" s="629"/>
      <c r="C1552" s="630"/>
      <c r="D1552" s="631"/>
      <c r="F1552" s="637"/>
      <c r="G1552" s="637"/>
      <c r="H1552" s="637"/>
    </row>
    <row r="1553" spans="1:9">
      <c r="A1553" s="649"/>
      <c r="B1553" s="629"/>
      <c r="C1553" s="630"/>
      <c r="D1553" s="631"/>
      <c r="F1553" s="632"/>
      <c r="G1553" s="632"/>
      <c r="H1553" s="632"/>
    </row>
    <row r="1554" spans="1:9">
      <c r="A1554" s="649"/>
      <c r="B1554" s="634"/>
      <c r="C1554" s="635"/>
      <c r="D1554" s="636"/>
      <c r="F1554" s="637"/>
      <c r="G1554" s="637"/>
      <c r="H1554" s="637"/>
      <c r="I1554" s="647"/>
    </row>
    <row r="1555" spans="1:9">
      <c r="A1555" s="649"/>
      <c r="B1555" s="634"/>
      <c r="C1555" s="635"/>
      <c r="D1555" s="636"/>
      <c r="F1555" s="637"/>
      <c r="G1555" s="637"/>
      <c r="H1555" s="637"/>
      <c r="I1555" s="647"/>
    </row>
    <row r="1556" spans="1:9" ht="15">
      <c r="A1556" s="649"/>
      <c r="B1556" s="635"/>
      <c r="C1556" s="638"/>
      <c r="D1556" s="639"/>
      <c r="F1556" s="637"/>
      <c r="G1556" s="637"/>
      <c r="H1556" s="637"/>
      <c r="I1556" s="647"/>
    </row>
    <row r="1557" spans="1:9" ht="15">
      <c r="A1557" s="649"/>
      <c r="B1557" s="634"/>
      <c r="C1557" s="640"/>
      <c r="D1557" s="641"/>
      <c r="F1557" s="637"/>
      <c r="G1557" s="637"/>
      <c r="H1557" s="637"/>
      <c r="I1557" s="647"/>
    </row>
    <row r="1558" spans="1:9" ht="15">
      <c r="A1558" s="649"/>
      <c r="B1558" s="634"/>
      <c r="C1558" s="640"/>
      <c r="D1558" s="641"/>
      <c r="F1558" s="637"/>
      <c r="G1558" s="637"/>
      <c r="H1558" s="637"/>
      <c r="I1558" s="647"/>
    </row>
    <row r="1559" spans="1:9" ht="15">
      <c r="A1559" s="649"/>
      <c r="B1559" s="634"/>
      <c r="C1559" s="640"/>
      <c r="D1559" s="641"/>
      <c r="F1559" s="637"/>
      <c r="G1559" s="637"/>
      <c r="H1559" s="637"/>
      <c r="I1559" s="647"/>
    </row>
    <row r="1560" spans="1:9">
      <c r="A1560" s="649"/>
      <c r="B1560" s="634"/>
      <c r="C1560" s="635"/>
      <c r="D1560" s="636"/>
      <c r="F1560" s="637"/>
      <c r="G1560" s="637"/>
      <c r="H1560" s="637"/>
      <c r="I1560" s="647"/>
    </row>
    <row r="1561" spans="1:9" ht="15">
      <c r="A1561" s="649"/>
      <c r="B1561" s="635"/>
      <c r="C1561" s="640"/>
      <c r="D1561" s="641"/>
      <c r="F1561" s="637"/>
      <c r="G1561" s="637"/>
      <c r="H1561" s="637"/>
      <c r="I1561" s="647"/>
    </row>
    <row r="1562" spans="1:9">
      <c r="A1562" s="649"/>
      <c r="B1562" s="629"/>
      <c r="C1562" s="630"/>
      <c r="D1562" s="631"/>
      <c r="F1562" s="632"/>
      <c r="G1562" s="632"/>
      <c r="H1562" s="632"/>
    </row>
    <row r="1563" spans="1:9">
      <c r="A1563" s="649"/>
      <c r="B1563" s="629"/>
      <c r="C1563" s="630"/>
      <c r="D1563" s="631"/>
      <c r="F1563" s="637"/>
      <c r="G1563" s="637"/>
      <c r="H1563" s="637"/>
    </row>
    <row r="1564" spans="1:9">
      <c r="A1564" s="649"/>
      <c r="B1564" s="629"/>
      <c r="C1564" s="630"/>
      <c r="D1564" s="631"/>
      <c r="F1564" s="632"/>
      <c r="G1564" s="632"/>
      <c r="H1564" s="632"/>
    </row>
    <row r="1565" spans="1:9" ht="15">
      <c r="A1565" s="649"/>
      <c r="B1565" s="634"/>
      <c r="C1565" s="640"/>
      <c r="D1565" s="641"/>
      <c r="F1565" s="637"/>
      <c r="G1565" s="637"/>
      <c r="H1565" s="637"/>
      <c r="I1565" s="647"/>
    </row>
    <row r="1566" spans="1:9" ht="15">
      <c r="A1566" s="649"/>
      <c r="B1566" s="634"/>
      <c r="C1566" s="640"/>
      <c r="D1566" s="641"/>
      <c r="F1566" s="637"/>
      <c r="G1566" s="637"/>
      <c r="H1566" s="637"/>
      <c r="I1566" s="647"/>
    </row>
    <row r="1567" spans="1:9">
      <c r="A1567" s="649"/>
      <c r="B1567" s="629"/>
      <c r="C1567" s="630"/>
      <c r="D1567" s="631"/>
      <c r="F1567" s="637"/>
      <c r="G1567" s="637"/>
      <c r="H1567" s="637"/>
    </row>
    <row r="1568" spans="1:9">
      <c r="A1568" s="649"/>
      <c r="B1568" s="629"/>
      <c r="C1568" s="630"/>
      <c r="D1568" s="631"/>
      <c r="F1568" s="632"/>
      <c r="G1568" s="632"/>
      <c r="H1568" s="632"/>
    </row>
    <row r="1569" spans="1:9">
      <c r="A1569" s="649"/>
      <c r="B1569" s="635"/>
      <c r="C1569" s="635"/>
      <c r="D1569" s="636"/>
      <c r="F1569" s="637"/>
      <c r="G1569" s="637"/>
      <c r="H1569" s="637"/>
      <c r="I1569" s="647"/>
    </row>
    <row r="1570" spans="1:9">
      <c r="A1570" s="649"/>
      <c r="B1570" s="629"/>
      <c r="C1570" s="630"/>
      <c r="D1570" s="631"/>
      <c r="F1570" s="637"/>
      <c r="G1570" s="637"/>
      <c r="H1570" s="637"/>
    </row>
    <row r="1571" spans="1:9">
      <c r="A1571" s="649"/>
      <c r="B1571" s="635"/>
      <c r="C1571" s="635"/>
      <c r="D1571" s="636"/>
      <c r="F1571" s="637"/>
      <c r="G1571" s="637"/>
      <c r="H1571" s="637"/>
      <c r="I1571" s="647"/>
    </row>
    <row r="1572" spans="1:9" ht="15">
      <c r="A1572" s="649"/>
      <c r="B1572" s="634"/>
      <c r="C1572" s="640"/>
      <c r="D1572" s="641"/>
      <c r="F1572" s="637"/>
      <c r="G1572" s="637"/>
      <c r="H1572" s="637"/>
      <c r="I1572" s="647"/>
    </row>
    <row r="1573" spans="1:9" ht="15">
      <c r="A1573" s="649"/>
      <c r="B1573" s="634"/>
      <c r="C1573" s="638"/>
      <c r="D1573" s="639"/>
      <c r="F1573" s="637"/>
      <c r="G1573" s="637"/>
      <c r="H1573" s="637"/>
      <c r="I1573" s="647"/>
    </row>
    <row r="1574" spans="1:9">
      <c r="A1574" s="649"/>
      <c r="B1574" s="629"/>
      <c r="C1574" s="630"/>
      <c r="D1574" s="631"/>
      <c r="F1574" s="637"/>
      <c r="G1574" s="637"/>
      <c r="H1574" s="637"/>
    </row>
    <row r="1575" spans="1:9">
      <c r="A1575" s="649"/>
      <c r="B1575" s="635"/>
      <c r="C1575" s="635"/>
      <c r="D1575" s="636"/>
      <c r="F1575" s="637"/>
      <c r="G1575" s="637"/>
      <c r="H1575" s="637"/>
      <c r="I1575" s="647"/>
    </row>
    <row r="1576" spans="1:9">
      <c r="A1576" s="649"/>
      <c r="B1576" s="634"/>
      <c r="C1576" s="635"/>
      <c r="D1576" s="636"/>
      <c r="F1576" s="637"/>
      <c r="G1576" s="637"/>
      <c r="H1576" s="637"/>
      <c r="I1576" s="647"/>
    </row>
    <row r="1577" spans="1:9">
      <c r="A1577" s="649"/>
      <c r="B1577" s="634"/>
      <c r="C1577" s="635"/>
      <c r="D1577" s="636"/>
      <c r="F1577" s="637"/>
      <c r="G1577" s="637"/>
      <c r="H1577" s="637"/>
      <c r="I1577" s="647"/>
    </row>
    <row r="1578" spans="1:9">
      <c r="A1578" s="649"/>
      <c r="B1578" s="634"/>
      <c r="C1578" s="635"/>
      <c r="D1578" s="636"/>
      <c r="F1578" s="637"/>
      <c r="G1578" s="637"/>
      <c r="H1578" s="637"/>
      <c r="I1578" s="647"/>
    </row>
    <row r="1579" spans="1:9" ht="15">
      <c r="A1579" s="649"/>
      <c r="B1579" s="634"/>
      <c r="C1579" s="640"/>
      <c r="D1579" s="641"/>
      <c r="F1579" s="637"/>
      <c r="G1579" s="637"/>
      <c r="H1579" s="637"/>
      <c r="I1579" s="647"/>
    </row>
    <row r="1580" spans="1:9">
      <c r="A1580" s="649"/>
      <c r="B1580" s="629"/>
      <c r="C1580" s="630"/>
      <c r="D1580" s="631"/>
      <c r="F1580" s="632"/>
      <c r="G1580" s="632"/>
      <c r="H1580" s="632"/>
    </row>
    <row r="1581" spans="1:9" ht="15">
      <c r="A1581" s="649"/>
      <c r="B1581" s="634"/>
      <c r="C1581" s="638"/>
      <c r="D1581" s="639"/>
      <c r="F1581" s="637"/>
      <c r="G1581" s="637"/>
      <c r="H1581" s="637"/>
      <c r="I1581" s="647"/>
    </row>
    <row r="1582" spans="1:9">
      <c r="A1582" s="649"/>
      <c r="B1582" s="629"/>
      <c r="C1582" s="630"/>
      <c r="D1582" s="631"/>
      <c r="F1582" s="637"/>
      <c r="G1582" s="637"/>
      <c r="H1582" s="637"/>
    </row>
    <row r="1583" spans="1:9">
      <c r="A1583" s="649"/>
      <c r="B1583" s="629"/>
      <c r="C1583" s="630"/>
      <c r="D1583" s="631"/>
      <c r="F1583" s="632"/>
      <c r="G1583" s="632"/>
      <c r="H1583" s="632"/>
    </row>
    <row r="1584" spans="1:9">
      <c r="A1584" s="649"/>
      <c r="B1584" s="629"/>
      <c r="C1584" s="630"/>
      <c r="D1584" s="631"/>
      <c r="F1584" s="637"/>
      <c r="G1584" s="637"/>
      <c r="H1584" s="637"/>
    </row>
    <row r="1585" spans="1:9">
      <c r="A1585" s="649"/>
      <c r="B1585" s="629"/>
      <c r="C1585" s="630"/>
      <c r="D1585" s="631"/>
      <c r="F1585" s="632"/>
      <c r="G1585" s="632"/>
      <c r="H1585" s="632"/>
    </row>
    <row r="1586" spans="1:9" ht="15">
      <c r="A1586" s="649"/>
      <c r="B1586" s="635"/>
      <c r="C1586" s="638"/>
      <c r="D1586" s="639"/>
      <c r="F1586" s="637"/>
      <c r="G1586" s="637"/>
      <c r="H1586" s="637"/>
      <c r="I1586" s="647"/>
    </row>
    <row r="1587" spans="1:9" ht="15">
      <c r="A1587" s="649"/>
      <c r="B1587" s="635"/>
      <c r="C1587" s="640"/>
      <c r="D1587" s="641"/>
      <c r="F1587" s="637"/>
      <c r="G1587" s="637"/>
      <c r="H1587" s="637"/>
      <c r="I1587" s="647"/>
    </row>
    <row r="1588" spans="1:9" ht="15">
      <c r="A1588" s="649"/>
      <c r="B1588" s="634"/>
      <c r="C1588" s="638"/>
      <c r="D1588" s="639"/>
      <c r="F1588" s="637"/>
      <c r="G1588" s="637"/>
      <c r="H1588" s="637"/>
      <c r="I1588" s="647"/>
    </row>
    <row r="1589" spans="1:9">
      <c r="A1589" s="649"/>
      <c r="B1589" s="629"/>
      <c r="C1589" s="630"/>
      <c r="D1589" s="631"/>
      <c r="F1589" s="637"/>
      <c r="G1589" s="637"/>
      <c r="H1589" s="637"/>
      <c r="I1589" s="620"/>
    </row>
    <row r="1590" spans="1:9" ht="15">
      <c r="A1590" s="649"/>
      <c r="B1590" s="634"/>
      <c r="C1590" s="640"/>
      <c r="D1590" s="641"/>
      <c r="F1590" s="637"/>
      <c r="G1590" s="637"/>
      <c r="H1590" s="637"/>
      <c r="I1590" s="647"/>
    </row>
    <row r="1591" spans="1:9">
      <c r="A1591" s="649"/>
      <c r="B1591" s="629"/>
      <c r="C1591" s="630"/>
      <c r="D1591" s="631"/>
      <c r="F1591" s="632"/>
      <c r="G1591" s="632"/>
      <c r="H1591" s="632"/>
    </row>
    <row r="1592" spans="1:9">
      <c r="A1592" s="649"/>
      <c r="B1592" s="629"/>
      <c r="C1592" s="630"/>
      <c r="D1592" s="631"/>
      <c r="F1592" s="637"/>
      <c r="G1592" s="637"/>
      <c r="H1592" s="637"/>
    </row>
    <row r="1593" spans="1:9">
      <c r="A1593" s="649"/>
      <c r="B1593" s="629"/>
      <c r="C1593" s="630"/>
      <c r="D1593" s="631"/>
      <c r="F1593" s="632"/>
      <c r="G1593" s="632"/>
      <c r="H1593" s="632"/>
    </row>
    <row r="1594" spans="1:9">
      <c r="A1594" s="649"/>
      <c r="B1594" s="629"/>
      <c r="C1594" s="630"/>
      <c r="D1594" s="631"/>
      <c r="F1594" s="637"/>
      <c r="G1594" s="637"/>
      <c r="H1594" s="637"/>
    </row>
    <row r="1595" spans="1:9">
      <c r="A1595" s="649"/>
      <c r="B1595" s="629"/>
      <c r="C1595" s="630"/>
      <c r="D1595" s="631"/>
      <c r="F1595" s="632"/>
      <c r="G1595" s="632"/>
      <c r="H1595" s="632"/>
    </row>
    <row r="1596" spans="1:9" ht="15">
      <c r="A1596" s="649"/>
      <c r="B1596" s="634"/>
      <c r="C1596" s="640"/>
      <c r="D1596" s="641"/>
      <c r="F1596" s="637"/>
      <c r="G1596" s="637"/>
      <c r="H1596" s="637"/>
      <c r="I1596" s="647"/>
    </row>
    <row r="1597" spans="1:9">
      <c r="A1597" s="649"/>
      <c r="B1597" s="629"/>
      <c r="C1597" s="630"/>
      <c r="D1597" s="631"/>
      <c r="F1597" s="637"/>
      <c r="G1597" s="637"/>
      <c r="H1597" s="637"/>
    </row>
    <row r="1598" spans="1:9">
      <c r="A1598" s="649"/>
      <c r="B1598" s="629"/>
      <c r="C1598" s="630"/>
      <c r="D1598" s="631"/>
      <c r="F1598" s="632"/>
      <c r="G1598" s="632"/>
      <c r="H1598" s="632"/>
    </row>
    <row r="1599" spans="1:9" ht="15">
      <c r="A1599" s="649"/>
      <c r="B1599" s="635"/>
      <c r="C1599" s="640"/>
      <c r="D1599" s="641"/>
      <c r="F1599" s="637"/>
      <c r="G1599" s="637"/>
      <c r="H1599" s="637"/>
      <c r="I1599" s="647"/>
    </row>
    <row r="1600" spans="1:9" ht="15">
      <c r="A1600" s="649"/>
      <c r="B1600" s="634"/>
      <c r="C1600" s="640"/>
      <c r="D1600" s="641"/>
      <c r="F1600" s="637"/>
      <c r="G1600" s="637"/>
      <c r="H1600" s="637"/>
      <c r="I1600" s="647"/>
    </row>
    <row r="1601" spans="1:9">
      <c r="A1601" s="649"/>
      <c r="B1601" s="634"/>
      <c r="C1601" s="635"/>
      <c r="D1601" s="636"/>
      <c r="F1601" s="637"/>
      <c r="G1601" s="637"/>
      <c r="H1601" s="637"/>
      <c r="I1601" s="647"/>
    </row>
    <row r="1602" spans="1:9">
      <c r="A1602" s="649"/>
      <c r="B1602" s="634"/>
      <c r="C1602" s="635"/>
      <c r="D1602" s="636"/>
      <c r="F1602" s="637"/>
      <c r="G1602" s="637"/>
      <c r="H1602" s="637"/>
      <c r="I1602" s="647"/>
    </row>
    <row r="1603" spans="1:9">
      <c r="A1603" s="649"/>
      <c r="B1603" s="629"/>
      <c r="C1603" s="630"/>
      <c r="D1603" s="631"/>
      <c r="F1603" s="637"/>
      <c r="G1603" s="637"/>
      <c r="H1603" s="637"/>
    </row>
    <row r="1604" spans="1:9" ht="15">
      <c r="A1604" s="643"/>
      <c r="B1604" s="634"/>
      <c r="C1604" s="638"/>
      <c r="D1604" s="639"/>
      <c r="F1604" s="637"/>
      <c r="G1604" s="637"/>
      <c r="H1604" s="637"/>
      <c r="I1604" s="647"/>
    </row>
    <row r="1605" spans="1:9">
      <c r="A1605" s="649"/>
      <c r="B1605" s="634"/>
      <c r="C1605" s="635"/>
      <c r="D1605" s="636"/>
      <c r="F1605" s="637"/>
      <c r="G1605" s="637"/>
      <c r="H1605" s="637"/>
      <c r="I1605" s="647"/>
    </row>
    <row r="1606" spans="1:9">
      <c r="A1606" s="649"/>
      <c r="B1606" s="629"/>
      <c r="C1606" s="630"/>
      <c r="D1606" s="631"/>
      <c r="F1606" s="637"/>
      <c r="G1606" s="637"/>
      <c r="H1606" s="637"/>
    </row>
    <row r="1607" spans="1:9" ht="15">
      <c r="A1607" s="649"/>
      <c r="B1607" s="635"/>
      <c r="C1607" s="638"/>
      <c r="D1607" s="639"/>
      <c r="F1607" s="637"/>
      <c r="G1607" s="637"/>
      <c r="H1607" s="637"/>
      <c r="I1607" s="647"/>
    </row>
    <row r="1608" spans="1:9" ht="15">
      <c r="A1608" s="649"/>
      <c r="B1608" s="634"/>
      <c r="C1608" s="640"/>
      <c r="D1608" s="641"/>
      <c r="F1608" s="637"/>
      <c r="G1608" s="637"/>
      <c r="H1608" s="637"/>
      <c r="I1608" s="647"/>
    </row>
    <row r="1609" spans="1:9">
      <c r="A1609" s="649"/>
      <c r="B1609" s="629"/>
      <c r="C1609" s="630"/>
      <c r="D1609" s="631"/>
      <c r="F1609" s="632"/>
      <c r="G1609" s="632"/>
      <c r="H1609" s="632"/>
    </row>
    <row r="1610" spans="1:9">
      <c r="A1610" s="649"/>
      <c r="B1610" s="629"/>
      <c r="C1610" s="630"/>
      <c r="D1610" s="631"/>
      <c r="F1610" s="637"/>
      <c r="G1610" s="637"/>
      <c r="H1610" s="637"/>
    </row>
    <row r="1611" spans="1:9">
      <c r="A1611" s="643"/>
      <c r="B1611" s="629"/>
      <c r="C1611" s="630"/>
      <c r="D1611" s="631"/>
      <c r="F1611" s="632"/>
      <c r="G1611" s="632"/>
      <c r="H1611" s="632"/>
    </row>
    <row r="1612" spans="1:9">
      <c r="A1612" s="649"/>
      <c r="B1612" s="629"/>
      <c r="C1612" s="630"/>
      <c r="D1612" s="631"/>
      <c r="F1612" s="637"/>
      <c r="G1612" s="637"/>
      <c r="H1612" s="637"/>
    </row>
    <row r="1613" spans="1:9">
      <c r="A1613" s="649"/>
      <c r="B1613" s="629"/>
      <c r="C1613" s="630"/>
      <c r="D1613" s="631"/>
      <c r="F1613" s="632"/>
      <c r="G1613" s="632"/>
      <c r="H1613" s="632"/>
    </row>
    <row r="1614" spans="1:9">
      <c r="A1614" s="649"/>
      <c r="B1614" s="629"/>
      <c r="C1614" s="630"/>
      <c r="D1614" s="631"/>
      <c r="F1614" s="637"/>
      <c r="G1614" s="637"/>
      <c r="H1614" s="637"/>
    </row>
    <row r="1615" spans="1:9">
      <c r="A1615" s="649"/>
      <c r="B1615" s="629"/>
      <c r="C1615" s="630"/>
      <c r="D1615" s="631"/>
      <c r="F1615" s="632"/>
      <c r="G1615" s="632"/>
      <c r="H1615" s="632"/>
    </row>
    <row r="1616" spans="1:9">
      <c r="A1616" s="649"/>
      <c r="B1616" s="629"/>
      <c r="C1616" s="630"/>
      <c r="D1616" s="631"/>
      <c r="F1616" s="637"/>
      <c r="G1616" s="637"/>
      <c r="H1616" s="637"/>
    </row>
    <row r="1617" spans="1:9" ht="15">
      <c r="A1617" s="649"/>
      <c r="B1617" s="634"/>
      <c r="C1617" s="638"/>
      <c r="D1617" s="639"/>
      <c r="F1617" s="637"/>
      <c r="G1617" s="637"/>
      <c r="H1617" s="637"/>
      <c r="I1617" s="647"/>
    </row>
    <row r="1618" spans="1:9">
      <c r="A1618" s="649"/>
      <c r="B1618" s="629"/>
      <c r="C1618" s="630"/>
      <c r="D1618" s="631"/>
      <c r="F1618" s="632"/>
      <c r="G1618" s="632"/>
      <c r="H1618" s="632"/>
    </row>
    <row r="1619" spans="1:9" ht="15">
      <c r="A1619" s="643"/>
      <c r="B1619" s="635"/>
      <c r="C1619" s="638"/>
      <c r="D1619" s="639"/>
      <c r="F1619" s="637"/>
      <c r="G1619" s="637"/>
      <c r="H1619" s="637"/>
      <c r="I1619" s="647"/>
    </row>
    <row r="1620" spans="1:9">
      <c r="A1620" s="649"/>
      <c r="B1620" s="629"/>
      <c r="C1620" s="630"/>
      <c r="D1620" s="631"/>
      <c r="F1620" s="637"/>
      <c r="G1620" s="637"/>
      <c r="H1620" s="637"/>
    </row>
    <row r="1621" spans="1:9">
      <c r="A1621" s="649"/>
      <c r="B1621" s="635"/>
      <c r="C1621" s="635"/>
      <c r="D1621" s="636"/>
      <c r="F1621" s="637"/>
      <c r="G1621" s="637"/>
      <c r="H1621" s="637"/>
      <c r="I1621" s="647"/>
    </row>
    <row r="1622" spans="1:9">
      <c r="A1622" s="649"/>
      <c r="B1622" s="629"/>
      <c r="C1622" s="630"/>
      <c r="D1622" s="631"/>
      <c r="F1622" s="632"/>
      <c r="G1622" s="632"/>
      <c r="H1622" s="632"/>
    </row>
    <row r="1623" spans="1:9" ht="15">
      <c r="A1623" s="649"/>
      <c r="B1623" s="634"/>
      <c r="C1623" s="638"/>
      <c r="D1623" s="639"/>
      <c r="F1623" s="637"/>
      <c r="G1623" s="637"/>
      <c r="H1623" s="637"/>
      <c r="I1623" s="619"/>
    </row>
    <row r="1624" spans="1:9">
      <c r="A1624" s="649"/>
      <c r="B1624" s="629"/>
      <c r="C1624" s="630"/>
      <c r="D1624" s="631"/>
      <c r="F1624" s="637"/>
      <c r="G1624" s="637"/>
      <c r="H1624" s="637"/>
    </row>
    <row r="1625" spans="1:9">
      <c r="A1625" s="649"/>
      <c r="B1625" s="629"/>
      <c r="C1625" s="630"/>
      <c r="D1625" s="631"/>
      <c r="F1625" s="632"/>
      <c r="G1625" s="632"/>
      <c r="H1625" s="632"/>
    </row>
    <row r="1626" spans="1:9">
      <c r="A1626" s="649"/>
      <c r="B1626" s="629"/>
      <c r="C1626" s="630"/>
      <c r="D1626" s="631"/>
      <c r="F1626" s="637"/>
      <c r="G1626" s="637"/>
      <c r="H1626" s="637"/>
    </row>
    <row r="1627" spans="1:9">
      <c r="A1627" s="649"/>
      <c r="B1627" s="629"/>
      <c r="C1627" s="630"/>
      <c r="D1627" s="631"/>
      <c r="F1627" s="632"/>
      <c r="G1627" s="632"/>
      <c r="H1627" s="632"/>
      <c r="I1627" s="620"/>
    </row>
    <row r="1628" spans="1:9">
      <c r="A1628" s="649"/>
      <c r="B1628" s="629"/>
      <c r="C1628" s="630"/>
      <c r="D1628" s="631"/>
      <c r="F1628" s="637"/>
      <c r="G1628" s="637"/>
      <c r="H1628" s="637"/>
      <c r="I1628" s="620"/>
    </row>
    <row r="1629" spans="1:9">
      <c r="A1629" s="649"/>
      <c r="B1629" s="629"/>
      <c r="C1629" s="630"/>
      <c r="D1629" s="631"/>
      <c r="F1629" s="632"/>
      <c r="G1629" s="632"/>
      <c r="H1629" s="632"/>
    </row>
    <row r="1630" spans="1:9">
      <c r="A1630" s="643"/>
      <c r="B1630" s="629"/>
      <c r="C1630" s="630"/>
      <c r="D1630" s="631"/>
      <c r="F1630" s="637"/>
      <c r="G1630" s="637"/>
      <c r="H1630" s="637"/>
    </row>
    <row r="1631" spans="1:9">
      <c r="A1631" s="649"/>
      <c r="B1631" s="629"/>
      <c r="C1631" s="630"/>
      <c r="D1631" s="631"/>
      <c r="E1631" s="620"/>
      <c r="F1631" s="632"/>
      <c r="G1631" s="632"/>
      <c r="H1631" s="632"/>
      <c r="I1631" s="633"/>
    </row>
    <row r="1632" spans="1:9" ht="15">
      <c r="A1632" s="649"/>
      <c r="B1632" s="634"/>
      <c r="C1632" s="640"/>
      <c r="D1632" s="641"/>
      <c r="E1632" s="647"/>
      <c r="F1632" s="637"/>
      <c r="G1632" s="637"/>
      <c r="H1632" s="637"/>
      <c r="I1632" s="633"/>
    </row>
    <row r="1633" spans="1:9">
      <c r="A1633" s="649"/>
      <c r="B1633" s="629"/>
      <c r="C1633" s="630"/>
      <c r="D1633" s="631"/>
      <c r="F1633" s="637"/>
      <c r="G1633" s="637"/>
      <c r="H1633" s="637"/>
      <c r="I1633" s="630"/>
    </row>
    <row r="1634" spans="1:9">
      <c r="A1634" s="649"/>
      <c r="B1634" s="629"/>
      <c r="C1634" s="630"/>
      <c r="D1634" s="631"/>
      <c r="F1634" s="632"/>
      <c r="G1634" s="632"/>
      <c r="H1634" s="632"/>
      <c r="I1634" s="633"/>
    </row>
    <row r="1635" spans="1:9">
      <c r="A1635" s="649"/>
      <c r="B1635" s="635"/>
      <c r="C1635" s="635"/>
      <c r="D1635" s="636"/>
      <c r="E1635" s="647"/>
      <c r="F1635" s="637"/>
      <c r="G1635" s="637"/>
      <c r="H1635" s="637"/>
      <c r="I1635" s="630"/>
    </row>
    <row r="1636" spans="1:9">
      <c r="A1636" s="649"/>
      <c r="B1636" s="634"/>
      <c r="C1636" s="635"/>
      <c r="D1636" s="636"/>
      <c r="E1636" s="647"/>
      <c r="F1636" s="637"/>
      <c r="G1636" s="637"/>
      <c r="H1636" s="637"/>
      <c r="I1636" s="642"/>
    </row>
    <row r="1637" spans="1:9">
      <c r="A1637" s="649"/>
      <c r="B1637" s="629"/>
      <c r="C1637" s="630"/>
      <c r="D1637" s="631"/>
      <c r="F1637" s="637"/>
      <c r="G1637" s="637"/>
      <c r="H1637" s="637"/>
      <c r="I1637" s="630"/>
    </row>
    <row r="1638" spans="1:9">
      <c r="A1638" s="649"/>
      <c r="B1638" s="629"/>
      <c r="C1638" s="630"/>
      <c r="D1638" s="631"/>
      <c r="F1638" s="632"/>
      <c r="G1638" s="632"/>
      <c r="H1638" s="632"/>
      <c r="I1638" s="633"/>
    </row>
    <row r="1639" spans="1:9">
      <c r="A1639" s="649"/>
      <c r="B1639" s="629"/>
      <c r="C1639" s="630"/>
      <c r="D1639" s="631"/>
      <c r="F1639" s="637"/>
      <c r="G1639" s="637"/>
      <c r="H1639" s="637"/>
      <c r="I1639" s="630"/>
    </row>
    <row r="1640" spans="1:9">
      <c r="A1640" s="649"/>
      <c r="B1640" s="634"/>
      <c r="C1640" s="635"/>
      <c r="D1640" s="636"/>
      <c r="E1640" s="647"/>
      <c r="F1640" s="637"/>
      <c r="G1640" s="637"/>
      <c r="H1640" s="637"/>
      <c r="I1640" s="633"/>
    </row>
    <row r="1641" spans="1:9">
      <c r="A1641" s="649"/>
      <c r="B1641" s="629"/>
      <c r="C1641" s="630"/>
      <c r="D1641" s="631"/>
      <c r="E1641" s="620"/>
      <c r="F1641" s="632"/>
      <c r="G1641" s="632"/>
      <c r="H1641" s="632"/>
      <c r="I1641" s="633"/>
    </row>
    <row r="1642" spans="1:9">
      <c r="A1642" s="649"/>
      <c r="B1642" s="629"/>
      <c r="C1642" s="630"/>
      <c r="D1642" s="631"/>
      <c r="F1642" s="637"/>
      <c r="G1642" s="637"/>
      <c r="H1642" s="637"/>
      <c r="I1642" s="630"/>
    </row>
    <row r="1643" spans="1:9">
      <c r="A1643" s="643"/>
      <c r="B1643" s="635"/>
      <c r="C1643" s="635"/>
      <c r="D1643" s="636"/>
      <c r="E1643" s="647"/>
      <c r="F1643" s="637"/>
      <c r="G1643" s="637"/>
      <c r="H1643" s="637"/>
      <c r="I1643" s="642"/>
    </row>
    <row r="1644" spans="1:9">
      <c r="A1644" s="649"/>
      <c r="B1644" s="629"/>
      <c r="C1644" s="630"/>
      <c r="D1644" s="631"/>
      <c r="E1644" s="620"/>
      <c r="F1644" s="632"/>
      <c r="G1644" s="632"/>
      <c r="H1644" s="632"/>
      <c r="I1644" s="633"/>
    </row>
    <row r="1645" spans="1:9" ht="15">
      <c r="A1645" s="649"/>
      <c r="B1645" s="634"/>
      <c r="C1645" s="638"/>
      <c r="D1645" s="639"/>
      <c r="E1645" s="619"/>
      <c r="F1645" s="637"/>
      <c r="G1645" s="637"/>
      <c r="H1645" s="637"/>
      <c r="I1645" s="642"/>
    </row>
    <row r="1646" spans="1:9">
      <c r="A1646" s="649"/>
      <c r="B1646" s="629"/>
      <c r="C1646" s="630"/>
      <c r="D1646" s="631"/>
      <c r="E1646" s="620"/>
      <c r="F1646" s="637"/>
      <c r="G1646" s="637"/>
      <c r="H1646" s="637"/>
      <c r="I1646" s="630"/>
    </row>
    <row r="1647" spans="1:9">
      <c r="A1647" s="649"/>
      <c r="B1647" s="629"/>
      <c r="C1647" s="630"/>
      <c r="D1647" s="631"/>
      <c r="E1647" s="620"/>
      <c r="F1647" s="632"/>
      <c r="G1647" s="632"/>
      <c r="H1647" s="632"/>
      <c r="I1647" s="633"/>
    </row>
    <row r="1648" spans="1:9">
      <c r="A1648" s="643"/>
      <c r="B1648" s="635"/>
      <c r="C1648" s="635"/>
      <c r="D1648" s="636"/>
      <c r="E1648" s="647"/>
      <c r="F1648" s="637"/>
      <c r="G1648" s="637"/>
      <c r="H1648" s="637"/>
      <c r="I1648" s="642"/>
    </row>
    <row r="1649" spans="1:9">
      <c r="A1649" s="643"/>
      <c r="B1649" s="629"/>
      <c r="C1649" s="630"/>
      <c r="D1649" s="631"/>
      <c r="F1649" s="637"/>
      <c r="G1649" s="637"/>
      <c r="H1649" s="637"/>
      <c r="I1649" s="630"/>
    </row>
    <row r="1650" spans="1:9" ht="15">
      <c r="A1650" s="643"/>
      <c r="B1650" s="634"/>
      <c r="C1650" s="638"/>
      <c r="D1650" s="639"/>
      <c r="E1650" s="647"/>
      <c r="F1650" s="637"/>
      <c r="G1650" s="637"/>
      <c r="H1650" s="637"/>
      <c r="I1650" s="633"/>
    </row>
    <row r="1651" spans="1:9">
      <c r="A1651" s="643"/>
      <c r="B1651" s="629"/>
      <c r="C1651" s="630"/>
      <c r="D1651" s="631"/>
      <c r="F1651" s="632"/>
      <c r="G1651" s="632"/>
      <c r="H1651" s="632"/>
      <c r="I1651" s="633"/>
    </row>
    <row r="1652" spans="1:9">
      <c r="A1652" s="628"/>
      <c r="B1652" s="629"/>
      <c r="C1652" s="630"/>
      <c r="D1652" s="631"/>
      <c r="F1652" s="637"/>
      <c r="G1652" s="637"/>
      <c r="H1652" s="637"/>
      <c r="I1652" s="630"/>
    </row>
    <row r="1653" spans="1:9" ht="15">
      <c r="A1653" s="628"/>
      <c r="B1653" s="634"/>
      <c r="C1653" s="640"/>
      <c r="D1653" s="641"/>
      <c r="E1653" s="619"/>
      <c r="F1653" s="637"/>
      <c r="G1653" s="637"/>
      <c r="H1653" s="637"/>
      <c r="I1653" s="633"/>
    </row>
    <row r="1654" spans="1:9">
      <c r="A1654" s="628"/>
      <c r="B1654" s="629"/>
      <c r="C1654" s="630"/>
      <c r="D1654" s="631"/>
      <c r="F1654" s="632"/>
      <c r="G1654" s="632"/>
      <c r="H1654" s="632"/>
      <c r="I1654" s="633"/>
    </row>
    <row r="1655" spans="1:9">
      <c r="A1655" s="628"/>
      <c r="B1655" s="629"/>
      <c r="C1655" s="630"/>
      <c r="D1655" s="631"/>
      <c r="F1655" s="637"/>
      <c r="G1655" s="637"/>
      <c r="H1655" s="637"/>
      <c r="I1655" s="630"/>
    </row>
    <row r="1656" spans="1:9">
      <c r="A1656" s="628"/>
      <c r="B1656" s="629"/>
      <c r="C1656" s="630"/>
      <c r="D1656" s="631"/>
      <c r="F1656" s="632"/>
      <c r="G1656" s="632"/>
      <c r="H1656" s="632"/>
      <c r="I1656" s="633"/>
    </row>
    <row r="1657" spans="1:9" ht="15">
      <c r="A1657" s="650"/>
      <c r="B1657" s="634"/>
      <c r="C1657" s="638"/>
      <c r="D1657" s="639"/>
      <c r="E1657" s="647"/>
      <c r="F1657" s="637"/>
      <c r="G1657" s="637"/>
      <c r="H1657" s="637"/>
      <c r="I1657" s="642"/>
    </row>
    <row r="1658" spans="1:9" ht="15">
      <c r="A1658" s="628"/>
      <c r="B1658" s="635"/>
      <c r="C1658" s="638"/>
      <c r="D1658" s="639"/>
      <c r="E1658" s="647"/>
      <c r="F1658" s="637"/>
      <c r="G1658" s="637"/>
      <c r="H1658" s="637"/>
      <c r="I1658" s="642"/>
    </row>
    <row r="1659" spans="1:9">
      <c r="A1659" s="628"/>
      <c r="B1659" s="634"/>
      <c r="C1659" s="635"/>
      <c r="D1659" s="636"/>
      <c r="E1659" s="619"/>
      <c r="F1659" s="637"/>
      <c r="G1659" s="637"/>
      <c r="H1659" s="637"/>
      <c r="I1659" s="633"/>
    </row>
    <row r="1660" spans="1:9">
      <c r="A1660" s="650"/>
      <c r="B1660" s="629"/>
      <c r="C1660" s="630"/>
      <c r="D1660" s="631"/>
      <c r="E1660" s="620"/>
      <c r="F1660" s="637"/>
      <c r="G1660" s="637"/>
      <c r="H1660" s="637"/>
      <c r="I1660" s="630"/>
    </row>
    <row r="1661" spans="1:9">
      <c r="A1661" s="628"/>
      <c r="B1661" s="629"/>
      <c r="C1661" s="630"/>
      <c r="D1661" s="631"/>
      <c r="E1661" s="620"/>
      <c r="F1661" s="632"/>
      <c r="G1661" s="632"/>
      <c r="H1661" s="632"/>
      <c r="I1661" s="633"/>
    </row>
    <row r="1662" spans="1:9">
      <c r="A1662" s="628"/>
      <c r="B1662" s="629"/>
      <c r="C1662" s="630"/>
      <c r="D1662" s="631"/>
      <c r="E1662" s="620"/>
      <c r="F1662" s="637"/>
      <c r="G1662" s="637"/>
      <c r="H1662" s="637"/>
      <c r="I1662" s="630"/>
    </row>
    <row r="1663" spans="1:9">
      <c r="A1663" s="628"/>
      <c r="B1663" s="629"/>
      <c r="C1663" s="630"/>
      <c r="D1663" s="631"/>
      <c r="E1663" s="620"/>
      <c r="F1663" s="632"/>
      <c r="G1663" s="632"/>
      <c r="H1663" s="632"/>
      <c r="I1663" s="633"/>
    </row>
    <row r="1664" spans="1:9">
      <c r="A1664" s="628"/>
      <c r="B1664" s="629"/>
      <c r="C1664" s="630"/>
      <c r="D1664" s="631"/>
      <c r="E1664" s="620"/>
      <c r="F1664" s="637"/>
      <c r="G1664" s="637"/>
      <c r="H1664" s="637"/>
      <c r="I1664" s="630"/>
    </row>
    <row r="1665" spans="1:9">
      <c r="A1665" s="628"/>
      <c r="B1665" s="629"/>
      <c r="C1665" s="630"/>
      <c r="D1665" s="631"/>
      <c r="E1665" s="620"/>
      <c r="F1665" s="632"/>
      <c r="G1665" s="632"/>
      <c r="H1665" s="632"/>
      <c r="I1665" s="633"/>
    </row>
    <row r="1666" spans="1:9" ht="15">
      <c r="A1666" s="650"/>
      <c r="B1666" s="635"/>
      <c r="C1666" s="638"/>
      <c r="D1666" s="639"/>
      <c r="E1666" s="619"/>
      <c r="F1666" s="637"/>
      <c r="G1666" s="637"/>
      <c r="H1666" s="637"/>
      <c r="I1666" s="642"/>
    </row>
    <row r="1667" spans="1:9" ht="15">
      <c r="A1667" s="628"/>
      <c r="B1667" s="635"/>
      <c r="C1667" s="638"/>
      <c r="D1667" s="639"/>
      <c r="E1667" s="619"/>
      <c r="F1667" s="637"/>
      <c r="G1667" s="637"/>
      <c r="H1667" s="637"/>
      <c r="I1667" s="642"/>
    </row>
    <row r="1668" spans="1:9">
      <c r="A1668" s="628"/>
      <c r="B1668" s="629"/>
      <c r="C1668" s="630"/>
      <c r="D1668" s="631"/>
      <c r="E1668" s="620"/>
      <c r="F1668" s="637"/>
      <c r="G1668" s="637"/>
      <c r="H1668" s="637"/>
      <c r="I1668" s="630"/>
    </row>
    <row r="1669" spans="1:9">
      <c r="A1669" s="628"/>
      <c r="B1669" s="629"/>
      <c r="C1669" s="630"/>
      <c r="D1669" s="631"/>
      <c r="E1669" s="620"/>
      <c r="F1669" s="632"/>
      <c r="G1669" s="632"/>
      <c r="H1669" s="632"/>
      <c r="I1669" s="633"/>
    </row>
    <row r="1670" spans="1:9">
      <c r="A1670" s="650"/>
      <c r="B1670" s="629"/>
      <c r="C1670" s="630"/>
      <c r="D1670" s="631"/>
      <c r="E1670" s="620"/>
      <c r="F1670" s="637"/>
      <c r="G1670" s="637"/>
      <c r="H1670" s="637"/>
      <c r="I1670" s="630"/>
    </row>
    <row r="1671" spans="1:9" ht="15">
      <c r="A1671" s="628"/>
      <c r="B1671" s="635"/>
      <c r="C1671" s="638"/>
      <c r="D1671" s="639"/>
      <c r="E1671" s="647"/>
      <c r="F1671" s="637"/>
      <c r="G1671" s="637"/>
      <c r="H1671" s="637"/>
      <c r="I1671" s="642"/>
    </row>
    <row r="1672" spans="1:9">
      <c r="A1672" s="628"/>
      <c r="B1672" s="629"/>
      <c r="C1672" s="630"/>
      <c r="D1672" s="631"/>
      <c r="E1672" s="620"/>
      <c r="F1672" s="632"/>
      <c r="G1672" s="632"/>
      <c r="H1672" s="632"/>
      <c r="I1672" s="633"/>
    </row>
    <row r="1673" spans="1:9">
      <c r="A1673" s="628"/>
      <c r="B1673" s="629"/>
      <c r="C1673" s="630"/>
      <c r="D1673" s="631"/>
      <c r="F1673" s="637"/>
      <c r="G1673" s="637"/>
      <c r="H1673" s="637"/>
      <c r="I1673" s="630"/>
    </row>
    <row r="1674" spans="1:9">
      <c r="A1674" s="628"/>
      <c r="B1674" s="629"/>
      <c r="C1674" s="630"/>
      <c r="D1674" s="631"/>
      <c r="F1674" s="637"/>
      <c r="G1674" s="637"/>
      <c r="H1674" s="637"/>
      <c r="I1674" s="630"/>
    </row>
    <row r="1675" spans="1:9">
      <c r="A1675" s="628"/>
      <c r="B1675" s="635"/>
      <c r="C1675" s="635"/>
      <c r="D1675" s="636"/>
      <c r="E1675" s="647"/>
      <c r="F1675" s="637"/>
      <c r="G1675" s="637"/>
      <c r="H1675" s="637"/>
      <c r="I1675" s="630"/>
    </row>
    <row r="1676" spans="1:9">
      <c r="A1676" s="628"/>
      <c r="B1676" s="635"/>
      <c r="C1676" s="635"/>
      <c r="D1676" s="636"/>
      <c r="E1676" s="647"/>
      <c r="F1676" s="637"/>
      <c r="G1676" s="637"/>
      <c r="H1676" s="637"/>
      <c r="I1676" s="630"/>
    </row>
    <row r="1677" spans="1:9">
      <c r="A1677" s="628"/>
      <c r="B1677" s="634"/>
      <c r="C1677" s="635"/>
      <c r="D1677" s="636"/>
      <c r="E1677" s="619"/>
      <c r="F1677" s="637"/>
      <c r="G1677" s="637"/>
      <c r="H1677" s="637"/>
      <c r="I1677" s="633"/>
    </row>
    <row r="1678" spans="1:9">
      <c r="A1678" s="628"/>
      <c r="B1678" s="635"/>
      <c r="C1678" s="635"/>
      <c r="D1678" s="636"/>
      <c r="E1678" s="647"/>
      <c r="F1678" s="637"/>
      <c r="G1678" s="637"/>
      <c r="H1678" s="637"/>
      <c r="I1678" s="630"/>
    </row>
    <row r="1679" spans="1:9">
      <c r="A1679" s="628"/>
      <c r="B1679" s="635"/>
      <c r="C1679" s="635"/>
      <c r="D1679" s="636"/>
      <c r="E1679" s="619"/>
      <c r="F1679" s="637"/>
      <c r="G1679" s="637"/>
      <c r="H1679" s="637"/>
      <c r="I1679" s="642"/>
    </row>
    <row r="1680" spans="1:9">
      <c r="A1680" s="628"/>
      <c r="B1680" s="634"/>
      <c r="C1680" s="635"/>
      <c r="D1680" s="636"/>
      <c r="E1680" s="619"/>
      <c r="F1680" s="637"/>
      <c r="G1680" s="637"/>
      <c r="H1680" s="637"/>
      <c r="I1680" s="633"/>
    </row>
    <row r="1681" spans="1:9">
      <c r="A1681" s="628"/>
      <c r="B1681" s="635"/>
      <c r="C1681" s="635"/>
      <c r="D1681" s="636"/>
      <c r="E1681" s="647"/>
      <c r="F1681" s="637"/>
      <c r="G1681" s="637"/>
      <c r="H1681" s="637"/>
      <c r="I1681" s="630"/>
    </row>
    <row r="1682" spans="1:9">
      <c r="A1682" s="628"/>
      <c r="B1682" s="634"/>
      <c r="C1682" s="635"/>
      <c r="D1682" s="636"/>
      <c r="E1682" s="619"/>
      <c r="F1682" s="637"/>
      <c r="G1682" s="637"/>
      <c r="H1682" s="637"/>
      <c r="I1682" s="633"/>
    </row>
    <row r="1683" spans="1:9">
      <c r="A1683" s="628"/>
      <c r="B1683" s="635"/>
      <c r="C1683" s="635"/>
      <c r="D1683" s="636"/>
      <c r="E1683" s="619"/>
      <c r="F1683" s="637"/>
      <c r="G1683" s="637"/>
      <c r="H1683" s="637"/>
      <c r="I1683" s="642"/>
    </row>
    <row r="1684" spans="1:9">
      <c r="A1684" s="628"/>
      <c r="B1684" s="651"/>
      <c r="C1684" s="651"/>
      <c r="D1684" s="652"/>
      <c r="E1684" s="647"/>
      <c r="F1684" s="637"/>
      <c r="G1684" s="637"/>
      <c r="H1684" s="637"/>
      <c r="I1684" s="630"/>
    </row>
    <row r="1685" spans="1:9">
      <c r="A1685" s="628"/>
      <c r="B1685" s="634"/>
      <c r="C1685" s="635"/>
      <c r="D1685" s="636"/>
      <c r="E1685" s="619"/>
      <c r="F1685" s="637"/>
      <c r="G1685" s="637"/>
      <c r="H1685" s="637"/>
      <c r="I1685" s="633"/>
    </row>
    <row r="1686" spans="1:9">
      <c r="A1686" s="628"/>
      <c r="B1686" s="635"/>
      <c r="C1686" s="635"/>
      <c r="D1686" s="636"/>
      <c r="E1686" s="619"/>
      <c r="F1686" s="637"/>
      <c r="G1686" s="637"/>
      <c r="H1686" s="637"/>
      <c r="I1686" s="642"/>
    </row>
    <row r="1687" spans="1:9">
      <c r="A1687" s="628"/>
      <c r="B1687" s="651"/>
      <c r="C1687" s="651"/>
      <c r="D1687" s="652"/>
      <c r="E1687" s="647"/>
      <c r="F1687" s="637"/>
      <c r="G1687" s="637"/>
      <c r="H1687" s="637"/>
      <c r="I1687" s="630"/>
    </row>
    <row r="1688" spans="1:9">
      <c r="A1688" s="628"/>
      <c r="B1688" s="634"/>
      <c r="C1688" s="635"/>
      <c r="D1688" s="636"/>
      <c r="E1688" s="619"/>
      <c r="F1688" s="637"/>
      <c r="G1688" s="637"/>
      <c r="H1688" s="637"/>
      <c r="I1688" s="633"/>
    </row>
    <row r="1689" spans="1:9">
      <c r="A1689" s="628"/>
      <c r="B1689" s="651"/>
      <c r="C1689" s="651"/>
      <c r="D1689" s="652"/>
      <c r="E1689" s="619"/>
      <c r="F1689" s="637"/>
      <c r="G1689" s="637"/>
      <c r="H1689" s="637"/>
      <c r="I1689" s="642"/>
    </row>
    <row r="1690" spans="1:9">
      <c r="A1690" s="628"/>
      <c r="B1690" s="651"/>
      <c r="C1690" s="651"/>
      <c r="D1690" s="652"/>
      <c r="E1690" s="647"/>
      <c r="F1690" s="637"/>
      <c r="G1690" s="637"/>
      <c r="H1690" s="637"/>
      <c r="I1690" s="630"/>
    </row>
    <row r="1691" spans="1:9">
      <c r="A1691" s="628"/>
      <c r="B1691" s="635"/>
      <c r="C1691" s="635"/>
      <c r="D1691" s="636"/>
      <c r="E1691" s="619"/>
      <c r="F1691" s="637"/>
      <c r="G1691" s="637"/>
      <c r="H1691" s="637"/>
      <c r="I1691" s="642"/>
    </row>
    <row r="1692" spans="1:9">
      <c r="A1692" s="628"/>
      <c r="B1692" s="635"/>
      <c r="C1692" s="635"/>
      <c r="D1692" s="636"/>
      <c r="E1692" s="619"/>
      <c r="F1692" s="637"/>
      <c r="G1692" s="637"/>
      <c r="H1692" s="637"/>
      <c r="I1692" s="642"/>
    </row>
    <row r="1693" spans="1:9">
      <c r="A1693" s="628"/>
      <c r="B1693" s="634"/>
      <c r="C1693" s="635"/>
      <c r="D1693" s="636"/>
      <c r="E1693" s="619"/>
      <c r="F1693" s="637"/>
      <c r="G1693" s="637"/>
      <c r="H1693" s="637"/>
      <c r="I1693" s="633"/>
    </row>
    <row r="1694" spans="1:9">
      <c r="A1694" s="628"/>
      <c r="B1694" s="635"/>
      <c r="C1694" s="635"/>
      <c r="D1694" s="636"/>
      <c r="E1694" s="647"/>
      <c r="F1694" s="637"/>
      <c r="G1694" s="637"/>
      <c r="H1694" s="637"/>
      <c r="I1694" s="630"/>
    </row>
    <row r="1695" spans="1:9">
      <c r="A1695" s="628"/>
      <c r="B1695" s="635"/>
      <c r="C1695" s="635"/>
      <c r="D1695" s="636"/>
      <c r="E1695" s="619"/>
      <c r="F1695" s="637"/>
      <c r="G1695" s="637"/>
      <c r="H1695" s="637"/>
      <c r="I1695" s="642"/>
    </row>
    <row r="1696" spans="1:9">
      <c r="A1696" s="628"/>
      <c r="B1696" s="651"/>
      <c r="C1696" s="651"/>
      <c r="D1696" s="652"/>
      <c r="E1696" s="619"/>
      <c r="F1696" s="637"/>
      <c r="G1696" s="637"/>
      <c r="H1696" s="637"/>
      <c r="I1696" s="642"/>
    </row>
    <row r="1697" spans="1:9">
      <c r="A1697" s="628"/>
      <c r="B1697" s="635"/>
      <c r="C1697" s="635"/>
      <c r="D1697" s="636"/>
      <c r="E1697" s="619"/>
      <c r="F1697" s="637"/>
      <c r="G1697" s="637"/>
      <c r="H1697" s="637"/>
      <c r="I1697" s="642"/>
    </row>
    <row r="1698" spans="1:9">
      <c r="A1698" s="628"/>
      <c r="B1698" s="635"/>
      <c r="C1698" s="635"/>
      <c r="D1698" s="636"/>
      <c r="E1698" s="619"/>
      <c r="F1698" s="637"/>
      <c r="G1698" s="637"/>
      <c r="H1698" s="637"/>
      <c r="I1698" s="642"/>
    </row>
    <row r="1699" spans="1:9">
      <c r="A1699" s="628"/>
      <c r="B1699" s="635"/>
      <c r="C1699" s="635"/>
      <c r="D1699" s="636"/>
      <c r="E1699" s="619"/>
      <c r="F1699" s="637"/>
      <c r="G1699" s="637"/>
      <c r="H1699" s="637"/>
      <c r="I1699" s="642"/>
    </row>
    <row r="1700" spans="1:9">
      <c r="A1700" s="628"/>
      <c r="B1700" s="634"/>
      <c r="C1700" s="635"/>
      <c r="D1700" s="636"/>
      <c r="E1700" s="619"/>
      <c r="F1700" s="637"/>
      <c r="G1700" s="637"/>
      <c r="H1700" s="637"/>
      <c r="I1700" s="633"/>
    </row>
    <row r="1701" spans="1:9">
      <c r="A1701" s="628"/>
      <c r="B1701" s="635"/>
      <c r="C1701" s="635"/>
      <c r="D1701" s="636"/>
      <c r="E1701" s="619"/>
      <c r="F1701" s="637"/>
      <c r="G1701" s="637"/>
      <c r="H1701" s="637"/>
      <c r="I1701" s="642"/>
    </row>
    <row r="1702" spans="1:9">
      <c r="A1702" s="628"/>
      <c r="B1702" s="635"/>
      <c r="C1702" s="635"/>
      <c r="D1702" s="636"/>
      <c r="E1702" s="619"/>
      <c r="F1702" s="637"/>
      <c r="G1702" s="637"/>
      <c r="H1702" s="637"/>
      <c r="I1702" s="642"/>
    </row>
    <row r="1703" spans="1:9">
      <c r="A1703" s="628"/>
      <c r="B1703" s="634"/>
      <c r="C1703" s="635"/>
      <c r="D1703" s="636"/>
      <c r="E1703" s="619"/>
      <c r="F1703" s="637"/>
      <c r="G1703" s="637"/>
      <c r="H1703" s="637"/>
      <c r="I1703" s="642"/>
    </row>
    <row r="1704" spans="1:9">
      <c r="A1704" s="628"/>
      <c r="B1704" s="635"/>
      <c r="C1704" s="635"/>
      <c r="D1704" s="636"/>
      <c r="E1704" s="647"/>
      <c r="F1704" s="637"/>
      <c r="G1704" s="637"/>
      <c r="H1704" s="637"/>
      <c r="I1704" s="630"/>
    </row>
    <row r="1705" spans="1:9">
      <c r="A1705" s="628"/>
      <c r="B1705" s="634"/>
      <c r="C1705" s="635"/>
      <c r="D1705" s="636"/>
      <c r="E1705" s="619"/>
      <c r="F1705" s="637"/>
      <c r="G1705" s="637"/>
      <c r="H1705" s="637"/>
      <c r="I1705" s="633"/>
    </row>
    <row r="1706" spans="1:9">
      <c r="A1706" s="628"/>
      <c r="B1706" s="635"/>
      <c r="C1706" s="635"/>
      <c r="D1706" s="636"/>
      <c r="E1706" s="619"/>
      <c r="F1706" s="637"/>
      <c r="G1706" s="637"/>
      <c r="H1706" s="637"/>
      <c r="I1706" s="642"/>
    </row>
    <row r="1707" spans="1:9">
      <c r="A1707" s="628"/>
      <c r="B1707" s="634"/>
      <c r="C1707" s="635"/>
      <c r="D1707" s="636"/>
      <c r="E1707" s="619"/>
      <c r="F1707" s="637"/>
      <c r="G1707" s="637"/>
      <c r="H1707" s="637"/>
      <c r="I1707" s="633"/>
    </row>
    <row r="1708" spans="1:9">
      <c r="A1708" s="628"/>
      <c r="B1708" s="634"/>
      <c r="C1708" s="635"/>
      <c r="D1708" s="636"/>
      <c r="E1708" s="619"/>
      <c r="F1708" s="637"/>
      <c r="G1708" s="637"/>
      <c r="H1708" s="637"/>
      <c r="I1708" s="633"/>
    </row>
    <row r="1709" spans="1:9">
      <c r="A1709" s="650"/>
      <c r="B1709" s="635"/>
      <c r="C1709" s="635"/>
      <c r="D1709" s="636"/>
      <c r="E1709" s="647"/>
      <c r="F1709" s="637"/>
      <c r="G1709" s="637"/>
      <c r="H1709" s="637"/>
      <c r="I1709" s="630"/>
    </row>
    <row r="1710" spans="1:9">
      <c r="A1710" s="628"/>
      <c r="B1710" s="651"/>
      <c r="C1710" s="651"/>
      <c r="D1710" s="652"/>
      <c r="E1710" s="647"/>
      <c r="F1710" s="637"/>
      <c r="G1710" s="637"/>
      <c r="H1710" s="637"/>
      <c r="I1710" s="630"/>
    </row>
    <row r="1711" spans="1:9">
      <c r="A1711" s="628"/>
      <c r="B1711" s="634"/>
      <c r="C1711" s="635"/>
      <c r="D1711" s="636"/>
      <c r="E1711" s="619"/>
      <c r="F1711" s="637"/>
      <c r="G1711" s="637"/>
      <c r="H1711" s="637"/>
      <c r="I1711" s="633"/>
    </row>
    <row r="1712" spans="1:9">
      <c r="A1712" s="628"/>
      <c r="B1712" s="634"/>
      <c r="C1712" s="635"/>
      <c r="D1712" s="636"/>
      <c r="E1712" s="619"/>
      <c r="F1712" s="637"/>
      <c r="G1712" s="637"/>
      <c r="H1712" s="637"/>
      <c r="I1712" s="633"/>
    </row>
    <row r="1713" spans="1:9">
      <c r="A1713" s="628"/>
      <c r="B1713" s="635"/>
      <c r="C1713" s="635"/>
      <c r="D1713" s="636"/>
      <c r="E1713" s="647"/>
      <c r="F1713" s="637"/>
      <c r="G1713" s="637"/>
      <c r="H1713" s="637"/>
      <c r="I1713" s="630"/>
    </row>
    <row r="1714" spans="1:9">
      <c r="A1714" s="628"/>
      <c r="B1714" s="635"/>
      <c r="C1714" s="635"/>
      <c r="D1714" s="636"/>
      <c r="E1714" s="619"/>
      <c r="F1714" s="637"/>
      <c r="G1714" s="637"/>
      <c r="H1714" s="637"/>
      <c r="I1714" s="642"/>
    </row>
    <row r="1715" spans="1:9">
      <c r="A1715" s="628"/>
      <c r="B1715" s="651"/>
      <c r="C1715" s="651"/>
      <c r="D1715" s="652"/>
      <c r="E1715" s="619"/>
      <c r="F1715" s="637"/>
      <c r="G1715" s="637"/>
      <c r="H1715" s="637"/>
      <c r="I1715" s="642"/>
    </row>
    <row r="1716" spans="1:9">
      <c r="A1716" s="628"/>
      <c r="B1716" s="635"/>
      <c r="C1716" s="635"/>
      <c r="D1716" s="636"/>
      <c r="E1716" s="619"/>
      <c r="F1716" s="637"/>
      <c r="G1716" s="637"/>
      <c r="H1716" s="637"/>
      <c r="I1716" s="642"/>
    </row>
    <row r="1717" spans="1:9">
      <c r="A1717" s="628"/>
      <c r="B1717" s="651"/>
      <c r="C1717" s="651"/>
      <c r="D1717" s="652"/>
      <c r="E1717" s="647"/>
      <c r="F1717" s="637"/>
      <c r="G1717" s="637"/>
      <c r="H1717" s="637"/>
      <c r="I1717" s="630"/>
    </row>
    <row r="1718" spans="1:9">
      <c r="A1718" s="628"/>
      <c r="B1718" s="635"/>
      <c r="C1718" s="635"/>
      <c r="D1718" s="636"/>
      <c r="E1718" s="647"/>
      <c r="F1718" s="637"/>
      <c r="G1718" s="637"/>
      <c r="H1718" s="637"/>
      <c r="I1718" s="630"/>
    </row>
    <row r="1719" spans="1:9">
      <c r="A1719" s="628"/>
      <c r="B1719" s="634"/>
      <c r="C1719" s="635"/>
      <c r="D1719" s="636"/>
      <c r="E1719" s="619"/>
      <c r="F1719" s="637"/>
      <c r="G1719" s="637"/>
      <c r="H1719" s="637"/>
      <c r="I1719" s="633"/>
    </row>
    <row r="1720" spans="1:9">
      <c r="A1720" s="628"/>
      <c r="B1720" s="635"/>
      <c r="C1720" s="635"/>
      <c r="D1720" s="636"/>
      <c r="E1720" s="619"/>
      <c r="F1720" s="637"/>
      <c r="G1720" s="637"/>
      <c r="H1720" s="637"/>
      <c r="I1720" s="630"/>
    </row>
    <row r="1721" spans="1:9">
      <c r="A1721" s="628"/>
      <c r="B1721" s="634"/>
      <c r="C1721" s="635"/>
      <c r="D1721" s="636"/>
      <c r="E1721" s="619"/>
      <c r="F1721" s="637"/>
      <c r="G1721" s="637"/>
      <c r="H1721" s="637"/>
      <c r="I1721" s="633"/>
    </row>
    <row r="1722" spans="1:9">
      <c r="A1722" s="628"/>
      <c r="B1722" s="635"/>
      <c r="C1722" s="635"/>
      <c r="D1722" s="636"/>
      <c r="E1722" s="647"/>
      <c r="F1722" s="637"/>
      <c r="G1722" s="637"/>
      <c r="H1722" s="637"/>
      <c r="I1722" s="630"/>
    </row>
    <row r="1723" spans="1:9">
      <c r="A1723" s="628"/>
      <c r="B1723" s="635"/>
      <c r="C1723" s="635"/>
      <c r="D1723" s="636"/>
      <c r="E1723" s="619"/>
      <c r="F1723" s="637"/>
      <c r="G1723" s="637"/>
      <c r="H1723" s="637"/>
      <c r="I1723" s="642"/>
    </row>
    <row r="1724" spans="1:9">
      <c r="A1724" s="628"/>
      <c r="B1724" s="635"/>
      <c r="C1724" s="635"/>
      <c r="D1724" s="636"/>
      <c r="E1724" s="647"/>
      <c r="F1724" s="637"/>
      <c r="G1724" s="637"/>
      <c r="H1724" s="637"/>
      <c r="I1724" s="630"/>
    </row>
    <row r="1725" spans="1:9">
      <c r="A1725" s="628"/>
      <c r="B1725" s="635"/>
      <c r="C1725" s="635"/>
      <c r="D1725" s="636"/>
      <c r="E1725" s="647"/>
      <c r="F1725" s="637"/>
      <c r="G1725" s="637"/>
      <c r="H1725" s="637"/>
      <c r="I1725" s="642"/>
    </row>
    <row r="1726" spans="1:9">
      <c r="A1726" s="628"/>
      <c r="B1726" s="634"/>
      <c r="C1726" s="635"/>
      <c r="D1726" s="636"/>
      <c r="E1726" s="619"/>
      <c r="F1726" s="637"/>
      <c r="G1726" s="637"/>
      <c r="H1726" s="637"/>
      <c r="I1726" s="633"/>
    </row>
    <row r="1727" spans="1:9">
      <c r="A1727" s="628"/>
      <c r="B1727" s="634"/>
      <c r="C1727" s="635"/>
      <c r="D1727" s="636"/>
      <c r="E1727" s="619"/>
      <c r="F1727" s="637"/>
      <c r="G1727" s="637"/>
      <c r="H1727" s="637"/>
      <c r="I1727" s="633"/>
    </row>
    <row r="1728" spans="1:9">
      <c r="A1728" s="628"/>
      <c r="B1728" s="634"/>
      <c r="C1728" s="635"/>
      <c r="D1728" s="636"/>
      <c r="E1728" s="647"/>
      <c r="F1728" s="637"/>
      <c r="G1728" s="637"/>
      <c r="H1728" s="637"/>
      <c r="I1728" s="633"/>
    </row>
    <row r="1729" spans="1:9">
      <c r="A1729" s="628"/>
      <c r="B1729" s="635"/>
      <c r="C1729" s="635"/>
      <c r="D1729" s="636"/>
      <c r="E1729" s="647"/>
      <c r="F1729" s="637"/>
      <c r="G1729" s="637"/>
      <c r="H1729" s="637"/>
      <c r="I1729" s="630"/>
    </row>
    <row r="1730" spans="1:9">
      <c r="A1730" s="628"/>
      <c r="B1730" s="635"/>
      <c r="C1730" s="635"/>
      <c r="D1730" s="636"/>
      <c r="E1730" s="647"/>
      <c r="F1730" s="637"/>
      <c r="G1730" s="637"/>
      <c r="H1730" s="637"/>
      <c r="I1730" s="630"/>
    </row>
    <row r="1731" spans="1:9">
      <c r="A1731" s="628"/>
      <c r="B1731" s="635"/>
      <c r="C1731" s="635"/>
      <c r="D1731" s="636"/>
      <c r="E1731" s="647"/>
      <c r="F1731" s="637"/>
      <c r="G1731" s="637"/>
      <c r="H1731" s="637"/>
      <c r="I1731" s="630"/>
    </row>
    <row r="1732" spans="1:9">
      <c r="A1732" s="628"/>
      <c r="B1732" s="651"/>
      <c r="C1732" s="651"/>
      <c r="D1732" s="652"/>
      <c r="E1732" s="647"/>
      <c r="F1732" s="637"/>
      <c r="G1732" s="637"/>
      <c r="H1732" s="637"/>
      <c r="I1732" s="642"/>
    </row>
    <row r="1733" spans="1:9">
      <c r="A1733" s="628"/>
      <c r="B1733" s="634"/>
      <c r="C1733" s="635"/>
      <c r="D1733" s="636"/>
      <c r="E1733" s="647"/>
      <c r="F1733" s="637"/>
      <c r="G1733" s="637"/>
      <c r="H1733" s="637"/>
      <c r="I1733" s="633"/>
    </row>
    <row r="1734" spans="1:9">
      <c r="A1734" s="628"/>
      <c r="B1734" s="651"/>
      <c r="C1734" s="651"/>
      <c r="D1734" s="652"/>
      <c r="E1734" s="647"/>
      <c r="F1734" s="637"/>
      <c r="G1734" s="637"/>
      <c r="H1734" s="637"/>
      <c r="I1734" s="630"/>
    </row>
    <row r="1735" spans="1:9">
      <c r="A1735" s="628"/>
      <c r="B1735" s="651"/>
      <c r="C1735" s="651"/>
      <c r="D1735" s="652"/>
      <c r="E1735" s="647"/>
      <c r="F1735" s="637"/>
      <c r="G1735" s="637"/>
      <c r="H1735" s="637"/>
      <c r="I1735" s="642"/>
    </row>
    <row r="1736" spans="1:9">
      <c r="A1736" s="628"/>
      <c r="B1736" s="635"/>
      <c r="C1736" s="635"/>
      <c r="D1736" s="636"/>
      <c r="E1736" s="647"/>
      <c r="F1736" s="637"/>
      <c r="G1736" s="637"/>
      <c r="H1736" s="637"/>
      <c r="I1736" s="630"/>
    </row>
    <row r="1737" spans="1:9">
      <c r="A1737" s="650"/>
      <c r="B1737" s="651"/>
      <c r="C1737" s="651"/>
      <c r="D1737" s="652"/>
      <c r="E1737" s="647"/>
      <c r="F1737" s="637"/>
      <c r="G1737" s="637"/>
      <c r="H1737" s="637"/>
      <c r="I1737" s="642"/>
    </row>
    <row r="1738" spans="1:9">
      <c r="A1738" s="628"/>
      <c r="B1738" s="635"/>
      <c r="C1738" s="635"/>
      <c r="D1738" s="636"/>
      <c r="E1738" s="647"/>
      <c r="F1738" s="637"/>
      <c r="G1738" s="637"/>
      <c r="H1738" s="637"/>
      <c r="I1738" s="630"/>
    </row>
    <row r="1739" spans="1:9">
      <c r="A1739" s="628"/>
      <c r="B1739" s="651"/>
      <c r="C1739" s="651"/>
      <c r="D1739" s="652"/>
      <c r="E1739" s="647"/>
      <c r="F1739" s="637"/>
      <c r="G1739" s="637"/>
      <c r="H1739" s="637"/>
      <c r="I1739" s="630"/>
    </row>
    <row r="1740" spans="1:9">
      <c r="A1740" s="628"/>
      <c r="B1740" s="634"/>
      <c r="C1740" s="635"/>
      <c r="D1740" s="636"/>
      <c r="E1740" s="647"/>
      <c r="F1740" s="637"/>
      <c r="G1740" s="637"/>
      <c r="H1740" s="637"/>
      <c r="I1740" s="633"/>
    </row>
    <row r="1741" spans="1:9">
      <c r="A1741" s="628"/>
      <c r="B1741" s="635"/>
      <c r="C1741" s="635"/>
      <c r="D1741" s="636"/>
      <c r="E1741" s="647"/>
      <c r="F1741" s="637"/>
      <c r="G1741" s="637"/>
      <c r="H1741" s="637"/>
      <c r="I1741" s="642"/>
    </row>
    <row r="1742" spans="1:9">
      <c r="A1742" s="628"/>
      <c r="B1742" s="634"/>
      <c r="C1742" s="635"/>
      <c r="D1742" s="636"/>
      <c r="E1742" s="647"/>
      <c r="F1742" s="637"/>
      <c r="G1742" s="637"/>
      <c r="H1742" s="637"/>
      <c r="I1742" s="633"/>
    </row>
    <row r="1743" spans="1:9">
      <c r="A1743" s="650"/>
      <c r="B1743" s="634"/>
      <c r="C1743" s="635"/>
      <c r="D1743" s="636"/>
      <c r="E1743" s="619"/>
      <c r="F1743" s="637"/>
      <c r="G1743" s="637"/>
      <c r="H1743" s="637"/>
      <c r="I1743" s="642"/>
    </row>
    <row r="1744" spans="1:9">
      <c r="A1744" s="628"/>
      <c r="B1744" s="635"/>
      <c r="C1744" s="635"/>
      <c r="D1744" s="636"/>
      <c r="E1744" s="647"/>
      <c r="F1744" s="637"/>
      <c r="G1744" s="637"/>
      <c r="H1744" s="637"/>
      <c r="I1744" s="642"/>
    </row>
    <row r="1745" spans="1:9">
      <c r="A1745" s="628"/>
      <c r="B1745" s="635"/>
      <c r="C1745" s="635"/>
      <c r="D1745" s="636"/>
      <c r="E1745" s="619"/>
      <c r="F1745" s="637"/>
      <c r="G1745" s="637"/>
      <c r="H1745" s="637"/>
      <c r="I1745" s="642"/>
    </row>
    <row r="1746" spans="1:9">
      <c r="A1746" s="628"/>
      <c r="B1746" s="635"/>
      <c r="C1746" s="635"/>
      <c r="D1746" s="636"/>
      <c r="E1746" s="647"/>
      <c r="F1746" s="637"/>
      <c r="G1746" s="637"/>
      <c r="H1746" s="637"/>
      <c r="I1746" s="642"/>
    </row>
    <row r="1747" spans="1:9">
      <c r="A1747" s="628"/>
      <c r="B1747" s="635"/>
      <c r="C1747" s="635"/>
      <c r="D1747" s="636"/>
      <c r="E1747" s="647"/>
      <c r="F1747" s="637"/>
      <c r="G1747" s="637"/>
      <c r="H1747" s="637"/>
      <c r="I1747" s="642"/>
    </row>
    <row r="1748" spans="1:9">
      <c r="A1748" s="628"/>
      <c r="B1748" s="629"/>
      <c r="C1748" s="630"/>
      <c r="D1748" s="631"/>
      <c r="F1748" s="637"/>
      <c r="G1748" s="637"/>
      <c r="H1748" s="637"/>
      <c r="I1748" s="630"/>
    </row>
    <row r="1749" spans="1:9">
      <c r="A1749" s="628"/>
      <c r="B1749" s="634"/>
      <c r="C1749" s="635"/>
      <c r="D1749" s="636"/>
      <c r="E1749" s="647"/>
      <c r="F1749" s="637"/>
      <c r="G1749" s="637"/>
      <c r="H1749" s="637"/>
      <c r="I1749" s="642"/>
    </row>
    <row r="1750" spans="1:9">
      <c r="A1750" s="628"/>
      <c r="B1750" s="629"/>
      <c r="C1750" s="630"/>
      <c r="D1750" s="631"/>
      <c r="F1750" s="632"/>
      <c r="G1750" s="632"/>
      <c r="H1750" s="632"/>
      <c r="I1750" s="633"/>
    </row>
    <row r="1751" spans="1:9">
      <c r="A1751" s="628"/>
      <c r="B1751" s="629"/>
      <c r="C1751" s="630"/>
      <c r="D1751" s="631"/>
      <c r="F1751" s="637"/>
      <c r="G1751" s="637"/>
      <c r="H1751" s="637"/>
      <c r="I1751" s="630"/>
    </row>
    <row r="1752" spans="1:9">
      <c r="A1752" s="628"/>
      <c r="B1752" s="629"/>
      <c r="C1752" s="630"/>
      <c r="D1752" s="631"/>
      <c r="F1752" s="632"/>
      <c r="G1752" s="632"/>
      <c r="H1752" s="632"/>
      <c r="I1752" s="633"/>
    </row>
    <row r="1753" spans="1:9">
      <c r="A1753" s="628"/>
      <c r="B1753" s="634"/>
      <c r="C1753" s="635"/>
      <c r="D1753" s="636"/>
      <c r="E1753" s="647"/>
      <c r="F1753" s="637"/>
      <c r="G1753" s="637"/>
      <c r="H1753" s="637"/>
      <c r="I1753" s="642"/>
    </row>
    <row r="1754" spans="1:9">
      <c r="A1754" s="628"/>
      <c r="B1754" s="634"/>
      <c r="C1754" s="635"/>
      <c r="D1754" s="636"/>
      <c r="E1754" s="619"/>
      <c r="F1754" s="637"/>
      <c r="G1754" s="637"/>
      <c r="H1754" s="637"/>
      <c r="I1754" s="633"/>
    </row>
    <row r="1755" spans="1:9">
      <c r="A1755" s="628"/>
      <c r="B1755" s="629"/>
      <c r="C1755" s="630"/>
      <c r="D1755" s="631"/>
      <c r="F1755" s="637"/>
      <c r="G1755" s="637"/>
      <c r="H1755" s="637"/>
      <c r="I1755" s="630"/>
    </row>
    <row r="1756" spans="1:9">
      <c r="A1756" s="628"/>
      <c r="B1756" s="651"/>
      <c r="C1756" s="651"/>
      <c r="D1756" s="652"/>
      <c r="E1756" s="619"/>
      <c r="F1756" s="637"/>
      <c r="G1756" s="637"/>
      <c r="H1756" s="637"/>
      <c r="I1756" s="642"/>
    </row>
    <row r="1757" spans="1:9">
      <c r="A1757" s="628"/>
      <c r="B1757" s="634"/>
      <c r="C1757" s="635"/>
      <c r="D1757" s="636"/>
      <c r="E1757" s="619"/>
      <c r="F1757" s="637"/>
      <c r="G1757" s="637"/>
      <c r="H1757" s="637"/>
      <c r="I1757" s="633"/>
    </row>
    <row r="1758" spans="1:9">
      <c r="A1758" s="628"/>
      <c r="B1758" s="634"/>
      <c r="C1758" s="635"/>
      <c r="D1758" s="636"/>
      <c r="E1758" s="619"/>
      <c r="F1758" s="637"/>
      <c r="G1758" s="637"/>
      <c r="H1758" s="637"/>
      <c r="I1758" s="633"/>
    </row>
    <row r="1759" spans="1:9">
      <c r="A1759" s="628"/>
      <c r="B1759" s="629"/>
      <c r="C1759" s="630"/>
      <c r="D1759" s="631"/>
      <c r="F1759" s="632"/>
      <c r="G1759" s="632"/>
      <c r="H1759" s="632"/>
      <c r="I1759" s="633"/>
    </row>
    <row r="1760" spans="1:9">
      <c r="A1760" s="628"/>
      <c r="B1760" s="629"/>
      <c r="C1760" s="630"/>
      <c r="D1760" s="631"/>
      <c r="F1760" s="637"/>
      <c r="G1760" s="637"/>
      <c r="H1760" s="637"/>
      <c r="I1760" s="630"/>
    </row>
    <row r="1761" spans="1:9">
      <c r="A1761" s="628"/>
      <c r="B1761" s="629"/>
      <c r="C1761" s="630"/>
      <c r="D1761" s="631"/>
      <c r="F1761" s="632"/>
      <c r="G1761" s="632"/>
      <c r="H1761" s="632"/>
      <c r="I1761" s="633"/>
    </row>
    <row r="1762" spans="1:9">
      <c r="A1762" s="628"/>
      <c r="B1762" s="629"/>
      <c r="C1762" s="630"/>
      <c r="D1762" s="631"/>
      <c r="F1762" s="637"/>
      <c r="G1762" s="637"/>
      <c r="H1762" s="637"/>
      <c r="I1762" s="630"/>
    </row>
    <row r="1763" spans="1:9">
      <c r="A1763" s="628"/>
      <c r="B1763" s="629"/>
      <c r="C1763" s="630"/>
      <c r="D1763" s="631"/>
      <c r="F1763" s="632"/>
      <c r="G1763" s="632"/>
      <c r="H1763" s="632"/>
      <c r="I1763" s="633"/>
    </row>
    <row r="1764" spans="1:9">
      <c r="A1764" s="628"/>
      <c r="B1764" s="635"/>
      <c r="C1764" s="635"/>
      <c r="D1764" s="636"/>
      <c r="E1764" s="619"/>
      <c r="F1764" s="637"/>
      <c r="G1764" s="637"/>
      <c r="H1764" s="637"/>
      <c r="I1764" s="642"/>
    </row>
    <row r="1765" spans="1:9">
      <c r="A1765" s="628"/>
      <c r="B1765" s="629"/>
      <c r="C1765" s="630"/>
      <c r="D1765" s="631"/>
      <c r="F1765" s="637"/>
      <c r="G1765" s="637"/>
      <c r="H1765" s="637"/>
      <c r="I1765" s="630"/>
    </row>
    <row r="1766" spans="1:9">
      <c r="A1766" s="628"/>
      <c r="B1766" s="629"/>
      <c r="C1766" s="630"/>
      <c r="D1766" s="631"/>
      <c r="F1766" s="632"/>
      <c r="G1766" s="632"/>
      <c r="H1766" s="632"/>
      <c r="I1766" s="633"/>
    </row>
    <row r="1767" spans="1:9">
      <c r="A1767" s="650"/>
      <c r="B1767" s="629"/>
      <c r="C1767" s="630"/>
      <c r="D1767" s="631"/>
      <c r="E1767" s="619"/>
      <c r="F1767" s="637"/>
      <c r="G1767" s="637"/>
      <c r="H1767" s="637"/>
      <c r="I1767" s="633"/>
    </row>
    <row r="1768" spans="1:9">
      <c r="A1768" s="628"/>
      <c r="B1768" s="629"/>
      <c r="C1768" s="630"/>
      <c r="D1768" s="631"/>
      <c r="E1768" s="619"/>
      <c r="F1768" s="637"/>
      <c r="G1768" s="637"/>
      <c r="H1768" s="637"/>
      <c r="I1768" s="633"/>
    </row>
    <row r="1769" spans="1:9">
      <c r="A1769" s="628"/>
      <c r="B1769" s="630"/>
      <c r="C1769" s="630"/>
      <c r="D1769" s="631"/>
      <c r="E1769" s="647"/>
      <c r="F1769" s="637"/>
      <c r="G1769" s="637"/>
      <c r="H1769" s="637"/>
      <c r="I1769" s="630"/>
    </row>
    <row r="1770" spans="1:9">
      <c r="A1770" s="628"/>
      <c r="B1770" s="630"/>
      <c r="C1770" s="630"/>
      <c r="D1770" s="631"/>
      <c r="E1770" s="647"/>
      <c r="F1770" s="637"/>
      <c r="G1770" s="637"/>
      <c r="H1770" s="637"/>
      <c r="I1770" s="630"/>
    </row>
    <row r="1771" spans="1:9">
      <c r="A1771" s="628"/>
      <c r="B1771" s="630"/>
      <c r="C1771" s="630"/>
      <c r="D1771" s="631"/>
      <c r="E1771" s="619"/>
      <c r="F1771" s="637"/>
      <c r="G1771" s="637"/>
      <c r="H1771" s="637"/>
      <c r="I1771" s="642"/>
    </row>
    <row r="1772" spans="1:9">
      <c r="A1772" s="628"/>
      <c r="B1772" s="630"/>
      <c r="C1772" s="630"/>
      <c r="D1772" s="631"/>
      <c r="E1772" s="619"/>
      <c r="F1772" s="637"/>
      <c r="G1772" s="637"/>
      <c r="H1772" s="637"/>
      <c r="I1772" s="642"/>
    </row>
    <row r="1773" spans="1:9">
      <c r="A1773" s="628"/>
      <c r="B1773" s="630"/>
      <c r="C1773" s="630"/>
      <c r="D1773" s="631"/>
      <c r="E1773" s="619"/>
      <c r="F1773" s="637"/>
      <c r="G1773" s="637"/>
      <c r="H1773" s="637"/>
      <c r="I1773" s="642"/>
    </row>
    <row r="1774" spans="1:9">
      <c r="A1774" s="628"/>
      <c r="B1774" s="630"/>
      <c r="C1774" s="630"/>
      <c r="D1774" s="631"/>
      <c r="E1774" s="647"/>
      <c r="F1774" s="637"/>
      <c r="G1774" s="637"/>
      <c r="H1774" s="637"/>
      <c r="I1774" s="630"/>
    </row>
    <row r="1775" spans="1:9">
      <c r="A1775" s="628"/>
      <c r="B1775" s="629"/>
      <c r="C1775" s="630"/>
      <c r="D1775" s="631"/>
      <c r="E1775" s="619"/>
      <c r="F1775" s="637"/>
      <c r="G1775" s="637"/>
      <c r="H1775" s="637"/>
      <c r="I1775" s="633"/>
    </row>
    <row r="1776" spans="1:9">
      <c r="A1776" s="628"/>
      <c r="B1776" s="630"/>
      <c r="C1776" s="630"/>
      <c r="D1776" s="631"/>
      <c r="E1776" s="619"/>
      <c r="F1776" s="637"/>
      <c r="G1776" s="637"/>
      <c r="H1776" s="637"/>
      <c r="I1776" s="642"/>
    </row>
    <row r="1777" spans="1:9">
      <c r="A1777" s="628"/>
      <c r="B1777" s="629"/>
      <c r="C1777" s="630"/>
      <c r="D1777" s="631"/>
      <c r="E1777" s="619"/>
      <c r="F1777" s="637"/>
      <c r="G1777" s="637"/>
      <c r="H1777" s="637"/>
      <c r="I1777" s="633"/>
    </row>
    <row r="1778" spans="1:9">
      <c r="A1778" s="628"/>
      <c r="B1778" s="629"/>
      <c r="C1778" s="630"/>
      <c r="D1778" s="631"/>
      <c r="E1778" s="619"/>
      <c r="F1778" s="637"/>
      <c r="G1778" s="637"/>
      <c r="H1778" s="637"/>
      <c r="I1778" s="633"/>
    </row>
    <row r="1779" spans="1:9">
      <c r="A1779" s="628"/>
      <c r="B1779" s="629"/>
      <c r="C1779" s="630"/>
      <c r="D1779" s="631"/>
      <c r="E1779" s="619"/>
      <c r="F1779" s="637"/>
      <c r="G1779" s="637"/>
      <c r="H1779" s="637"/>
      <c r="I1779" s="633"/>
    </row>
    <row r="1780" spans="1:9">
      <c r="A1780" s="628"/>
      <c r="B1780" s="630"/>
      <c r="C1780" s="630"/>
      <c r="D1780" s="631"/>
      <c r="E1780" s="619"/>
      <c r="F1780" s="637"/>
      <c r="G1780" s="637"/>
      <c r="H1780" s="637"/>
      <c r="I1780" s="642"/>
    </row>
    <row r="1781" spans="1:9">
      <c r="A1781" s="628"/>
      <c r="B1781" s="629"/>
      <c r="C1781" s="630"/>
      <c r="D1781" s="631"/>
      <c r="E1781" s="619"/>
      <c r="F1781" s="637"/>
      <c r="G1781" s="637"/>
      <c r="H1781" s="637"/>
      <c r="I1781" s="642"/>
    </row>
    <row r="1782" spans="1:9">
      <c r="A1782" s="628"/>
      <c r="B1782" s="630"/>
      <c r="C1782" s="630"/>
      <c r="D1782" s="631"/>
      <c r="E1782" s="619"/>
      <c r="F1782" s="637"/>
      <c r="G1782" s="637"/>
      <c r="H1782" s="637"/>
      <c r="I1782" s="642"/>
    </row>
    <row r="1783" spans="1:9">
      <c r="A1783" s="628"/>
      <c r="B1783" s="630"/>
      <c r="C1783" s="630"/>
      <c r="D1783" s="631"/>
      <c r="E1783" s="619"/>
      <c r="F1783" s="637"/>
      <c r="G1783" s="637"/>
      <c r="H1783" s="637"/>
      <c r="I1783" s="642"/>
    </row>
    <row r="1784" spans="1:9">
      <c r="A1784" s="628"/>
      <c r="B1784" s="630"/>
      <c r="C1784" s="630"/>
      <c r="D1784" s="631"/>
      <c r="E1784" s="647"/>
      <c r="F1784" s="637"/>
      <c r="G1784" s="637"/>
      <c r="H1784" s="637"/>
      <c r="I1784" s="630"/>
    </row>
    <row r="1785" spans="1:9">
      <c r="A1785" s="628"/>
      <c r="B1785" s="629"/>
      <c r="C1785" s="630"/>
      <c r="D1785" s="631"/>
      <c r="E1785" s="619"/>
      <c r="F1785" s="637"/>
      <c r="G1785" s="637"/>
      <c r="H1785" s="637"/>
      <c r="I1785" s="642"/>
    </row>
    <row r="1786" spans="1:9">
      <c r="A1786" s="628"/>
      <c r="B1786" s="630"/>
      <c r="C1786" s="630"/>
      <c r="D1786" s="631"/>
      <c r="E1786" s="619"/>
      <c r="F1786" s="637"/>
      <c r="G1786" s="637"/>
      <c r="H1786" s="637"/>
      <c r="I1786" s="642"/>
    </row>
    <row r="1787" spans="1:9">
      <c r="A1787" s="628"/>
      <c r="B1787" s="630"/>
      <c r="C1787" s="630"/>
      <c r="D1787" s="631"/>
      <c r="E1787" s="647"/>
      <c r="F1787" s="637"/>
      <c r="G1787" s="637"/>
      <c r="H1787" s="637"/>
      <c r="I1787" s="630"/>
    </row>
    <row r="1788" spans="1:9">
      <c r="A1788" s="628"/>
      <c r="B1788" s="629"/>
      <c r="C1788" s="630"/>
      <c r="D1788" s="631"/>
      <c r="E1788" s="619"/>
      <c r="F1788" s="637"/>
      <c r="G1788" s="637"/>
      <c r="H1788" s="637"/>
      <c r="I1788" s="633"/>
    </row>
    <row r="1789" spans="1:9">
      <c r="A1789" s="628"/>
      <c r="B1789" s="630"/>
      <c r="C1789" s="630"/>
      <c r="D1789" s="631"/>
      <c r="E1789" s="619"/>
      <c r="F1789" s="637"/>
      <c r="G1789" s="637"/>
      <c r="H1789" s="637"/>
      <c r="I1789" s="642"/>
    </row>
    <row r="1790" spans="1:9">
      <c r="A1790" s="628"/>
      <c r="B1790" s="630"/>
      <c r="C1790" s="630"/>
      <c r="D1790" s="631"/>
      <c r="E1790" s="647"/>
      <c r="F1790" s="637"/>
      <c r="G1790" s="637"/>
      <c r="H1790" s="637"/>
      <c r="I1790" s="630"/>
    </row>
    <row r="1791" spans="1:9">
      <c r="A1791" s="628"/>
      <c r="B1791" s="629"/>
      <c r="C1791" s="630"/>
      <c r="D1791" s="631"/>
      <c r="E1791" s="619"/>
      <c r="F1791" s="637"/>
      <c r="G1791" s="637"/>
      <c r="H1791" s="637"/>
      <c r="I1791" s="633"/>
    </row>
    <row r="1792" spans="1:9">
      <c r="A1792" s="628"/>
      <c r="B1792" s="630"/>
      <c r="C1792" s="630"/>
      <c r="D1792" s="631"/>
      <c r="E1792" s="619"/>
      <c r="F1792" s="637"/>
      <c r="G1792" s="637"/>
      <c r="H1792" s="637"/>
      <c r="I1792" s="642"/>
    </row>
    <row r="1793" spans="1:9">
      <c r="A1793" s="628"/>
      <c r="B1793" s="630"/>
      <c r="C1793" s="630"/>
      <c r="D1793" s="631"/>
      <c r="E1793" s="619"/>
      <c r="F1793" s="637"/>
      <c r="G1793" s="637"/>
      <c r="H1793" s="637"/>
      <c r="I1793" s="642"/>
    </row>
    <row r="1794" spans="1:9">
      <c r="A1794" s="628"/>
      <c r="B1794" s="629"/>
      <c r="C1794" s="630"/>
      <c r="D1794" s="631"/>
      <c r="E1794" s="619"/>
      <c r="F1794" s="637"/>
      <c r="G1794" s="637"/>
      <c r="H1794" s="637"/>
      <c r="I1794" s="633"/>
    </row>
    <row r="1795" spans="1:9">
      <c r="A1795" s="628"/>
      <c r="B1795" s="629"/>
      <c r="C1795" s="630"/>
      <c r="D1795" s="631"/>
      <c r="E1795" s="619"/>
      <c r="F1795" s="637"/>
      <c r="G1795" s="637"/>
      <c r="H1795" s="637"/>
      <c r="I1795" s="633"/>
    </row>
    <row r="1796" spans="1:9">
      <c r="A1796" s="628"/>
      <c r="B1796" s="630"/>
      <c r="C1796" s="630"/>
      <c r="D1796" s="631"/>
      <c r="E1796" s="647"/>
      <c r="F1796" s="637"/>
      <c r="G1796" s="637"/>
      <c r="H1796" s="637"/>
      <c r="I1796" s="642"/>
    </row>
    <row r="1797" spans="1:9">
      <c r="A1797" s="628"/>
      <c r="B1797" s="630"/>
      <c r="C1797" s="630"/>
      <c r="D1797" s="631"/>
      <c r="E1797" s="619"/>
      <c r="F1797" s="637"/>
      <c r="G1797" s="637"/>
      <c r="H1797" s="637"/>
      <c r="I1797" s="642"/>
    </row>
    <row r="1798" spans="1:9">
      <c r="A1798" s="628"/>
      <c r="B1798" s="630"/>
      <c r="C1798" s="630"/>
      <c r="D1798" s="631"/>
      <c r="E1798" s="619"/>
      <c r="F1798" s="637"/>
      <c r="G1798" s="637"/>
      <c r="H1798" s="637"/>
      <c r="I1798" s="642"/>
    </row>
    <row r="1799" spans="1:9">
      <c r="A1799" s="628"/>
      <c r="B1799" s="629"/>
      <c r="C1799" s="630"/>
      <c r="D1799" s="631"/>
      <c r="E1799" s="619"/>
      <c r="F1799" s="637"/>
      <c r="G1799" s="637"/>
      <c r="H1799" s="637"/>
      <c r="I1799" s="633"/>
    </row>
    <row r="1800" spans="1:9">
      <c r="A1800" s="628"/>
      <c r="B1800" s="630"/>
      <c r="C1800" s="630"/>
      <c r="D1800" s="631"/>
      <c r="E1800" s="647"/>
      <c r="F1800" s="637"/>
      <c r="G1800" s="637"/>
      <c r="H1800" s="637"/>
      <c r="I1800" s="642"/>
    </row>
    <row r="1801" spans="1:9">
      <c r="A1801" s="650"/>
      <c r="B1801" s="630"/>
      <c r="C1801" s="630"/>
      <c r="D1801" s="631"/>
      <c r="E1801" s="647"/>
      <c r="F1801" s="637"/>
      <c r="G1801" s="637"/>
      <c r="H1801" s="637"/>
      <c r="I1801" s="642"/>
    </row>
    <row r="1802" spans="1:9">
      <c r="A1802" s="628"/>
      <c r="B1802" s="630"/>
      <c r="C1802" s="630"/>
      <c r="D1802" s="631"/>
      <c r="E1802" s="647"/>
      <c r="F1802" s="637"/>
      <c r="G1802" s="637"/>
      <c r="H1802" s="637"/>
      <c r="I1802" s="630"/>
    </row>
    <row r="1803" spans="1:9">
      <c r="A1803" s="628"/>
      <c r="B1803" s="630"/>
      <c r="C1803" s="630"/>
      <c r="D1803" s="631"/>
      <c r="E1803" s="647"/>
      <c r="F1803" s="637"/>
      <c r="G1803" s="637"/>
      <c r="H1803" s="637"/>
      <c r="I1803" s="642"/>
    </row>
    <row r="1804" spans="1:9">
      <c r="A1804" s="628"/>
      <c r="B1804" s="629"/>
      <c r="C1804" s="630"/>
      <c r="D1804" s="631"/>
      <c r="E1804" s="647"/>
      <c r="F1804" s="637"/>
      <c r="G1804" s="637"/>
      <c r="H1804" s="637"/>
      <c r="I1804" s="633"/>
    </row>
    <row r="1805" spans="1:9">
      <c r="A1805" s="650"/>
      <c r="B1805" s="630"/>
      <c r="C1805" s="630"/>
      <c r="D1805" s="631"/>
      <c r="E1805" s="647"/>
      <c r="F1805" s="637"/>
      <c r="G1805" s="637"/>
      <c r="H1805" s="637"/>
      <c r="I1805" s="642"/>
    </row>
    <row r="1806" spans="1:9">
      <c r="A1806" s="628"/>
      <c r="B1806" s="629"/>
      <c r="C1806" s="630"/>
      <c r="D1806" s="631"/>
      <c r="E1806" s="647"/>
      <c r="F1806" s="637"/>
      <c r="G1806" s="637"/>
      <c r="H1806" s="637"/>
      <c r="I1806" s="642"/>
    </row>
    <row r="1807" spans="1:9">
      <c r="A1807" s="650"/>
      <c r="B1807" s="630"/>
      <c r="C1807" s="630"/>
      <c r="D1807" s="631"/>
      <c r="E1807" s="647"/>
      <c r="F1807" s="637"/>
      <c r="G1807" s="637"/>
      <c r="H1807" s="637"/>
      <c r="I1807" s="642"/>
    </row>
    <row r="1808" spans="1:9">
      <c r="A1808" s="628"/>
      <c r="B1808" s="630"/>
      <c r="C1808" s="630"/>
      <c r="D1808" s="631"/>
      <c r="E1808" s="647"/>
      <c r="F1808" s="637"/>
      <c r="G1808" s="637"/>
      <c r="H1808" s="637"/>
      <c r="I1808" s="630"/>
    </row>
    <row r="1809" spans="1:9">
      <c r="A1809" s="628"/>
      <c r="B1809" s="629"/>
      <c r="C1809" s="630"/>
      <c r="D1809" s="631"/>
      <c r="E1809" s="619"/>
      <c r="F1809" s="637"/>
      <c r="G1809" s="637"/>
      <c r="H1809" s="637"/>
      <c r="I1809" s="633"/>
    </row>
    <row r="1810" spans="1:9">
      <c r="A1810" s="628"/>
      <c r="B1810" s="630"/>
      <c r="C1810" s="630"/>
      <c r="D1810" s="631"/>
      <c r="E1810" s="619"/>
      <c r="F1810" s="637"/>
      <c r="G1810" s="637"/>
      <c r="H1810" s="637"/>
      <c r="I1810" s="630"/>
    </row>
    <row r="1811" spans="1:9">
      <c r="A1811" s="628"/>
      <c r="B1811" s="629"/>
      <c r="C1811" s="630"/>
      <c r="D1811" s="631"/>
      <c r="E1811" s="619"/>
      <c r="F1811" s="637"/>
      <c r="G1811" s="637"/>
      <c r="H1811" s="637"/>
      <c r="I1811" s="633"/>
    </row>
    <row r="1812" spans="1:9">
      <c r="A1812" s="628"/>
      <c r="B1812" s="629"/>
      <c r="C1812" s="630"/>
      <c r="D1812" s="631"/>
      <c r="F1812" s="632"/>
      <c r="G1812" s="632"/>
      <c r="H1812" s="632"/>
      <c r="I1812" s="633"/>
    </row>
    <row r="1813" spans="1:9">
      <c r="A1813" s="628"/>
      <c r="B1813" s="629"/>
      <c r="C1813" s="630"/>
      <c r="D1813" s="631"/>
      <c r="F1813" s="637"/>
      <c r="G1813" s="637"/>
      <c r="H1813" s="637"/>
      <c r="I1813" s="630"/>
    </row>
    <row r="1814" spans="1:9">
      <c r="A1814" s="628"/>
      <c r="B1814" s="629"/>
      <c r="C1814" s="630"/>
      <c r="D1814" s="631"/>
      <c r="F1814" s="637"/>
      <c r="G1814" s="637"/>
      <c r="H1814" s="637"/>
      <c r="I1814" s="630"/>
    </row>
    <row r="1815" spans="1:9">
      <c r="A1815" s="628"/>
      <c r="B1815" s="629"/>
      <c r="C1815" s="630"/>
      <c r="D1815" s="631"/>
      <c r="F1815" s="632"/>
      <c r="G1815" s="632"/>
      <c r="H1815" s="632"/>
      <c r="I1815" s="633"/>
    </row>
    <row r="1816" spans="1:9">
      <c r="A1816" s="628"/>
      <c r="B1816" s="629"/>
      <c r="C1816" s="630"/>
      <c r="D1816" s="631"/>
      <c r="F1816" s="637"/>
      <c r="G1816" s="637"/>
      <c r="H1816" s="637"/>
      <c r="I1816" s="630"/>
    </row>
    <row r="1817" spans="1:9">
      <c r="A1817" s="628"/>
      <c r="B1817" s="629"/>
      <c r="C1817" s="630"/>
      <c r="D1817" s="631"/>
      <c r="F1817" s="632"/>
      <c r="G1817" s="632"/>
      <c r="H1817" s="632"/>
      <c r="I1817" s="633"/>
    </row>
    <row r="1818" spans="1:9">
      <c r="A1818" s="628"/>
      <c r="B1818" s="629"/>
      <c r="C1818" s="630"/>
      <c r="D1818" s="631"/>
      <c r="F1818" s="637"/>
      <c r="G1818" s="637"/>
      <c r="H1818" s="637"/>
      <c r="I1818" s="630"/>
    </row>
    <row r="1819" spans="1:9">
      <c r="A1819" s="628"/>
      <c r="B1819" s="653"/>
      <c r="C1819" s="654"/>
      <c r="D1819" s="655"/>
      <c r="E1819" s="619"/>
      <c r="F1819" s="637"/>
      <c r="G1819" s="637"/>
      <c r="H1819" s="637"/>
      <c r="I1819" s="633"/>
    </row>
    <row r="1820" spans="1:9">
      <c r="A1820" s="628"/>
      <c r="B1820" s="629"/>
      <c r="C1820" s="630"/>
      <c r="D1820" s="631"/>
      <c r="F1820" s="637"/>
      <c r="G1820" s="637"/>
      <c r="H1820" s="637"/>
      <c r="I1820" s="630"/>
    </row>
    <row r="1821" spans="1:9">
      <c r="A1821" s="628"/>
      <c r="B1821" s="629"/>
      <c r="C1821" s="630"/>
      <c r="D1821" s="631"/>
      <c r="F1821" s="632"/>
      <c r="G1821" s="632"/>
      <c r="H1821" s="632"/>
      <c r="I1821" s="633"/>
    </row>
    <row r="1822" spans="1:9">
      <c r="A1822" s="628"/>
      <c r="B1822" s="629"/>
      <c r="C1822" s="630"/>
      <c r="D1822" s="631"/>
      <c r="F1822" s="637"/>
      <c r="G1822" s="637"/>
      <c r="H1822" s="637"/>
      <c r="I1822" s="630"/>
    </row>
    <row r="1823" spans="1:9">
      <c r="A1823" s="628"/>
      <c r="B1823" s="629"/>
      <c r="C1823" s="630"/>
      <c r="D1823" s="631"/>
      <c r="E1823" s="619"/>
      <c r="F1823" s="637"/>
      <c r="G1823" s="637"/>
      <c r="H1823" s="637"/>
      <c r="I1823" s="642"/>
    </row>
    <row r="1824" spans="1:9">
      <c r="A1824" s="628"/>
      <c r="B1824" s="654"/>
      <c r="C1824" s="654"/>
      <c r="D1824" s="655"/>
      <c r="E1824" s="619"/>
      <c r="F1824" s="637"/>
      <c r="G1824" s="637"/>
      <c r="H1824" s="637"/>
      <c r="I1824" s="642"/>
    </row>
    <row r="1825" spans="1:9">
      <c r="A1825" s="628"/>
      <c r="B1825" s="629"/>
      <c r="C1825" s="630"/>
      <c r="D1825" s="631"/>
      <c r="F1825" s="632"/>
      <c r="G1825" s="632"/>
      <c r="H1825" s="632"/>
      <c r="I1825" s="633"/>
    </row>
    <row r="1826" spans="1:9">
      <c r="A1826" s="628"/>
      <c r="B1826" s="629"/>
      <c r="C1826" s="630"/>
      <c r="D1826" s="631"/>
      <c r="F1826" s="632"/>
      <c r="G1826" s="632"/>
      <c r="H1826" s="632"/>
      <c r="I1826" s="633"/>
    </row>
    <row r="1827" spans="1:9">
      <c r="A1827" s="628"/>
      <c r="B1827" s="629"/>
      <c r="C1827" s="630"/>
      <c r="D1827" s="631"/>
      <c r="F1827" s="637"/>
      <c r="G1827" s="637"/>
      <c r="H1827" s="637"/>
      <c r="I1827" s="630"/>
    </row>
    <row r="1828" spans="1:9">
      <c r="A1828" s="628"/>
      <c r="B1828" s="653"/>
      <c r="C1828" s="654"/>
      <c r="D1828" s="655"/>
      <c r="E1828" s="619"/>
      <c r="F1828" s="637"/>
      <c r="G1828" s="637"/>
      <c r="H1828" s="637"/>
      <c r="I1828" s="642"/>
    </row>
    <row r="1829" spans="1:9">
      <c r="A1829" s="628"/>
      <c r="B1829" s="653"/>
      <c r="C1829" s="654"/>
      <c r="D1829" s="655"/>
      <c r="E1829" s="619"/>
      <c r="F1829" s="637"/>
      <c r="G1829" s="637"/>
      <c r="H1829" s="637"/>
      <c r="I1829" s="633"/>
    </row>
    <row r="1830" spans="1:9">
      <c r="A1830" s="628"/>
      <c r="B1830" s="629"/>
      <c r="C1830" s="630"/>
      <c r="D1830" s="631"/>
      <c r="F1830" s="632"/>
      <c r="G1830" s="632"/>
      <c r="H1830" s="632"/>
      <c r="I1830" s="633"/>
    </row>
    <row r="1831" spans="1:9">
      <c r="A1831" s="628"/>
      <c r="B1831" s="653"/>
      <c r="C1831" s="654"/>
      <c r="D1831" s="655"/>
      <c r="E1831" s="619"/>
      <c r="F1831" s="637"/>
      <c r="G1831" s="637"/>
      <c r="H1831" s="637"/>
      <c r="I1831" s="642"/>
    </row>
    <row r="1832" spans="1:9">
      <c r="A1832" s="628"/>
      <c r="B1832" s="629"/>
      <c r="C1832" s="630"/>
      <c r="D1832" s="631"/>
      <c r="F1832" s="637"/>
      <c r="G1832" s="637"/>
      <c r="H1832" s="637"/>
      <c r="I1832" s="630"/>
    </row>
    <row r="1833" spans="1:9">
      <c r="A1833" s="643"/>
      <c r="B1833" s="629"/>
      <c r="C1833" s="630"/>
      <c r="D1833" s="631"/>
      <c r="F1833" s="632"/>
      <c r="G1833" s="632"/>
      <c r="H1833" s="632"/>
      <c r="I1833" s="633"/>
    </row>
    <row r="1834" spans="1:9">
      <c r="A1834" s="643"/>
      <c r="B1834" s="629"/>
      <c r="C1834" s="630"/>
      <c r="D1834" s="631"/>
      <c r="F1834" s="637"/>
      <c r="G1834" s="637"/>
      <c r="H1834" s="637"/>
      <c r="I1834" s="630"/>
    </row>
    <row r="1835" spans="1:9">
      <c r="A1835" s="643"/>
      <c r="B1835" s="629"/>
      <c r="C1835" s="630"/>
      <c r="D1835" s="631"/>
      <c r="F1835" s="632"/>
      <c r="G1835" s="632"/>
      <c r="H1835" s="632"/>
      <c r="I1835" s="633"/>
    </row>
    <row r="1836" spans="1:9">
      <c r="A1836" s="643"/>
      <c r="B1836" s="653"/>
      <c r="C1836" s="654"/>
      <c r="D1836" s="655"/>
      <c r="E1836" s="619"/>
      <c r="F1836" s="637"/>
      <c r="G1836" s="637"/>
      <c r="H1836" s="637"/>
      <c r="I1836" s="633"/>
    </row>
    <row r="1837" spans="1:9">
      <c r="A1837" s="643"/>
      <c r="B1837" s="629"/>
      <c r="C1837" s="630"/>
      <c r="D1837" s="631"/>
      <c r="F1837" s="632"/>
      <c r="G1837" s="632"/>
      <c r="H1837" s="632"/>
      <c r="I1837" s="633"/>
    </row>
    <row r="1838" spans="1:9">
      <c r="A1838" s="643"/>
      <c r="B1838" s="629"/>
      <c r="C1838" s="630"/>
      <c r="D1838" s="631"/>
      <c r="F1838" s="637"/>
      <c r="G1838" s="637"/>
      <c r="H1838" s="637"/>
      <c r="I1838" s="630"/>
    </row>
    <row r="1839" spans="1:9">
      <c r="A1839" s="643"/>
      <c r="B1839" s="629"/>
      <c r="C1839" s="630"/>
      <c r="D1839" s="631"/>
      <c r="F1839" s="632"/>
      <c r="G1839" s="632"/>
      <c r="H1839" s="632"/>
      <c r="I1839" s="633"/>
    </row>
    <row r="1840" spans="1:9">
      <c r="A1840" s="643"/>
      <c r="B1840" s="629"/>
      <c r="C1840" s="630"/>
      <c r="D1840" s="631"/>
      <c r="F1840" s="637"/>
      <c r="G1840" s="637"/>
      <c r="H1840" s="637"/>
      <c r="I1840" s="630"/>
    </row>
    <row r="1841" spans="1:9">
      <c r="A1841" s="643"/>
      <c r="B1841" s="629"/>
      <c r="C1841" s="630"/>
      <c r="D1841" s="631"/>
      <c r="F1841" s="632"/>
      <c r="G1841" s="632"/>
      <c r="H1841" s="632"/>
      <c r="I1841" s="633"/>
    </row>
    <row r="1842" spans="1:9">
      <c r="A1842" s="643"/>
      <c r="B1842" s="629"/>
      <c r="C1842" s="630"/>
      <c r="D1842" s="631"/>
      <c r="F1842" s="637"/>
      <c r="G1842" s="637"/>
      <c r="H1842" s="637"/>
      <c r="I1842" s="630"/>
    </row>
    <row r="1843" spans="1:9">
      <c r="A1843" s="643"/>
      <c r="B1843" s="629"/>
      <c r="C1843" s="630"/>
      <c r="D1843" s="631"/>
      <c r="F1843" s="632"/>
      <c r="G1843" s="632"/>
      <c r="H1843" s="632"/>
      <c r="I1843" s="633"/>
    </row>
    <row r="1844" spans="1:9">
      <c r="A1844" s="643"/>
      <c r="B1844" s="629"/>
      <c r="C1844" s="630"/>
      <c r="D1844" s="631"/>
      <c r="F1844" s="637"/>
      <c r="G1844" s="637"/>
      <c r="H1844" s="637"/>
      <c r="I1844" s="630"/>
    </row>
    <row r="1845" spans="1:9">
      <c r="A1845" s="656"/>
      <c r="B1845" s="629"/>
      <c r="C1845" s="630"/>
      <c r="D1845" s="631"/>
      <c r="F1845" s="632"/>
      <c r="G1845" s="632"/>
      <c r="H1845" s="632"/>
      <c r="I1845" s="633"/>
    </row>
    <row r="1846" spans="1:9">
      <c r="A1846" s="643"/>
      <c r="B1846" s="629"/>
      <c r="C1846" s="630"/>
      <c r="D1846" s="631"/>
      <c r="F1846" s="632"/>
      <c r="G1846" s="632"/>
      <c r="H1846" s="632"/>
      <c r="I1846" s="633"/>
    </row>
    <row r="1847" spans="1:9">
      <c r="A1847" s="645"/>
      <c r="B1847" s="653"/>
      <c r="C1847" s="654"/>
      <c r="D1847" s="655"/>
      <c r="E1847" s="619"/>
      <c r="F1847" s="637"/>
      <c r="G1847" s="637"/>
      <c r="H1847" s="637"/>
      <c r="I1847" s="633"/>
    </row>
    <row r="1848" spans="1:9">
      <c r="A1848" s="644"/>
      <c r="B1848" s="653"/>
      <c r="C1848" s="654"/>
      <c r="D1848" s="655"/>
      <c r="E1848" s="619"/>
      <c r="F1848" s="637"/>
      <c r="G1848" s="637"/>
      <c r="H1848" s="637"/>
      <c r="I1848" s="633"/>
    </row>
    <row r="1849" spans="1:9">
      <c r="A1849" s="645"/>
      <c r="B1849" s="629"/>
      <c r="C1849" s="630"/>
      <c r="D1849" s="631"/>
      <c r="F1849" s="637"/>
      <c r="G1849" s="637"/>
      <c r="H1849" s="637"/>
      <c r="I1849" s="630"/>
    </row>
    <row r="1850" spans="1:9">
      <c r="A1850" s="645"/>
      <c r="B1850" s="629"/>
      <c r="C1850" s="630"/>
      <c r="D1850" s="631"/>
      <c r="F1850" s="637"/>
      <c r="G1850" s="637"/>
      <c r="H1850" s="637"/>
      <c r="I1850" s="630"/>
    </row>
    <row r="1851" spans="1:9">
      <c r="A1851" s="643"/>
      <c r="B1851" s="629"/>
      <c r="C1851" s="630"/>
      <c r="D1851" s="631"/>
      <c r="F1851" s="632"/>
      <c r="G1851" s="632"/>
      <c r="H1851" s="632"/>
      <c r="I1851" s="633"/>
    </row>
    <row r="1852" spans="1:9">
      <c r="A1852" s="646"/>
      <c r="B1852" s="629"/>
      <c r="C1852" s="630"/>
      <c r="D1852" s="631"/>
      <c r="F1852" s="637"/>
      <c r="G1852" s="637"/>
      <c r="H1852" s="637"/>
      <c r="I1852" s="630"/>
    </row>
    <row r="1853" spans="1:9">
      <c r="A1853" s="646"/>
      <c r="B1853" s="629"/>
      <c r="C1853" s="630"/>
      <c r="D1853" s="631"/>
      <c r="F1853" s="632"/>
      <c r="G1853" s="632"/>
      <c r="H1853" s="632"/>
      <c r="I1853" s="633"/>
    </row>
    <row r="1854" spans="1:9">
      <c r="A1854" s="646"/>
      <c r="B1854" s="653"/>
      <c r="C1854" s="654"/>
      <c r="D1854" s="655"/>
      <c r="E1854" s="619"/>
      <c r="F1854" s="637"/>
      <c r="G1854" s="637"/>
      <c r="H1854" s="637"/>
      <c r="I1854" s="633"/>
    </row>
    <row r="1855" spans="1:9">
      <c r="A1855" s="644"/>
      <c r="B1855" s="629"/>
      <c r="C1855" s="630"/>
      <c r="D1855" s="631"/>
      <c r="F1855" s="637"/>
      <c r="G1855" s="637"/>
      <c r="H1855" s="637"/>
      <c r="I1855" s="630"/>
    </row>
    <row r="1856" spans="1:9">
      <c r="A1856" s="646"/>
      <c r="B1856" s="653"/>
      <c r="C1856" s="654"/>
      <c r="D1856" s="655"/>
      <c r="E1856" s="619"/>
      <c r="F1856" s="637"/>
      <c r="G1856" s="637"/>
      <c r="H1856" s="637"/>
      <c r="I1856" s="642"/>
    </row>
    <row r="1857" spans="1:9">
      <c r="A1857" s="645"/>
      <c r="B1857" s="653"/>
      <c r="C1857" s="654"/>
      <c r="D1857" s="655"/>
      <c r="E1857" s="619"/>
      <c r="F1857" s="637"/>
      <c r="G1857" s="637"/>
      <c r="H1857" s="637"/>
      <c r="I1857" s="633"/>
    </row>
    <row r="1858" spans="1:9">
      <c r="A1858" s="643"/>
      <c r="B1858" s="629"/>
      <c r="C1858" s="630"/>
      <c r="D1858" s="631"/>
      <c r="F1858" s="632"/>
      <c r="G1858" s="632"/>
      <c r="H1858" s="632"/>
      <c r="I1858" s="633"/>
    </row>
    <row r="1859" spans="1:9">
      <c r="A1859" s="646"/>
      <c r="B1859" s="653"/>
      <c r="C1859" s="654"/>
      <c r="D1859" s="655"/>
      <c r="E1859" s="619"/>
      <c r="F1859" s="637"/>
      <c r="G1859" s="637"/>
      <c r="H1859" s="637"/>
      <c r="I1859" s="633"/>
    </row>
    <row r="1860" spans="1:9">
      <c r="A1860" s="644"/>
      <c r="B1860" s="629"/>
      <c r="C1860" s="630"/>
      <c r="D1860" s="631"/>
      <c r="F1860" s="637"/>
      <c r="G1860" s="637"/>
      <c r="H1860" s="637"/>
      <c r="I1860" s="630"/>
    </row>
    <row r="1861" spans="1:9">
      <c r="A1861" s="643"/>
      <c r="B1861" s="629"/>
      <c r="C1861" s="630"/>
      <c r="D1861" s="631"/>
      <c r="F1861" s="632"/>
      <c r="G1861" s="632"/>
      <c r="H1861" s="632"/>
      <c r="I1861" s="633"/>
    </row>
    <row r="1862" spans="1:9">
      <c r="A1862" s="643"/>
      <c r="B1862" s="629"/>
      <c r="C1862" s="630"/>
      <c r="D1862" s="631"/>
      <c r="F1862" s="637"/>
      <c r="G1862" s="637"/>
      <c r="H1862" s="637"/>
      <c r="I1862" s="630"/>
    </row>
    <row r="1863" spans="1:9">
      <c r="A1863" s="644"/>
      <c r="B1863" s="629"/>
      <c r="C1863" s="630"/>
      <c r="D1863" s="631"/>
      <c r="F1863" s="632"/>
      <c r="G1863" s="632"/>
      <c r="H1863" s="632"/>
      <c r="I1863" s="633"/>
    </row>
    <row r="1864" spans="1:9">
      <c r="A1864" s="645"/>
      <c r="B1864" s="629"/>
      <c r="C1864" s="630"/>
      <c r="D1864" s="631"/>
      <c r="F1864" s="637"/>
      <c r="G1864" s="637"/>
      <c r="H1864" s="637"/>
      <c r="I1864" s="630"/>
    </row>
    <row r="1865" spans="1:9">
      <c r="A1865" s="644"/>
      <c r="B1865" s="629"/>
      <c r="C1865" s="630"/>
      <c r="D1865" s="631"/>
      <c r="F1865" s="632"/>
      <c r="G1865" s="632"/>
      <c r="H1865" s="632"/>
      <c r="I1865" s="633"/>
    </row>
    <row r="1866" spans="1:9">
      <c r="A1866" s="643"/>
      <c r="B1866" s="654"/>
      <c r="C1866" s="654"/>
      <c r="D1866" s="655"/>
      <c r="E1866" s="619"/>
      <c r="F1866" s="637"/>
      <c r="G1866" s="637"/>
      <c r="H1866" s="637"/>
      <c r="I1866" s="642"/>
    </row>
    <row r="1867" spans="1:9">
      <c r="A1867" s="646"/>
      <c r="B1867" s="653"/>
      <c r="C1867" s="654"/>
      <c r="D1867" s="655"/>
      <c r="E1867" s="619"/>
      <c r="F1867" s="637"/>
      <c r="G1867" s="637"/>
      <c r="H1867" s="637"/>
      <c r="I1867" s="642"/>
    </row>
    <row r="1868" spans="1:9">
      <c r="A1868" s="646"/>
      <c r="B1868" s="629"/>
      <c r="C1868" s="630"/>
      <c r="D1868" s="631"/>
      <c r="F1868" s="632"/>
      <c r="G1868" s="632"/>
      <c r="H1868" s="632"/>
      <c r="I1868" s="633"/>
    </row>
    <row r="1869" spans="1:9">
      <c r="A1869" s="643"/>
      <c r="B1869" s="629"/>
      <c r="C1869" s="630"/>
      <c r="D1869" s="631"/>
      <c r="F1869" s="637"/>
      <c r="G1869" s="637"/>
      <c r="H1869" s="637"/>
      <c r="I1869" s="630"/>
    </row>
    <row r="1870" spans="1:9">
      <c r="A1870" s="646"/>
      <c r="B1870" s="629"/>
      <c r="C1870" s="630"/>
      <c r="D1870" s="631"/>
      <c r="F1870" s="632"/>
      <c r="G1870" s="632"/>
      <c r="H1870" s="632"/>
      <c r="I1870" s="633"/>
    </row>
    <row r="1871" spans="1:9">
      <c r="A1871" s="646"/>
      <c r="B1871" s="653"/>
      <c r="C1871" s="654"/>
      <c r="D1871" s="655"/>
      <c r="E1871" s="619"/>
      <c r="F1871" s="637"/>
      <c r="G1871" s="637"/>
      <c r="H1871" s="637"/>
      <c r="I1871" s="633"/>
    </row>
    <row r="1872" spans="1:9">
      <c r="A1872" s="644"/>
      <c r="B1872" s="629"/>
      <c r="C1872" s="630"/>
      <c r="D1872" s="631"/>
      <c r="F1872" s="637"/>
      <c r="G1872" s="637"/>
      <c r="H1872" s="637"/>
      <c r="I1872" s="630"/>
    </row>
    <row r="1873" spans="1:9">
      <c r="A1873" s="643"/>
      <c r="B1873" s="629"/>
      <c r="C1873" s="630"/>
      <c r="D1873" s="631"/>
      <c r="F1873" s="632"/>
      <c r="G1873" s="632"/>
      <c r="H1873" s="632"/>
      <c r="I1873" s="633"/>
    </row>
    <row r="1874" spans="1:9">
      <c r="A1874" s="644"/>
      <c r="B1874" s="629"/>
      <c r="C1874" s="630"/>
      <c r="D1874" s="631"/>
      <c r="F1874" s="637"/>
      <c r="G1874" s="637"/>
      <c r="H1874" s="637"/>
      <c r="I1874" s="630"/>
    </row>
    <row r="1875" spans="1:9">
      <c r="A1875" s="644"/>
      <c r="B1875" s="629"/>
      <c r="C1875" s="630"/>
      <c r="D1875" s="631"/>
      <c r="F1875" s="632"/>
      <c r="G1875" s="632"/>
      <c r="H1875" s="632"/>
      <c r="I1875" s="633"/>
    </row>
    <row r="1876" spans="1:9">
      <c r="A1876" s="644"/>
      <c r="B1876" s="653"/>
      <c r="C1876" s="654"/>
      <c r="D1876" s="655"/>
      <c r="E1876" s="619"/>
      <c r="F1876" s="637"/>
      <c r="G1876" s="637"/>
      <c r="H1876" s="637"/>
      <c r="I1876" s="633"/>
    </row>
    <row r="1877" spans="1:9">
      <c r="A1877" s="643"/>
      <c r="B1877" s="629"/>
      <c r="C1877" s="630"/>
      <c r="D1877" s="631"/>
      <c r="E1877" s="619"/>
      <c r="F1877" s="637"/>
      <c r="G1877" s="637"/>
      <c r="H1877" s="637"/>
      <c r="I1877" s="642"/>
    </row>
    <row r="1878" spans="1:9">
      <c r="A1878" s="643"/>
      <c r="B1878" s="653"/>
      <c r="C1878" s="654"/>
      <c r="D1878" s="655"/>
      <c r="E1878" s="619"/>
      <c r="F1878" s="637"/>
      <c r="G1878" s="637"/>
      <c r="H1878" s="637"/>
      <c r="I1878" s="642"/>
    </row>
    <row r="1879" spans="1:9">
      <c r="A1879" s="644"/>
      <c r="B1879" s="653"/>
      <c r="C1879" s="654"/>
      <c r="D1879" s="655"/>
      <c r="E1879" s="619"/>
      <c r="F1879" s="637"/>
      <c r="G1879" s="637"/>
      <c r="H1879" s="637"/>
      <c r="I1879" s="633"/>
    </row>
    <row r="1880" spans="1:9">
      <c r="A1880" s="646"/>
      <c r="B1880" s="629"/>
      <c r="C1880" s="630"/>
      <c r="D1880" s="631"/>
      <c r="F1880" s="632"/>
      <c r="G1880" s="632"/>
      <c r="H1880" s="632"/>
      <c r="I1880" s="633"/>
    </row>
    <row r="1881" spans="1:9">
      <c r="A1881" s="643"/>
      <c r="B1881" s="629"/>
      <c r="C1881" s="630"/>
      <c r="D1881" s="631"/>
      <c r="F1881" s="637"/>
      <c r="G1881" s="637"/>
      <c r="H1881" s="637"/>
      <c r="I1881" s="630"/>
    </row>
    <row r="1882" spans="1:9">
      <c r="A1882" s="643"/>
      <c r="B1882" s="629"/>
      <c r="C1882" s="630"/>
      <c r="D1882" s="631"/>
      <c r="F1882" s="632"/>
      <c r="G1882" s="632"/>
      <c r="H1882" s="632"/>
      <c r="I1882" s="633"/>
    </row>
    <row r="1883" spans="1:9">
      <c r="A1883" s="644"/>
      <c r="B1883" s="653"/>
      <c r="C1883" s="654"/>
      <c r="D1883" s="655"/>
      <c r="E1883" s="619"/>
      <c r="F1883" s="637"/>
      <c r="G1883" s="637"/>
      <c r="H1883" s="637"/>
      <c r="I1883" s="633"/>
    </row>
    <row r="1884" spans="1:9">
      <c r="A1884" s="643"/>
      <c r="B1884" s="630"/>
      <c r="C1884" s="630"/>
      <c r="D1884" s="631"/>
      <c r="E1884" s="619"/>
      <c r="F1884" s="637"/>
      <c r="G1884" s="637"/>
      <c r="H1884" s="637"/>
      <c r="I1884" s="642"/>
    </row>
    <row r="1885" spans="1:9">
      <c r="A1885" s="643"/>
      <c r="B1885" s="629"/>
      <c r="C1885" s="630"/>
      <c r="D1885" s="631"/>
      <c r="F1885" s="632"/>
      <c r="G1885" s="632"/>
      <c r="H1885" s="632"/>
      <c r="I1885" s="633"/>
    </row>
    <row r="1886" spans="1:9">
      <c r="A1886" s="644"/>
      <c r="B1886" s="653"/>
      <c r="C1886" s="654"/>
      <c r="D1886" s="655"/>
      <c r="E1886" s="619"/>
      <c r="F1886" s="637"/>
      <c r="G1886" s="637"/>
      <c r="H1886" s="637"/>
      <c r="I1886" s="633"/>
    </row>
    <row r="1887" spans="1:9">
      <c r="A1887" s="643"/>
      <c r="B1887" s="629"/>
      <c r="C1887" s="630"/>
      <c r="D1887" s="631"/>
      <c r="F1887" s="637"/>
      <c r="G1887" s="637"/>
      <c r="H1887" s="637"/>
      <c r="I1887" s="630"/>
    </row>
    <row r="1888" spans="1:9">
      <c r="A1888" s="644"/>
      <c r="B1888" s="629"/>
      <c r="C1888" s="630"/>
      <c r="D1888" s="631"/>
      <c r="F1888" s="632"/>
      <c r="G1888" s="632"/>
      <c r="H1888" s="632"/>
      <c r="I1888" s="633"/>
    </row>
    <row r="1889" spans="1:9">
      <c r="A1889" s="643"/>
      <c r="B1889" s="629"/>
      <c r="C1889" s="630"/>
      <c r="D1889" s="631"/>
      <c r="F1889" s="637"/>
      <c r="G1889" s="637"/>
      <c r="H1889" s="637"/>
      <c r="I1889" s="630"/>
    </row>
    <row r="1890" spans="1:9">
      <c r="A1890" s="643"/>
      <c r="B1890" s="629"/>
      <c r="C1890" s="630"/>
      <c r="D1890" s="631"/>
      <c r="F1890" s="632"/>
      <c r="G1890" s="632"/>
      <c r="H1890" s="632"/>
      <c r="I1890" s="633"/>
    </row>
    <row r="1891" spans="1:9">
      <c r="A1891" s="644"/>
      <c r="B1891" s="629"/>
      <c r="C1891" s="630"/>
      <c r="D1891" s="631"/>
      <c r="F1891" s="637"/>
      <c r="G1891" s="637"/>
      <c r="H1891" s="637"/>
      <c r="I1891" s="630"/>
    </row>
    <row r="1892" spans="1:9">
      <c r="A1892" s="643"/>
      <c r="B1892" s="629"/>
      <c r="C1892" s="630"/>
      <c r="D1892" s="631"/>
      <c r="F1892" s="632"/>
      <c r="G1892" s="632"/>
      <c r="H1892" s="632"/>
      <c r="I1892" s="633"/>
    </row>
    <row r="1893" spans="1:9">
      <c r="A1893" s="643"/>
      <c r="B1893" s="653"/>
      <c r="C1893" s="654"/>
      <c r="D1893" s="655"/>
      <c r="E1893" s="619"/>
      <c r="F1893" s="637"/>
      <c r="G1893" s="637"/>
      <c r="H1893" s="637"/>
      <c r="I1893" s="633"/>
    </row>
    <row r="1894" spans="1:9">
      <c r="A1894" s="643"/>
      <c r="B1894" s="654"/>
      <c r="C1894" s="654"/>
      <c r="D1894" s="655"/>
      <c r="E1894" s="619"/>
      <c r="F1894" s="637"/>
      <c r="G1894" s="637"/>
      <c r="H1894" s="637"/>
      <c r="I1894" s="642"/>
    </row>
    <row r="1895" spans="1:9">
      <c r="A1895" s="643"/>
      <c r="B1895" s="629"/>
      <c r="C1895" s="630"/>
      <c r="D1895" s="631"/>
      <c r="F1895" s="637"/>
      <c r="G1895" s="637"/>
      <c r="H1895" s="637"/>
      <c r="I1895" s="630"/>
    </row>
    <row r="1896" spans="1:9">
      <c r="A1896" s="643"/>
      <c r="B1896" s="653"/>
      <c r="C1896" s="654"/>
      <c r="D1896" s="655"/>
      <c r="E1896" s="619"/>
      <c r="F1896" s="637"/>
      <c r="G1896" s="637"/>
      <c r="H1896" s="637"/>
      <c r="I1896" s="642"/>
    </row>
    <row r="1897" spans="1:9">
      <c r="A1897" s="643"/>
      <c r="B1897" s="653"/>
      <c r="C1897" s="654"/>
      <c r="D1897" s="655"/>
      <c r="E1897" s="619"/>
      <c r="F1897" s="637"/>
      <c r="G1897" s="637"/>
      <c r="H1897" s="637"/>
      <c r="I1897" s="633"/>
    </row>
    <row r="1898" spans="1:9">
      <c r="A1898" s="643"/>
      <c r="B1898" s="630"/>
      <c r="C1898" s="630"/>
      <c r="D1898" s="631"/>
      <c r="E1898" s="619"/>
      <c r="F1898" s="637"/>
      <c r="G1898" s="637"/>
      <c r="H1898" s="637"/>
      <c r="I1898" s="630"/>
    </row>
    <row r="1899" spans="1:9">
      <c r="A1899" s="643"/>
      <c r="B1899" s="629"/>
      <c r="C1899" s="630"/>
      <c r="D1899" s="631"/>
      <c r="F1899" s="632"/>
      <c r="G1899" s="632"/>
      <c r="H1899" s="632"/>
      <c r="I1899" s="633"/>
    </row>
    <row r="1900" spans="1:9">
      <c r="A1900" s="643"/>
      <c r="B1900" s="630"/>
      <c r="C1900" s="630"/>
      <c r="D1900" s="631"/>
      <c r="E1900" s="619"/>
      <c r="F1900" s="637"/>
      <c r="G1900" s="637"/>
      <c r="H1900" s="637"/>
      <c r="I1900" s="642"/>
    </row>
    <row r="1901" spans="1:9">
      <c r="A1901" s="643"/>
      <c r="B1901" s="629"/>
      <c r="C1901" s="630"/>
      <c r="D1901" s="631"/>
      <c r="F1901" s="637"/>
      <c r="G1901" s="637"/>
      <c r="H1901" s="637"/>
      <c r="I1901" s="630"/>
    </row>
    <row r="1902" spans="1:9">
      <c r="A1902" s="643"/>
      <c r="B1902" s="653"/>
      <c r="C1902" s="654"/>
      <c r="D1902" s="655"/>
      <c r="E1902" s="619"/>
      <c r="F1902" s="637"/>
      <c r="G1902" s="637"/>
      <c r="H1902" s="637"/>
      <c r="I1902" s="633"/>
    </row>
    <row r="1903" spans="1:9">
      <c r="A1903" s="644"/>
      <c r="B1903" s="629"/>
      <c r="C1903" s="630"/>
      <c r="D1903" s="631"/>
      <c r="F1903" s="637"/>
      <c r="G1903" s="637"/>
      <c r="H1903" s="637"/>
      <c r="I1903" s="630"/>
    </row>
    <row r="1904" spans="1:9">
      <c r="A1904" s="643"/>
      <c r="B1904" s="629"/>
      <c r="C1904" s="630"/>
      <c r="D1904" s="631"/>
      <c r="F1904" s="632"/>
      <c r="G1904" s="632"/>
      <c r="H1904" s="632"/>
      <c r="I1904" s="633"/>
    </row>
    <row r="1905" spans="1:9">
      <c r="A1905" s="643"/>
      <c r="B1905" s="629"/>
      <c r="C1905" s="630"/>
      <c r="D1905" s="631"/>
      <c r="F1905" s="637"/>
      <c r="G1905" s="637"/>
      <c r="H1905" s="637"/>
      <c r="I1905" s="630"/>
    </row>
    <row r="1906" spans="1:9">
      <c r="A1906" s="643"/>
      <c r="B1906" s="629"/>
      <c r="C1906" s="630"/>
      <c r="D1906" s="631"/>
      <c r="F1906" s="632"/>
      <c r="G1906" s="632"/>
      <c r="H1906" s="632"/>
      <c r="I1906" s="633"/>
    </row>
    <row r="1907" spans="1:9">
      <c r="A1907" s="643"/>
      <c r="B1907" s="629"/>
      <c r="C1907" s="630"/>
      <c r="D1907" s="631"/>
      <c r="F1907" s="637"/>
      <c r="G1907" s="637"/>
      <c r="H1907" s="637"/>
      <c r="I1907" s="630"/>
    </row>
    <row r="1908" spans="1:9">
      <c r="A1908" s="643"/>
      <c r="B1908" s="629"/>
      <c r="C1908" s="630"/>
      <c r="D1908" s="631"/>
      <c r="F1908" s="632"/>
      <c r="G1908" s="632"/>
      <c r="H1908" s="632"/>
      <c r="I1908" s="633"/>
    </row>
    <row r="1909" spans="1:9">
      <c r="A1909" s="643"/>
      <c r="B1909" s="629"/>
      <c r="C1909" s="630"/>
      <c r="D1909" s="631"/>
      <c r="F1909" s="632"/>
      <c r="G1909" s="632"/>
      <c r="H1909" s="632"/>
      <c r="I1909" s="633"/>
    </row>
    <row r="1910" spans="1:9">
      <c r="A1910" s="643"/>
      <c r="B1910" s="653"/>
      <c r="C1910" s="654"/>
      <c r="D1910" s="655"/>
      <c r="E1910" s="619"/>
      <c r="F1910" s="637"/>
      <c r="G1910" s="637"/>
      <c r="H1910" s="637"/>
      <c r="I1910" s="633"/>
    </row>
    <row r="1911" spans="1:9">
      <c r="A1911" s="643"/>
      <c r="B1911" s="653"/>
      <c r="C1911" s="654"/>
      <c r="D1911" s="655"/>
      <c r="E1911" s="619"/>
      <c r="F1911" s="637"/>
      <c r="G1911" s="637"/>
      <c r="H1911" s="637"/>
      <c r="I1911" s="633"/>
    </row>
    <row r="1912" spans="1:9">
      <c r="A1912" s="643"/>
      <c r="B1912" s="629"/>
      <c r="C1912" s="630"/>
      <c r="D1912" s="631"/>
      <c r="F1912" s="637"/>
      <c r="G1912" s="637"/>
      <c r="H1912" s="637"/>
      <c r="I1912" s="630"/>
    </row>
    <row r="1913" spans="1:9">
      <c r="A1913" s="643"/>
      <c r="B1913" s="629"/>
      <c r="C1913" s="630"/>
      <c r="D1913" s="631"/>
      <c r="F1913" s="632"/>
      <c r="G1913" s="632"/>
      <c r="H1913" s="632"/>
      <c r="I1913" s="633"/>
    </row>
    <row r="1914" spans="1:9">
      <c r="A1914" s="643"/>
      <c r="B1914" s="629"/>
      <c r="C1914" s="630"/>
      <c r="D1914" s="631"/>
      <c r="F1914" s="637"/>
      <c r="G1914" s="637"/>
      <c r="H1914" s="637"/>
      <c r="I1914" s="630"/>
    </row>
    <row r="1915" spans="1:9">
      <c r="A1915" s="643"/>
      <c r="B1915" s="629"/>
      <c r="C1915" s="630"/>
      <c r="D1915" s="631"/>
      <c r="F1915" s="632"/>
      <c r="G1915" s="632"/>
      <c r="H1915" s="632"/>
      <c r="I1915" s="633"/>
    </row>
    <row r="1916" spans="1:9">
      <c r="A1916" s="643"/>
      <c r="B1916" s="653"/>
      <c r="C1916" s="654"/>
      <c r="D1916" s="655"/>
      <c r="E1916" s="619"/>
      <c r="F1916" s="637"/>
      <c r="G1916" s="637"/>
      <c r="H1916" s="637"/>
      <c r="I1916" s="633"/>
    </row>
    <row r="1917" spans="1:9">
      <c r="A1917" s="643"/>
      <c r="B1917" s="629"/>
      <c r="C1917" s="630"/>
      <c r="D1917" s="631"/>
      <c r="F1917" s="637"/>
      <c r="G1917" s="637"/>
      <c r="H1917" s="637"/>
      <c r="I1917" s="630"/>
    </row>
    <row r="1918" spans="1:9">
      <c r="A1918" s="643"/>
      <c r="B1918" s="629"/>
      <c r="C1918" s="630"/>
      <c r="D1918" s="631"/>
      <c r="F1918" s="632"/>
      <c r="G1918" s="632"/>
      <c r="H1918" s="632"/>
      <c r="I1918" s="633"/>
    </row>
    <row r="1919" spans="1:9">
      <c r="A1919" s="643"/>
      <c r="B1919" s="654"/>
      <c r="C1919" s="654"/>
      <c r="D1919" s="655"/>
      <c r="E1919" s="619"/>
      <c r="F1919" s="637"/>
      <c r="G1919" s="637"/>
      <c r="H1919" s="637"/>
      <c r="I1919" s="642"/>
    </row>
    <row r="1920" spans="1:9">
      <c r="A1920" s="643"/>
      <c r="B1920" s="629"/>
      <c r="C1920" s="630"/>
      <c r="D1920" s="631"/>
      <c r="F1920" s="637"/>
      <c r="G1920" s="637"/>
      <c r="H1920" s="637"/>
      <c r="I1920" s="630"/>
    </row>
    <row r="1921" spans="1:9">
      <c r="A1921" s="643"/>
      <c r="B1921" s="654"/>
      <c r="C1921" s="654"/>
      <c r="D1921" s="655"/>
      <c r="E1921" s="619"/>
      <c r="F1921" s="637"/>
      <c r="G1921" s="637"/>
      <c r="H1921" s="637"/>
      <c r="I1921" s="642"/>
    </row>
    <row r="1922" spans="1:9">
      <c r="A1922" s="643"/>
      <c r="B1922" s="629"/>
      <c r="C1922" s="630"/>
      <c r="D1922" s="631"/>
      <c r="F1922" s="632"/>
      <c r="G1922" s="632"/>
      <c r="H1922" s="632"/>
      <c r="I1922" s="633"/>
    </row>
    <row r="1923" spans="1:9">
      <c r="A1923" s="643"/>
      <c r="B1923" s="629"/>
      <c r="C1923" s="630"/>
      <c r="D1923" s="631"/>
      <c r="F1923" s="637"/>
      <c r="G1923" s="637"/>
      <c r="H1923" s="637"/>
      <c r="I1923" s="630"/>
    </row>
    <row r="1924" spans="1:9">
      <c r="A1924" s="643"/>
      <c r="B1924" s="653"/>
      <c r="C1924" s="654"/>
      <c r="D1924" s="655"/>
      <c r="E1924" s="619"/>
      <c r="F1924" s="637"/>
      <c r="G1924" s="637"/>
      <c r="H1924" s="637"/>
      <c r="I1924" s="633"/>
    </row>
    <row r="1925" spans="1:9">
      <c r="A1925" s="643"/>
      <c r="B1925" s="629"/>
      <c r="C1925" s="630"/>
      <c r="D1925" s="631"/>
      <c r="F1925" s="632"/>
      <c r="G1925" s="632"/>
      <c r="H1925" s="632"/>
      <c r="I1925" s="633"/>
    </row>
    <row r="1926" spans="1:9">
      <c r="A1926" s="643"/>
      <c r="B1926" s="630"/>
      <c r="C1926" s="630"/>
      <c r="D1926" s="631"/>
      <c r="E1926" s="619"/>
      <c r="F1926" s="637"/>
      <c r="G1926" s="637"/>
      <c r="H1926" s="637"/>
      <c r="I1926" s="642"/>
    </row>
    <row r="1927" spans="1:9">
      <c r="A1927" s="643"/>
      <c r="B1927" s="629"/>
      <c r="C1927" s="630"/>
      <c r="D1927" s="631"/>
      <c r="F1927" s="637"/>
      <c r="G1927" s="637"/>
      <c r="H1927" s="637"/>
      <c r="I1927" s="630"/>
    </row>
    <row r="1928" spans="1:9">
      <c r="A1928" s="644"/>
      <c r="B1928" s="653"/>
      <c r="C1928" s="654"/>
      <c r="D1928" s="655"/>
      <c r="E1928" s="619"/>
      <c r="F1928" s="637"/>
      <c r="G1928" s="637"/>
      <c r="H1928" s="637"/>
      <c r="I1928" s="633"/>
    </row>
    <row r="1929" spans="1:9">
      <c r="A1929" s="643"/>
      <c r="B1929" s="653"/>
      <c r="C1929" s="654"/>
      <c r="D1929" s="655"/>
      <c r="E1929" s="619"/>
      <c r="F1929" s="637"/>
      <c r="G1929" s="637"/>
      <c r="H1929" s="637"/>
      <c r="I1929" s="633"/>
    </row>
    <row r="1930" spans="1:9">
      <c r="A1930" s="646"/>
      <c r="B1930" s="653"/>
      <c r="C1930" s="654"/>
      <c r="D1930" s="655"/>
      <c r="E1930" s="619"/>
      <c r="F1930" s="637"/>
      <c r="G1930" s="637"/>
      <c r="H1930" s="637"/>
      <c r="I1930" s="642"/>
    </row>
    <row r="1931" spans="1:9">
      <c r="A1931" s="643"/>
      <c r="B1931" s="629"/>
      <c r="C1931" s="630"/>
      <c r="D1931" s="631"/>
      <c r="F1931" s="632"/>
      <c r="G1931" s="632"/>
      <c r="H1931" s="632"/>
      <c r="I1931" s="633"/>
    </row>
    <row r="1932" spans="1:9">
      <c r="A1932" s="643"/>
      <c r="B1932" s="629"/>
      <c r="C1932" s="630"/>
      <c r="D1932" s="631"/>
      <c r="F1932" s="637"/>
      <c r="G1932" s="637"/>
      <c r="H1932" s="637"/>
      <c r="I1932" s="630"/>
    </row>
    <row r="1933" spans="1:9">
      <c r="A1933" s="645"/>
      <c r="B1933" s="653"/>
      <c r="C1933" s="654"/>
      <c r="D1933" s="655"/>
      <c r="E1933" s="619"/>
      <c r="F1933" s="637"/>
      <c r="G1933" s="637"/>
      <c r="H1933" s="637"/>
      <c r="I1933" s="642"/>
    </row>
    <row r="1934" spans="1:9">
      <c r="A1934" s="645"/>
      <c r="B1934" s="629"/>
      <c r="C1934" s="630"/>
      <c r="D1934" s="631"/>
      <c r="F1934" s="632"/>
      <c r="G1934" s="632"/>
      <c r="H1934" s="632"/>
      <c r="I1934" s="633"/>
    </row>
    <row r="1935" spans="1:9">
      <c r="A1935" s="645"/>
      <c r="B1935" s="653"/>
      <c r="C1935" s="654"/>
      <c r="D1935" s="655"/>
      <c r="E1935" s="619"/>
      <c r="F1935" s="637"/>
      <c r="G1935" s="637"/>
      <c r="H1935" s="637"/>
      <c r="I1935" s="633"/>
    </row>
    <row r="1936" spans="1:9">
      <c r="A1936" s="645"/>
      <c r="B1936" s="629"/>
      <c r="C1936" s="630"/>
      <c r="D1936" s="631"/>
      <c r="F1936" s="637"/>
      <c r="G1936" s="637"/>
      <c r="H1936" s="637"/>
      <c r="I1936" s="630"/>
    </row>
    <row r="1937" spans="1:9">
      <c r="A1937" s="645"/>
      <c r="B1937" s="629"/>
      <c r="C1937" s="630"/>
      <c r="D1937" s="631"/>
      <c r="F1937" s="632"/>
      <c r="G1937" s="632"/>
      <c r="H1937" s="632"/>
      <c r="I1937" s="633"/>
    </row>
    <row r="1938" spans="1:9">
      <c r="A1938" s="645"/>
      <c r="B1938" s="653"/>
      <c r="C1938" s="654"/>
      <c r="D1938" s="655"/>
      <c r="E1938" s="619"/>
      <c r="F1938" s="637"/>
      <c r="G1938" s="637"/>
      <c r="H1938" s="637"/>
      <c r="I1938" s="633"/>
    </row>
    <row r="1939" spans="1:9">
      <c r="A1939" s="645"/>
      <c r="B1939" s="629"/>
      <c r="C1939" s="630"/>
      <c r="D1939" s="631"/>
      <c r="F1939" s="637"/>
      <c r="G1939" s="637"/>
      <c r="H1939" s="637"/>
      <c r="I1939" s="630"/>
    </row>
    <row r="1940" spans="1:9">
      <c r="A1940" s="645"/>
      <c r="B1940" s="629"/>
      <c r="C1940" s="630"/>
      <c r="D1940" s="631"/>
      <c r="F1940" s="632"/>
      <c r="G1940" s="632"/>
      <c r="H1940" s="632"/>
      <c r="I1940" s="633"/>
    </row>
    <row r="1941" spans="1:9">
      <c r="A1941" s="645"/>
      <c r="B1941" s="629"/>
      <c r="C1941" s="630"/>
      <c r="D1941" s="631"/>
      <c r="F1941" s="637"/>
      <c r="G1941" s="637"/>
      <c r="H1941" s="637"/>
      <c r="I1941" s="630"/>
    </row>
    <row r="1942" spans="1:9">
      <c r="A1942" s="645"/>
      <c r="B1942" s="629"/>
      <c r="C1942" s="630"/>
      <c r="D1942" s="631"/>
      <c r="F1942" s="632"/>
      <c r="G1942" s="632"/>
      <c r="H1942" s="632"/>
      <c r="I1942" s="633"/>
    </row>
    <row r="1943" spans="1:9">
      <c r="A1943" s="645"/>
      <c r="B1943" s="653"/>
      <c r="C1943" s="654"/>
      <c r="D1943" s="655"/>
      <c r="E1943" s="619"/>
      <c r="F1943" s="637"/>
      <c r="G1943" s="637"/>
      <c r="H1943" s="637"/>
      <c r="I1943" s="642"/>
    </row>
    <row r="1944" spans="1:9">
      <c r="A1944" s="645"/>
      <c r="B1944" s="653"/>
      <c r="C1944" s="654"/>
      <c r="D1944" s="655"/>
      <c r="E1944" s="619"/>
      <c r="F1944" s="637"/>
      <c r="G1944" s="637"/>
      <c r="H1944" s="637"/>
      <c r="I1944" s="642"/>
    </row>
    <row r="1945" spans="1:9">
      <c r="A1945" s="645"/>
      <c r="B1945" s="653"/>
      <c r="C1945" s="654"/>
      <c r="D1945" s="655"/>
      <c r="E1945" s="619"/>
      <c r="F1945" s="637"/>
      <c r="G1945" s="637"/>
      <c r="H1945" s="637"/>
      <c r="I1945" s="642"/>
    </row>
    <row r="1946" spans="1:9">
      <c r="A1946" s="645"/>
      <c r="B1946" s="629"/>
      <c r="C1946" s="630"/>
      <c r="D1946" s="631"/>
      <c r="F1946" s="637"/>
      <c r="G1946" s="637"/>
      <c r="H1946" s="637"/>
      <c r="I1946" s="630"/>
    </row>
    <row r="1947" spans="1:9">
      <c r="A1947" s="645"/>
      <c r="B1947" s="629"/>
      <c r="C1947" s="630"/>
      <c r="D1947" s="631"/>
      <c r="F1947" s="632"/>
      <c r="G1947" s="632"/>
      <c r="H1947" s="632"/>
      <c r="I1947" s="633"/>
    </row>
    <row r="1948" spans="1:9">
      <c r="A1948" s="645"/>
      <c r="B1948" s="653"/>
      <c r="C1948" s="654"/>
      <c r="D1948" s="655"/>
      <c r="E1948" s="619"/>
      <c r="F1948" s="637"/>
      <c r="G1948" s="637"/>
      <c r="H1948" s="637"/>
      <c r="I1948" s="642"/>
    </row>
    <row r="1949" spans="1:9">
      <c r="A1949" s="645"/>
      <c r="B1949" s="653"/>
      <c r="C1949" s="654"/>
      <c r="D1949" s="655"/>
      <c r="E1949" s="619"/>
      <c r="F1949" s="637"/>
      <c r="G1949" s="637"/>
      <c r="H1949" s="637"/>
      <c r="I1949" s="633"/>
    </row>
    <row r="1950" spans="1:9">
      <c r="A1950" s="645"/>
      <c r="B1950" s="629"/>
      <c r="C1950" s="630"/>
      <c r="D1950" s="631"/>
      <c r="F1950" s="637"/>
      <c r="G1950" s="637"/>
      <c r="H1950" s="637"/>
      <c r="I1950" s="630"/>
    </row>
    <row r="1951" spans="1:9">
      <c r="A1951" s="645"/>
      <c r="B1951" s="629"/>
      <c r="C1951" s="630"/>
      <c r="D1951" s="631"/>
      <c r="F1951" s="632"/>
      <c r="G1951" s="632"/>
      <c r="H1951" s="632"/>
      <c r="I1951" s="633"/>
    </row>
    <row r="1952" spans="1:9">
      <c r="A1952" s="645"/>
      <c r="B1952" s="653"/>
      <c r="C1952" s="654"/>
      <c r="D1952" s="655"/>
      <c r="E1952" s="619"/>
      <c r="F1952" s="637"/>
      <c r="G1952" s="637"/>
      <c r="H1952" s="637"/>
      <c r="I1952" s="642"/>
    </row>
    <row r="1953" spans="1:9">
      <c r="A1953" s="645"/>
      <c r="B1953" s="629"/>
      <c r="C1953" s="630"/>
      <c r="D1953" s="631"/>
      <c r="F1953" s="637"/>
      <c r="G1953" s="637"/>
      <c r="H1953" s="637"/>
      <c r="I1953" s="630"/>
    </row>
    <row r="1954" spans="1:9">
      <c r="A1954" s="645"/>
      <c r="B1954" s="630"/>
      <c r="C1954" s="630"/>
      <c r="D1954" s="631"/>
      <c r="E1954" s="619"/>
      <c r="F1954" s="637"/>
      <c r="G1954" s="637"/>
      <c r="H1954" s="637"/>
      <c r="I1954" s="642"/>
    </row>
    <row r="1955" spans="1:9">
      <c r="A1955" s="645"/>
      <c r="B1955" s="629"/>
      <c r="C1955" s="630"/>
      <c r="D1955" s="631"/>
      <c r="F1955" s="632"/>
      <c r="G1955" s="632"/>
      <c r="H1955" s="632"/>
      <c r="I1955" s="633"/>
    </row>
    <row r="1956" spans="1:9">
      <c r="A1956" s="645"/>
      <c r="B1956" s="653"/>
      <c r="C1956" s="654"/>
      <c r="D1956" s="655"/>
      <c r="E1956" s="619"/>
      <c r="F1956" s="637"/>
      <c r="G1956" s="637"/>
      <c r="H1956" s="637"/>
      <c r="I1956" s="633"/>
    </row>
    <row r="1957" spans="1:9">
      <c r="A1957" s="645"/>
      <c r="B1957" s="629"/>
      <c r="C1957" s="630"/>
      <c r="D1957" s="631"/>
      <c r="F1957" s="637"/>
      <c r="G1957" s="637"/>
      <c r="H1957" s="637"/>
      <c r="I1957" s="630"/>
    </row>
    <row r="1958" spans="1:9">
      <c r="A1958" s="645"/>
      <c r="B1958" s="653"/>
      <c r="C1958" s="654"/>
      <c r="D1958" s="655"/>
      <c r="E1958" s="619"/>
      <c r="F1958" s="637"/>
      <c r="G1958" s="637"/>
      <c r="H1958" s="637"/>
      <c r="I1958" s="633"/>
    </row>
    <row r="1959" spans="1:9">
      <c r="A1959" s="645"/>
      <c r="B1959" s="629"/>
      <c r="C1959" s="630"/>
      <c r="D1959" s="631"/>
      <c r="F1959" s="632"/>
      <c r="G1959" s="632"/>
      <c r="H1959" s="632"/>
      <c r="I1959" s="633"/>
    </row>
    <row r="1960" spans="1:9">
      <c r="A1960" s="645"/>
      <c r="B1960" s="629"/>
      <c r="C1960" s="630"/>
      <c r="D1960" s="631"/>
      <c r="F1960" s="632"/>
      <c r="G1960" s="632"/>
      <c r="H1960" s="632"/>
      <c r="I1960" s="633"/>
    </row>
    <row r="1961" spans="1:9">
      <c r="A1961" s="645"/>
      <c r="B1961" s="629"/>
      <c r="C1961" s="630"/>
      <c r="D1961" s="631"/>
      <c r="F1961" s="637"/>
      <c r="G1961" s="637"/>
      <c r="H1961" s="637"/>
      <c r="I1961" s="630"/>
    </row>
    <row r="1962" spans="1:9">
      <c r="A1962" s="645"/>
      <c r="B1962" s="629"/>
      <c r="C1962" s="630"/>
      <c r="D1962" s="631"/>
      <c r="F1962" s="632"/>
      <c r="G1962" s="632"/>
      <c r="H1962" s="632"/>
      <c r="I1962" s="633"/>
    </row>
    <row r="1963" spans="1:9">
      <c r="A1963" s="645"/>
      <c r="B1963" s="629"/>
      <c r="C1963" s="630"/>
      <c r="D1963" s="631"/>
      <c r="F1963" s="637"/>
      <c r="G1963" s="637"/>
      <c r="H1963" s="637"/>
      <c r="I1963" s="630"/>
    </row>
    <row r="1964" spans="1:9">
      <c r="A1964" s="645"/>
      <c r="B1964" s="653"/>
      <c r="C1964" s="654"/>
      <c r="D1964" s="655"/>
      <c r="E1964" s="619"/>
      <c r="F1964" s="637"/>
      <c r="G1964" s="637"/>
      <c r="H1964" s="637"/>
      <c r="I1964" s="642"/>
    </row>
    <row r="1965" spans="1:9">
      <c r="A1965" s="645"/>
      <c r="B1965" s="629"/>
      <c r="C1965" s="630"/>
      <c r="D1965" s="631"/>
      <c r="F1965" s="632"/>
      <c r="G1965" s="632"/>
      <c r="H1965" s="632"/>
      <c r="I1965" s="633"/>
    </row>
    <row r="1966" spans="1:9">
      <c r="A1966" s="645"/>
      <c r="B1966" s="629"/>
      <c r="C1966" s="630"/>
      <c r="D1966" s="631"/>
      <c r="F1966" s="637"/>
      <c r="G1966" s="637"/>
      <c r="H1966" s="637"/>
      <c r="I1966" s="630"/>
    </row>
    <row r="1967" spans="1:9">
      <c r="A1967" s="645"/>
      <c r="B1967" s="629"/>
      <c r="C1967" s="630"/>
      <c r="D1967" s="631"/>
      <c r="F1967" s="632"/>
      <c r="G1967" s="632"/>
      <c r="H1967" s="632"/>
      <c r="I1967" s="633"/>
    </row>
    <row r="1968" spans="1:9">
      <c r="A1968" s="645"/>
      <c r="B1968" s="653"/>
      <c r="C1968" s="654"/>
      <c r="D1968" s="655"/>
      <c r="E1968" s="619"/>
      <c r="F1968" s="637"/>
      <c r="G1968" s="637"/>
      <c r="H1968" s="637"/>
      <c r="I1968" s="633"/>
    </row>
    <row r="1969" spans="1:9">
      <c r="A1969" s="645"/>
      <c r="B1969" s="654"/>
      <c r="C1969" s="654"/>
      <c r="D1969" s="655"/>
      <c r="E1969" s="619"/>
      <c r="F1969" s="637"/>
      <c r="G1969" s="637"/>
      <c r="H1969" s="637"/>
      <c r="I1969" s="642"/>
    </row>
    <row r="1970" spans="1:9">
      <c r="A1970" s="645"/>
      <c r="B1970" s="629"/>
      <c r="C1970" s="630"/>
      <c r="D1970" s="631"/>
      <c r="F1970" s="637"/>
      <c r="G1970" s="637"/>
      <c r="H1970" s="637"/>
      <c r="I1970" s="630"/>
    </row>
    <row r="1971" spans="1:9">
      <c r="A1971" s="645"/>
      <c r="B1971" s="653"/>
      <c r="C1971" s="654"/>
      <c r="D1971" s="655"/>
      <c r="E1971" s="619"/>
      <c r="F1971" s="637"/>
      <c r="G1971" s="637"/>
      <c r="H1971" s="637"/>
      <c r="I1971" s="633"/>
    </row>
    <row r="1972" spans="1:9">
      <c r="A1972" s="645"/>
      <c r="B1972" s="629"/>
      <c r="C1972" s="630"/>
      <c r="D1972" s="631"/>
      <c r="E1972" s="619"/>
      <c r="F1972" s="637"/>
      <c r="G1972" s="637"/>
      <c r="H1972" s="637"/>
      <c r="I1972" s="633"/>
    </row>
    <row r="1973" spans="1:9">
      <c r="A1973" s="645"/>
      <c r="B1973" s="653"/>
      <c r="C1973" s="654"/>
      <c r="D1973" s="655"/>
      <c r="E1973" s="619"/>
      <c r="F1973" s="637"/>
      <c r="G1973" s="637"/>
      <c r="H1973" s="637"/>
      <c r="I1973" s="633"/>
    </row>
    <row r="1974" spans="1:9">
      <c r="A1974" s="645"/>
      <c r="B1974" s="629"/>
      <c r="C1974" s="630"/>
      <c r="D1974" s="631"/>
      <c r="F1974" s="632"/>
      <c r="G1974" s="632"/>
      <c r="H1974" s="632"/>
      <c r="I1974" s="633"/>
    </row>
    <row r="1975" spans="1:9">
      <c r="A1975" s="645"/>
      <c r="B1975" s="629"/>
      <c r="C1975" s="630"/>
      <c r="D1975" s="631"/>
      <c r="F1975" s="637"/>
      <c r="G1975" s="637"/>
      <c r="H1975" s="637"/>
      <c r="I1975" s="630"/>
    </row>
    <row r="1976" spans="1:9">
      <c r="A1976" s="645"/>
      <c r="B1976" s="629"/>
      <c r="C1976" s="630"/>
      <c r="D1976" s="631"/>
      <c r="F1976" s="632"/>
      <c r="G1976" s="632"/>
      <c r="H1976" s="632"/>
      <c r="I1976" s="633"/>
    </row>
    <row r="1977" spans="1:9">
      <c r="A1977" s="645"/>
      <c r="B1977" s="629"/>
      <c r="C1977" s="630"/>
      <c r="D1977" s="631"/>
      <c r="F1977" s="637"/>
      <c r="G1977" s="637"/>
      <c r="H1977" s="637"/>
      <c r="I1977" s="630"/>
    </row>
    <row r="1978" spans="1:9">
      <c r="A1978" s="645"/>
      <c r="B1978" s="629"/>
      <c r="C1978" s="630"/>
      <c r="D1978" s="631"/>
      <c r="F1978" s="632"/>
      <c r="G1978" s="632"/>
      <c r="H1978" s="632"/>
      <c r="I1978" s="633"/>
    </row>
    <row r="1979" spans="1:9">
      <c r="A1979" s="645"/>
      <c r="B1979" s="629"/>
      <c r="C1979" s="630"/>
      <c r="D1979" s="631"/>
      <c r="F1979" s="632"/>
      <c r="G1979" s="632"/>
      <c r="H1979" s="632"/>
      <c r="I1979" s="633"/>
    </row>
    <row r="1980" spans="1:9">
      <c r="A1980" s="645"/>
      <c r="B1980" s="629"/>
      <c r="C1980" s="630"/>
      <c r="D1980" s="631"/>
      <c r="F1980" s="637"/>
      <c r="G1980" s="637"/>
      <c r="H1980" s="637"/>
      <c r="I1980" s="630"/>
    </row>
    <row r="1981" spans="1:9">
      <c r="A1981" s="645"/>
      <c r="B1981" s="653"/>
      <c r="C1981" s="654"/>
      <c r="D1981" s="655"/>
      <c r="E1981" s="619"/>
      <c r="F1981" s="637"/>
      <c r="G1981" s="637"/>
      <c r="H1981" s="637"/>
      <c r="I1981" s="633"/>
    </row>
    <row r="1982" spans="1:9">
      <c r="A1982" s="645"/>
      <c r="B1982" s="629"/>
      <c r="C1982" s="630"/>
      <c r="D1982" s="631"/>
      <c r="F1982" s="632"/>
      <c r="G1982" s="632"/>
      <c r="H1982" s="632"/>
      <c r="I1982" s="633"/>
    </row>
    <row r="1983" spans="1:9">
      <c r="A1983" s="645"/>
      <c r="B1983" s="653"/>
      <c r="C1983" s="654"/>
      <c r="D1983" s="655"/>
      <c r="E1983" s="619"/>
      <c r="F1983" s="637"/>
      <c r="G1983" s="637"/>
      <c r="H1983" s="637"/>
      <c r="I1983" s="633"/>
    </row>
    <row r="1984" spans="1:9">
      <c r="A1984" s="645"/>
      <c r="B1984" s="629"/>
      <c r="C1984" s="630"/>
      <c r="D1984" s="631"/>
      <c r="F1984" s="637"/>
      <c r="G1984" s="637"/>
      <c r="H1984" s="637"/>
      <c r="I1984" s="630"/>
    </row>
    <row r="1985" spans="1:9">
      <c r="A1985" s="645"/>
      <c r="B1985" s="629"/>
      <c r="C1985" s="630"/>
      <c r="D1985" s="631"/>
      <c r="F1985" s="632"/>
      <c r="G1985" s="632"/>
      <c r="H1985" s="632"/>
      <c r="I1985" s="633"/>
    </row>
    <row r="1986" spans="1:9">
      <c r="A1986" s="645"/>
      <c r="B1986" s="629"/>
      <c r="C1986" s="630"/>
      <c r="D1986" s="631"/>
      <c r="F1986" s="637"/>
      <c r="G1986" s="637"/>
      <c r="H1986" s="637"/>
      <c r="I1986" s="630"/>
    </row>
    <row r="1987" spans="1:9">
      <c r="A1987" s="645"/>
      <c r="B1987" s="653"/>
      <c r="C1987" s="654"/>
      <c r="D1987" s="655"/>
      <c r="E1987" s="619"/>
      <c r="F1987" s="637"/>
      <c r="G1987" s="637"/>
      <c r="H1987" s="637"/>
      <c r="I1987" s="633"/>
    </row>
    <row r="1988" spans="1:9">
      <c r="A1988" s="645"/>
      <c r="B1988" s="629"/>
      <c r="C1988" s="630"/>
      <c r="D1988" s="631"/>
      <c r="F1988" s="632"/>
      <c r="G1988" s="632"/>
      <c r="H1988" s="632"/>
      <c r="I1988" s="633"/>
    </row>
    <row r="1989" spans="1:9">
      <c r="A1989" s="645"/>
      <c r="B1989" s="629"/>
      <c r="C1989" s="630"/>
      <c r="D1989" s="631"/>
      <c r="F1989" s="637"/>
      <c r="G1989" s="637"/>
      <c r="H1989" s="637"/>
      <c r="I1989" s="630"/>
    </row>
    <row r="1990" spans="1:9">
      <c r="A1990" s="645"/>
      <c r="B1990" s="629"/>
      <c r="C1990" s="630"/>
      <c r="D1990" s="631"/>
      <c r="F1990" s="632"/>
      <c r="G1990" s="632"/>
      <c r="H1990" s="632"/>
      <c r="I1990" s="633"/>
    </row>
    <row r="1991" spans="1:9">
      <c r="A1991" s="645"/>
      <c r="B1991" s="629"/>
      <c r="C1991" s="630"/>
      <c r="D1991" s="631"/>
      <c r="F1991" s="632"/>
      <c r="G1991" s="632"/>
      <c r="H1991" s="632"/>
      <c r="I1991" s="633"/>
    </row>
    <row r="1992" spans="1:9">
      <c r="A1992" s="645"/>
      <c r="B1992" s="629"/>
      <c r="C1992" s="630"/>
      <c r="D1992" s="631"/>
      <c r="F1992" s="637"/>
      <c r="G1992" s="637"/>
      <c r="H1992" s="637"/>
      <c r="I1992" s="630"/>
    </row>
    <row r="1993" spans="1:9">
      <c r="A1993" s="645"/>
      <c r="B1993" s="654"/>
      <c r="C1993" s="654"/>
      <c r="D1993" s="655"/>
      <c r="E1993" s="619"/>
      <c r="F1993" s="637"/>
      <c r="G1993" s="637"/>
      <c r="H1993" s="637"/>
      <c r="I1993" s="642"/>
    </row>
    <row r="1994" spans="1:9">
      <c r="A1994" s="645"/>
      <c r="B1994" s="629"/>
      <c r="C1994" s="630"/>
      <c r="D1994" s="631"/>
      <c r="F1994" s="632"/>
      <c r="G1994" s="632"/>
      <c r="H1994" s="632"/>
      <c r="I1994" s="633"/>
    </row>
    <row r="1995" spans="1:9">
      <c r="A1995" s="645"/>
      <c r="B1995" s="629"/>
      <c r="C1995" s="630"/>
      <c r="D1995" s="631"/>
      <c r="F1995" s="637"/>
      <c r="G1995" s="637"/>
      <c r="H1995" s="637"/>
      <c r="I1995" s="630"/>
    </row>
    <row r="1996" spans="1:9">
      <c r="A1996" s="645"/>
      <c r="B1996" s="629"/>
      <c r="C1996" s="630"/>
      <c r="D1996" s="631"/>
      <c r="F1996" s="632"/>
      <c r="G1996" s="632"/>
      <c r="H1996" s="632"/>
      <c r="I1996" s="633"/>
    </row>
    <row r="1997" spans="1:9">
      <c r="A1997" s="645"/>
      <c r="B1997" s="653"/>
      <c r="C1997" s="654"/>
      <c r="D1997" s="655"/>
      <c r="E1997" s="619"/>
      <c r="F1997" s="637"/>
      <c r="G1997" s="637"/>
      <c r="H1997" s="637"/>
      <c r="I1997" s="633"/>
    </row>
    <row r="1998" spans="1:9">
      <c r="A1998" s="645"/>
      <c r="B1998" s="653"/>
      <c r="C1998" s="654"/>
      <c r="D1998" s="655"/>
      <c r="E1998" s="619"/>
      <c r="F1998" s="637"/>
      <c r="G1998" s="637"/>
      <c r="H1998" s="637"/>
      <c r="I1998" s="633"/>
    </row>
    <row r="1999" spans="1:9">
      <c r="A1999" s="645"/>
      <c r="B1999" s="629"/>
      <c r="C1999" s="630"/>
      <c r="D1999" s="631"/>
      <c r="F1999" s="632"/>
      <c r="G1999" s="632"/>
      <c r="H1999" s="632"/>
      <c r="I1999" s="633"/>
    </row>
    <row r="2000" spans="1:9">
      <c r="A2000" s="645"/>
      <c r="B2000" s="629"/>
      <c r="C2000" s="630"/>
      <c r="D2000" s="631"/>
      <c r="F2000" s="637"/>
      <c r="G2000" s="637"/>
      <c r="H2000" s="637"/>
      <c r="I2000" s="630"/>
    </row>
    <row r="2001" spans="1:9">
      <c r="A2001" s="645"/>
      <c r="B2001" s="629"/>
      <c r="C2001" s="630"/>
      <c r="D2001" s="631"/>
      <c r="F2001" s="632"/>
      <c r="G2001" s="632"/>
      <c r="H2001" s="632"/>
      <c r="I2001" s="633"/>
    </row>
    <row r="2002" spans="1:9">
      <c r="A2002" s="645"/>
      <c r="B2002" s="629"/>
      <c r="C2002" s="630"/>
      <c r="D2002" s="631"/>
      <c r="F2002" s="637"/>
      <c r="G2002" s="637"/>
      <c r="H2002" s="637"/>
      <c r="I2002" s="630"/>
    </row>
    <row r="2003" spans="1:9">
      <c r="A2003" s="645"/>
      <c r="B2003" s="629"/>
      <c r="C2003" s="630"/>
      <c r="D2003" s="631"/>
      <c r="F2003" s="632"/>
      <c r="G2003" s="632"/>
      <c r="H2003" s="632"/>
      <c r="I2003" s="633"/>
    </row>
    <row r="2004" spans="1:9">
      <c r="A2004" s="645"/>
      <c r="B2004" s="629"/>
      <c r="C2004" s="630"/>
      <c r="D2004" s="631"/>
      <c r="F2004" s="632"/>
      <c r="G2004" s="632"/>
      <c r="H2004" s="632"/>
      <c r="I2004" s="633"/>
    </row>
    <row r="2005" spans="1:9">
      <c r="A2005" s="645"/>
      <c r="B2005" s="653"/>
      <c r="C2005" s="654"/>
      <c r="D2005" s="655"/>
      <c r="E2005" s="619"/>
      <c r="F2005" s="637"/>
      <c r="G2005" s="637"/>
      <c r="H2005" s="637"/>
      <c r="I2005" s="633"/>
    </row>
    <row r="2006" spans="1:9">
      <c r="A2006" s="645"/>
      <c r="B2006" s="629"/>
      <c r="C2006" s="630"/>
      <c r="D2006" s="631"/>
      <c r="F2006" s="637"/>
      <c r="G2006" s="637"/>
      <c r="H2006" s="637"/>
      <c r="I2006" s="630"/>
    </row>
    <row r="2007" spans="1:9">
      <c r="A2007" s="645"/>
      <c r="B2007" s="629"/>
      <c r="C2007" s="630"/>
      <c r="D2007" s="631"/>
      <c r="F2007" s="632"/>
      <c r="G2007" s="632"/>
      <c r="H2007" s="632"/>
      <c r="I2007" s="633"/>
    </row>
    <row r="2008" spans="1:9">
      <c r="A2008" s="645"/>
      <c r="B2008" s="629"/>
      <c r="C2008" s="630"/>
      <c r="D2008" s="631"/>
      <c r="F2008" s="637"/>
      <c r="G2008" s="637"/>
      <c r="H2008" s="637"/>
      <c r="I2008" s="630"/>
    </row>
    <row r="2009" spans="1:9">
      <c r="A2009" s="645"/>
      <c r="B2009" s="629"/>
      <c r="C2009" s="630"/>
      <c r="D2009" s="631"/>
      <c r="F2009" s="632"/>
      <c r="G2009" s="632"/>
      <c r="H2009" s="632"/>
      <c r="I2009" s="633"/>
    </row>
    <row r="2010" spans="1:9">
      <c r="A2010" s="645"/>
      <c r="B2010" s="654"/>
      <c r="C2010" s="654"/>
      <c r="D2010" s="655"/>
      <c r="E2010" s="619"/>
      <c r="F2010" s="637"/>
      <c r="G2010" s="637"/>
      <c r="H2010" s="637"/>
      <c r="I2010" s="642"/>
    </row>
    <row r="2011" spans="1:9">
      <c r="A2011" s="645"/>
      <c r="B2011" s="629"/>
      <c r="C2011" s="630"/>
      <c r="D2011" s="631"/>
      <c r="F2011" s="637"/>
      <c r="G2011" s="637"/>
      <c r="H2011" s="637"/>
      <c r="I2011" s="630"/>
    </row>
    <row r="2012" spans="1:9">
      <c r="A2012" s="645"/>
      <c r="B2012" s="654"/>
      <c r="C2012" s="654"/>
      <c r="D2012" s="655"/>
      <c r="E2012" s="619"/>
      <c r="F2012" s="637"/>
      <c r="G2012" s="637"/>
      <c r="H2012" s="637"/>
      <c r="I2012" s="642"/>
    </row>
    <row r="2013" spans="1:9">
      <c r="A2013" s="645"/>
      <c r="B2013" s="629"/>
      <c r="C2013" s="630"/>
      <c r="D2013" s="631"/>
      <c r="F2013" s="632"/>
      <c r="G2013" s="632"/>
      <c r="H2013" s="632"/>
      <c r="I2013" s="633"/>
    </row>
    <row r="2014" spans="1:9">
      <c r="A2014" s="645"/>
      <c r="B2014" s="629"/>
      <c r="C2014" s="630"/>
      <c r="D2014" s="631"/>
      <c r="F2014" s="637"/>
      <c r="G2014" s="637"/>
      <c r="H2014" s="637"/>
      <c r="I2014" s="630"/>
    </row>
    <row r="2015" spans="1:9">
      <c r="A2015" s="645"/>
      <c r="B2015" s="629"/>
      <c r="C2015" s="630"/>
      <c r="D2015" s="631"/>
      <c r="F2015" s="632"/>
      <c r="G2015" s="632"/>
      <c r="H2015" s="632"/>
      <c r="I2015" s="633"/>
    </row>
    <row r="2016" spans="1:9">
      <c r="A2016" s="645"/>
      <c r="B2016" s="629"/>
      <c r="C2016" s="630"/>
      <c r="D2016" s="631"/>
      <c r="F2016" s="637"/>
      <c r="G2016" s="637"/>
      <c r="H2016" s="637"/>
      <c r="I2016" s="630"/>
    </row>
    <row r="2017" spans="1:9">
      <c r="A2017" s="645"/>
      <c r="B2017" s="653"/>
      <c r="C2017" s="654"/>
      <c r="D2017" s="655"/>
      <c r="E2017" s="619"/>
      <c r="F2017" s="637"/>
      <c r="G2017" s="637"/>
      <c r="H2017" s="637"/>
      <c r="I2017" s="633"/>
    </row>
    <row r="2018" spans="1:9">
      <c r="A2018" s="645"/>
      <c r="B2018" s="629"/>
      <c r="C2018" s="630"/>
      <c r="D2018" s="631"/>
      <c r="F2018" s="632"/>
      <c r="G2018" s="632"/>
      <c r="H2018" s="632"/>
      <c r="I2018" s="633"/>
    </row>
    <row r="2019" spans="1:9">
      <c r="A2019" s="645"/>
      <c r="B2019" s="629"/>
      <c r="C2019" s="630"/>
      <c r="D2019" s="631"/>
      <c r="F2019" s="637"/>
      <c r="G2019" s="637"/>
      <c r="H2019" s="637"/>
      <c r="I2019" s="630"/>
    </row>
    <row r="2020" spans="1:9">
      <c r="A2020" s="645"/>
      <c r="B2020" s="629"/>
      <c r="C2020" s="630"/>
      <c r="D2020" s="631"/>
      <c r="F2020" s="632"/>
      <c r="G2020" s="632"/>
      <c r="H2020" s="632"/>
      <c r="I2020" s="633"/>
    </row>
    <row r="2021" spans="1:9">
      <c r="A2021" s="645"/>
      <c r="B2021" s="629"/>
      <c r="C2021" s="630"/>
      <c r="D2021" s="631"/>
      <c r="F2021" s="637"/>
      <c r="G2021" s="637"/>
      <c r="H2021" s="637"/>
      <c r="I2021" s="630"/>
    </row>
    <row r="2022" spans="1:9">
      <c r="A2022" s="645"/>
      <c r="B2022" s="653"/>
      <c r="C2022" s="654"/>
      <c r="D2022" s="655"/>
      <c r="E2022" s="619"/>
      <c r="F2022" s="637"/>
      <c r="G2022" s="637"/>
      <c r="H2022" s="637"/>
      <c r="I2022" s="633"/>
    </row>
    <row r="2023" spans="1:9">
      <c r="A2023" s="645"/>
      <c r="B2023" s="629"/>
      <c r="C2023" s="630"/>
      <c r="D2023" s="631"/>
      <c r="F2023" s="632"/>
      <c r="G2023" s="632"/>
      <c r="H2023" s="632"/>
      <c r="I2023" s="633"/>
    </row>
    <row r="2024" spans="1:9">
      <c r="A2024" s="645"/>
      <c r="B2024" s="629"/>
      <c r="C2024" s="630"/>
      <c r="D2024" s="631"/>
      <c r="F2024" s="637"/>
      <c r="G2024" s="637"/>
      <c r="H2024" s="637"/>
      <c r="I2024" s="630"/>
    </row>
    <row r="2025" spans="1:9">
      <c r="A2025" s="645"/>
      <c r="B2025" s="629"/>
      <c r="C2025" s="630"/>
      <c r="D2025" s="631"/>
      <c r="F2025" s="632"/>
      <c r="G2025" s="632"/>
      <c r="H2025" s="632"/>
      <c r="I2025" s="633"/>
    </row>
    <row r="2026" spans="1:9">
      <c r="A2026" s="645"/>
      <c r="B2026" s="629"/>
      <c r="C2026" s="630"/>
      <c r="D2026" s="631"/>
      <c r="F2026" s="637"/>
      <c r="G2026" s="637"/>
      <c r="H2026" s="637"/>
      <c r="I2026" s="630"/>
    </row>
    <row r="2027" spans="1:9">
      <c r="A2027" s="645"/>
      <c r="B2027" s="653"/>
      <c r="C2027" s="654"/>
      <c r="D2027" s="655"/>
      <c r="E2027" s="619"/>
      <c r="F2027" s="637"/>
      <c r="G2027" s="637"/>
      <c r="H2027" s="637"/>
      <c r="I2027" s="633"/>
    </row>
    <row r="2028" spans="1:9">
      <c r="A2028" s="645"/>
      <c r="B2028" s="653"/>
      <c r="C2028" s="654"/>
      <c r="D2028" s="655"/>
      <c r="E2028" s="619"/>
      <c r="F2028" s="637"/>
      <c r="G2028" s="637"/>
      <c r="H2028" s="637"/>
      <c r="I2028" s="633"/>
    </row>
    <row r="2029" spans="1:9">
      <c r="A2029" s="645"/>
      <c r="B2029" s="629"/>
      <c r="C2029" s="630"/>
      <c r="D2029" s="631"/>
      <c r="F2029" s="632"/>
      <c r="G2029" s="632"/>
      <c r="H2029" s="632"/>
      <c r="I2029" s="633"/>
    </row>
    <row r="2030" spans="1:9">
      <c r="A2030" s="645"/>
      <c r="B2030" s="629"/>
      <c r="C2030" s="630"/>
      <c r="D2030" s="631"/>
      <c r="F2030" s="637"/>
      <c r="G2030" s="637"/>
      <c r="H2030" s="637"/>
      <c r="I2030" s="630"/>
    </row>
    <row r="2031" spans="1:9">
      <c r="A2031" s="645"/>
      <c r="B2031" s="653"/>
      <c r="C2031" s="654"/>
      <c r="D2031" s="655"/>
      <c r="E2031" s="619"/>
      <c r="F2031" s="637"/>
      <c r="G2031" s="637"/>
      <c r="H2031" s="637"/>
      <c r="I2031" s="633"/>
    </row>
    <row r="2032" spans="1:9">
      <c r="A2032" s="645"/>
      <c r="B2032" s="629"/>
      <c r="C2032" s="630"/>
      <c r="D2032" s="631"/>
      <c r="F2032" s="632"/>
      <c r="G2032" s="632"/>
      <c r="H2032" s="632"/>
      <c r="I2032" s="633"/>
    </row>
    <row r="2033" spans="1:9">
      <c r="A2033" s="645"/>
      <c r="B2033" s="653"/>
      <c r="C2033" s="654"/>
      <c r="D2033" s="655"/>
      <c r="E2033" s="619"/>
      <c r="F2033" s="637"/>
      <c r="G2033" s="637"/>
      <c r="H2033" s="637"/>
      <c r="I2033" s="633"/>
    </row>
    <row r="2034" spans="1:9">
      <c r="A2034" s="645"/>
      <c r="B2034" s="654"/>
      <c r="C2034" s="654"/>
      <c r="D2034" s="655"/>
      <c r="E2034" s="619"/>
      <c r="F2034" s="637"/>
      <c r="G2034" s="637"/>
      <c r="H2034" s="637"/>
      <c r="I2034" s="642"/>
    </row>
    <row r="2035" spans="1:9">
      <c r="A2035" s="645"/>
      <c r="B2035" s="629"/>
      <c r="C2035" s="630"/>
      <c r="D2035" s="631"/>
      <c r="F2035" s="637"/>
      <c r="G2035" s="637"/>
      <c r="H2035" s="637"/>
      <c r="I2035" s="630"/>
    </row>
    <row r="2036" spans="1:9">
      <c r="A2036" s="645"/>
      <c r="B2036" s="653"/>
      <c r="C2036" s="654"/>
      <c r="D2036" s="655"/>
      <c r="E2036" s="619"/>
      <c r="F2036" s="637"/>
      <c r="G2036" s="637"/>
      <c r="H2036" s="637"/>
      <c r="I2036" s="642"/>
    </row>
    <row r="2037" spans="1:9">
      <c r="A2037" s="645"/>
      <c r="B2037" s="629"/>
      <c r="C2037" s="630"/>
      <c r="D2037" s="631"/>
      <c r="F2037" s="632"/>
      <c r="G2037" s="632"/>
      <c r="H2037" s="632"/>
      <c r="I2037" s="633"/>
    </row>
    <row r="2038" spans="1:9">
      <c r="A2038" s="645"/>
      <c r="B2038" s="629"/>
      <c r="C2038" s="630"/>
      <c r="D2038" s="631"/>
      <c r="F2038" s="637"/>
      <c r="G2038" s="637"/>
      <c r="H2038" s="637"/>
      <c r="I2038" s="630"/>
    </row>
    <row r="2039" spans="1:9">
      <c r="A2039" s="645"/>
      <c r="B2039" s="629"/>
      <c r="C2039" s="630"/>
      <c r="D2039" s="631"/>
      <c r="F2039" s="632"/>
      <c r="G2039" s="632"/>
      <c r="H2039" s="632"/>
      <c r="I2039" s="633"/>
    </row>
    <row r="2040" spans="1:9">
      <c r="A2040" s="645"/>
      <c r="B2040" s="629"/>
      <c r="C2040" s="630"/>
      <c r="D2040" s="631"/>
      <c r="F2040" s="632"/>
      <c r="G2040" s="632"/>
      <c r="H2040" s="632"/>
      <c r="I2040" s="633"/>
    </row>
    <row r="2041" spans="1:9">
      <c r="A2041" s="645"/>
      <c r="B2041" s="653"/>
      <c r="C2041" s="654"/>
      <c r="D2041" s="655"/>
      <c r="E2041" s="619"/>
      <c r="F2041" s="637"/>
      <c r="G2041" s="637"/>
      <c r="H2041" s="637"/>
      <c r="I2041" s="633"/>
    </row>
    <row r="2042" spans="1:9">
      <c r="A2042" s="645"/>
      <c r="B2042" s="654"/>
      <c r="C2042" s="654"/>
      <c r="D2042" s="655"/>
      <c r="E2042" s="619"/>
      <c r="F2042" s="637"/>
      <c r="G2042" s="637"/>
      <c r="H2042" s="637"/>
      <c r="I2042" s="642"/>
    </row>
    <row r="2043" spans="1:9">
      <c r="A2043" s="645"/>
      <c r="B2043" s="653"/>
      <c r="C2043" s="654"/>
      <c r="D2043" s="655"/>
      <c r="E2043" s="619"/>
      <c r="F2043" s="637"/>
      <c r="G2043" s="637"/>
      <c r="H2043" s="637"/>
      <c r="I2043" s="642"/>
    </row>
    <row r="2044" spans="1:9">
      <c r="A2044" s="645"/>
      <c r="B2044" s="653"/>
      <c r="C2044" s="654"/>
      <c r="D2044" s="655"/>
      <c r="E2044" s="619"/>
      <c r="F2044" s="637"/>
      <c r="G2044" s="637"/>
      <c r="H2044" s="637"/>
      <c r="I2044" s="633"/>
    </row>
    <row r="2045" spans="1:9">
      <c r="A2045" s="648"/>
      <c r="B2045" s="629"/>
      <c r="C2045" s="630"/>
      <c r="D2045" s="631"/>
      <c r="F2045" s="637"/>
      <c r="G2045" s="637"/>
      <c r="H2045" s="637"/>
      <c r="I2045" s="630"/>
    </row>
    <row r="2046" spans="1:9">
      <c r="A2046" s="645"/>
      <c r="B2046" s="629"/>
      <c r="C2046" s="630"/>
      <c r="D2046" s="631"/>
      <c r="F2046" s="632"/>
      <c r="G2046" s="632"/>
      <c r="H2046" s="632"/>
      <c r="I2046" s="633"/>
    </row>
    <row r="2047" spans="1:9">
      <c r="A2047" s="645"/>
      <c r="B2047" s="629"/>
      <c r="C2047" s="630"/>
      <c r="D2047" s="631"/>
      <c r="F2047" s="637"/>
      <c r="G2047" s="637"/>
      <c r="H2047" s="637"/>
      <c r="I2047" s="630"/>
    </row>
    <row r="2048" spans="1:9">
      <c r="A2048" s="645"/>
      <c r="B2048" s="629"/>
      <c r="C2048" s="630"/>
      <c r="D2048" s="631"/>
      <c r="F2048" s="632"/>
      <c r="G2048" s="632"/>
      <c r="H2048" s="632"/>
      <c r="I2048" s="633"/>
    </row>
    <row r="2049" spans="1:9">
      <c r="A2049" s="648"/>
      <c r="B2049" s="629"/>
      <c r="C2049" s="630"/>
      <c r="D2049" s="631"/>
      <c r="F2049" s="637"/>
      <c r="G2049" s="637"/>
      <c r="H2049" s="637"/>
      <c r="I2049" s="630"/>
    </row>
    <row r="2050" spans="1:9">
      <c r="A2050" s="645"/>
      <c r="B2050" s="629"/>
      <c r="C2050" s="630"/>
      <c r="D2050" s="631"/>
      <c r="F2050" s="632"/>
      <c r="G2050" s="632"/>
      <c r="H2050" s="632"/>
      <c r="I2050" s="633"/>
    </row>
    <row r="2051" spans="1:9">
      <c r="A2051" s="645"/>
      <c r="B2051" s="653"/>
      <c r="C2051" s="654"/>
      <c r="D2051" s="655"/>
      <c r="E2051" s="619"/>
      <c r="F2051" s="637"/>
      <c r="G2051" s="637"/>
      <c r="H2051" s="637"/>
      <c r="I2051" s="642"/>
    </row>
    <row r="2052" spans="1:9">
      <c r="A2052" s="645"/>
      <c r="B2052" s="629"/>
      <c r="C2052" s="630"/>
      <c r="D2052" s="631"/>
      <c r="F2052" s="637"/>
      <c r="G2052" s="637"/>
      <c r="H2052" s="637"/>
      <c r="I2052" s="630"/>
    </row>
    <row r="2053" spans="1:9">
      <c r="A2053" s="645"/>
      <c r="B2053" s="629"/>
      <c r="C2053" s="630"/>
      <c r="D2053" s="631"/>
      <c r="F2053" s="632"/>
      <c r="G2053" s="632"/>
      <c r="H2053" s="632"/>
      <c r="I2053" s="633"/>
    </row>
    <row r="2054" spans="1:9">
      <c r="A2054" s="643"/>
      <c r="B2054" s="629"/>
      <c r="C2054" s="630"/>
      <c r="D2054" s="631"/>
      <c r="F2054" s="637"/>
      <c r="G2054" s="637"/>
      <c r="H2054" s="637"/>
      <c r="I2054" s="630"/>
    </row>
    <row r="2055" spans="1:9">
      <c r="A2055" s="643"/>
      <c r="B2055" s="629"/>
      <c r="C2055" s="630"/>
      <c r="D2055" s="631"/>
      <c r="F2055" s="632"/>
      <c r="G2055" s="632"/>
      <c r="H2055" s="632"/>
      <c r="I2055" s="633"/>
    </row>
    <row r="2056" spans="1:9">
      <c r="A2056" s="643"/>
      <c r="B2056" s="653"/>
      <c r="C2056" s="654"/>
      <c r="D2056" s="655"/>
      <c r="E2056" s="619"/>
      <c r="F2056" s="637"/>
      <c r="G2056" s="637"/>
      <c r="H2056" s="637"/>
      <c r="I2056" s="633"/>
    </row>
    <row r="2057" spans="1:9">
      <c r="A2057" s="643"/>
      <c r="B2057" s="629"/>
      <c r="C2057" s="630"/>
      <c r="D2057" s="631"/>
      <c r="F2057" s="637"/>
      <c r="G2057" s="637"/>
      <c r="H2057" s="637"/>
      <c r="I2057" s="630"/>
    </row>
    <row r="2058" spans="1:9">
      <c r="A2058" s="643"/>
      <c r="B2058" s="654"/>
      <c r="C2058" s="654"/>
      <c r="D2058" s="655"/>
      <c r="E2058" s="619"/>
      <c r="F2058" s="637"/>
      <c r="G2058" s="637"/>
      <c r="H2058" s="637"/>
      <c r="I2058" s="642"/>
    </row>
    <row r="2059" spans="1:9">
      <c r="A2059" s="643"/>
      <c r="B2059" s="629"/>
      <c r="C2059" s="630"/>
      <c r="D2059" s="631"/>
      <c r="F2059" s="632"/>
      <c r="G2059" s="632"/>
      <c r="H2059" s="632"/>
      <c r="I2059" s="633"/>
    </row>
    <row r="2060" spans="1:9">
      <c r="A2060" s="643"/>
      <c r="B2060" s="629"/>
      <c r="C2060" s="630"/>
      <c r="D2060" s="631"/>
      <c r="F2060" s="637"/>
      <c r="G2060" s="637"/>
      <c r="H2060" s="637"/>
      <c r="I2060" s="630"/>
    </row>
    <row r="2061" spans="1:9">
      <c r="A2061" s="649"/>
      <c r="B2061" s="629"/>
      <c r="C2061" s="630"/>
      <c r="D2061" s="631"/>
      <c r="F2061" s="632"/>
      <c r="G2061" s="632"/>
      <c r="H2061" s="632"/>
      <c r="I2061" s="633"/>
    </row>
    <row r="2062" spans="1:9">
      <c r="A2062" s="649"/>
      <c r="B2062" s="629"/>
      <c r="C2062" s="630"/>
      <c r="D2062" s="631"/>
      <c r="F2062" s="637"/>
      <c r="G2062" s="637"/>
      <c r="H2062" s="637"/>
      <c r="I2062" s="630"/>
    </row>
    <row r="2063" spans="1:9">
      <c r="A2063" s="649"/>
      <c r="B2063" s="629"/>
      <c r="C2063" s="630"/>
      <c r="D2063" s="631"/>
      <c r="F2063" s="637"/>
      <c r="G2063" s="637"/>
      <c r="H2063" s="637"/>
      <c r="I2063" s="630"/>
    </row>
    <row r="2064" spans="1:9">
      <c r="A2064" s="649"/>
      <c r="B2064" s="629"/>
      <c r="C2064" s="630"/>
      <c r="D2064" s="631"/>
      <c r="E2064" s="619"/>
      <c r="F2064" s="637"/>
      <c r="G2064" s="637"/>
      <c r="H2064" s="637"/>
      <c r="I2064" s="633"/>
    </row>
    <row r="2065" spans="1:9">
      <c r="A2065" s="649"/>
      <c r="B2065" s="654"/>
      <c r="C2065" s="654"/>
      <c r="D2065" s="655"/>
      <c r="E2065" s="619"/>
      <c r="F2065" s="637"/>
      <c r="G2065" s="637"/>
      <c r="H2065" s="637"/>
      <c r="I2065" s="642"/>
    </row>
    <row r="2066" spans="1:9">
      <c r="A2066" s="649"/>
      <c r="B2066" s="629"/>
      <c r="C2066" s="630"/>
      <c r="D2066" s="631"/>
      <c r="F2066" s="632"/>
      <c r="G2066" s="632"/>
      <c r="H2066" s="632"/>
      <c r="I2066" s="633"/>
    </row>
    <row r="2067" spans="1:9">
      <c r="A2067" s="649"/>
      <c r="B2067" s="629"/>
      <c r="C2067" s="630"/>
      <c r="D2067" s="631"/>
      <c r="F2067" s="637"/>
      <c r="G2067" s="637"/>
      <c r="H2067" s="637"/>
      <c r="I2067" s="630"/>
    </row>
    <row r="2068" spans="1:9">
      <c r="A2068" s="649"/>
      <c r="B2068" s="629"/>
      <c r="C2068" s="630"/>
      <c r="D2068" s="631"/>
      <c r="F2068" s="632"/>
      <c r="G2068" s="632"/>
      <c r="H2068" s="632"/>
      <c r="I2068" s="633"/>
    </row>
    <row r="2069" spans="1:9">
      <c r="A2069" s="649"/>
      <c r="B2069" s="629"/>
      <c r="C2069" s="630"/>
      <c r="D2069" s="631"/>
      <c r="F2069" s="637"/>
      <c r="G2069" s="637"/>
      <c r="H2069" s="637"/>
      <c r="I2069" s="630"/>
    </row>
    <row r="2070" spans="1:9">
      <c r="A2070" s="649"/>
      <c r="B2070" s="629"/>
      <c r="C2070" s="630"/>
      <c r="D2070" s="631"/>
      <c r="F2070" s="632"/>
      <c r="G2070" s="632"/>
      <c r="H2070" s="632"/>
      <c r="I2070" s="633"/>
    </row>
    <row r="2071" spans="1:9">
      <c r="A2071" s="643"/>
      <c r="B2071" s="653"/>
      <c r="C2071" s="654"/>
      <c r="D2071" s="655"/>
      <c r="E2071" s="619"/>
      <c r="F2071" s="637"/>
      <c r="G2071" s="637"/>
      <c r="H2071" s="637"/>
      <c r="I2071" s="633"/>
    </row>
    <row r="2072" spans="1:9">
      <c r="A2072" s="649"/>
      <c r="B2072" s="629"/>
      <c r="C2072" s="630"/>
      <c r="D2072" s="631"/>
      <c r="F2072" s="637"/>
      <c r="G2072" s="637"/>
      <c r="H2072" s="637"/>
      <c r="I2072" s="630"/>
    </row>
    <row r="2073" spans="1:9">
      <c r="A2073" s="649"/>
      <c r="B2073" s="629"/>
      <c r="C2073" s="630"/>
      <c r="D2073" s="631"/>
      <c r="F2073" s="632"/>
      <c r="G2073" s="632"/>
      <c r="H2073" s="632"/>
      <c r="I2073" s="633"/>
    </row>
    <row r="2074" spans="1:9">
      <c r="A2074" s="649"/>
      <c r="B2074" s="629"/>
      <c r="C2074" s="630"/>
      <c r="D2074" s="631"/>
      <c r="F2074" s="637"/>
      <c r="G2074" s="637"/>
      <c r="H2074" s="637"/>
      <c r="I2074" s="630"/>
    </row>
    <row r="2075" spans="1:9">
      <c r="A2075" s="649"/>
      <c r="B2075" s="629"/>
      <c r="C2075" s="630"/>
      <c r="D2075" s="631"/>
      <c r="F2075" s="632"/>
      <c r="G2075" s="632"/>
      <c r="H2075" s="632"/>
      <c r="I2075" s="633"/>
    </row>
    <row r="2076" spans="1:9">
      <c r="A2076" s="649"/>
      <c r="B2076" s="629"/>
      <c r="C2076" s="630"/>
      <c r="D2076" s="631"/>
      <c r="F2076" s="637"/>
      <c r="G2076" s="637"/>
      <c r="H2076" s="637"/>
      <c r="I2076" s="630"/>
    </row>
    <row r="2077" spans="1:9">
      <c r="A2077" s="649"/>
      <c r="B2077" s="653"/>
      <c r="C2077" s="654"/>
      <c r="D2077" s="655"/>
      <c r="E2077" s="619"/>
      <c r="F2077" s="637"/>
      <c r="G2077" s="637"/>
      <c r="H2077" s="637"/>
      <c r="I2077" s="633"/>
    </row>
    <row r="2078" spans="1:9">
      <c r="A2078" s="649"/>
      <c r="B2078" s="629"/>
      <c r="C2078" s="630"/>
      <c r="D2078" s="631"/>
      <c r="F2078" s="637"/>
      <c r="G2078" s="637"/>
      <c r="H2078" s="637"/>
      <c r="I2078" s="630"/>
    </row>
    <row r="2079" spans="1:9">
      <c r="A2079" s="649"/>
      <c r="B2079" s="629"/>
      <c r="C2079" s="630"/>
      <c r="D2079" s="631"/>
      <c r="F2079" s="632"/>
      <c r="G2079" s="632"/>
      <c r="H2079" s="632"/>
      <c r="I2079" s="633"/>
    </row>
    <row r="2080" spans="1:9">
      <c r="A2080" s="643"/>
      <c r="B2080" s="629"/>
      <c r="C2080" s="630"/>
      <c r="D2080" s="631"/>
      <c r="F2080" s="632"/>
      <c r="G2080" s="632"/>
      <c r="H2080" s="632"/>
      <c r="I2080" s="633"/>
    </row>
    <row r="2081" spans="1:9">
      <c r="A2081" s="649"/>
      <c r="B2081" s="629"/>
      <c r="C2081" s="630"/>
      <c r="D2081" s="631"/>
      <c r="F2081" s="637"/>
      <c r="G2081" s="637"/>
      <c r="H2081" s="637"/>
      <c r="I2081" s="630"/>
    </row>
    <row r="2082" spans="1:9">
      <c r="A2082" s="649"/>
      <c r="B2082" s="629"/>
      <c r="C2082" s="630"/>
      <c r="D2082" s="631"/>
      <c r="F2082" s="632"/>
      <c r="G2082" s="632"/>
      <c r="H2082" s="632"/>
      <c r="I2082" s="633"/>
    </row>
    <row r="2083" spans="1:9">
      <c r="A2083" s="649"/>
      <c r="B2083" s="629"/>
      <c r="C2083" s="630"/>
      <c r="D2083" s="631"/>
      <c r="F2083" s="637"/>
      <c r="G2083" s="637"/>
      <c r="H2083" s="637"/>
      <c r="I2083" s="630"/>
    </row>
    <row r="2084" spans="1:9">
      <c r="A2084" s="649"/>
      <c r="B2084" s="629"/>
      <c r="C2084" s="630"/>
      <c r="D2084" s="631"/>
      <c r="F2084" s="632"/>
      <c r="G2084" s="632"/>
      <c r="H2084" s="632"/>
      <c r="I2084" s="633"/>
    </row>
    <row r="2085" spans="1:9">
      <c r="A2085" s="649"/>
      <c r="B2085" s="629"/>
      <c r="C2085" s="630"/>
      <c r="D2085" s="631"/>
      <c r="F2085" s="637"/>
      <c r="G2085" s="637"/>
      <c r="H2085" s="637"/>
      <c r="I2085" s="630"/>
    </row>
    <row r="2086" spans="1:9">
      <c r="A2086" s="649"/>
      <c r="B2086" s="629"/>
      <c r="C2086" s="630"/>
      <c r="D2086" s="631"/>
      <c r="F2086" s="632"/>
      <c r="G2086" s="632"/>
      <c r="H2086" s="632"/>
      <c r="I2086" s="633"/>
    </row>
    <row r="2087" spans="1:9">
      <c r="A2087" s="649"/>
      <c r="B2087" s="653"/>
      <c r="C2087" s="654"/>
      <c r="D2087" s="655"/>
      <c r="E2087" s="619"/>
      <c r="F2087" s="637"/>
      <c r="G2087" s="637"/>
      <c r="H2087" s="637"/>
      <c r="I2087" s="633"/>
    </row>
    <row r="2088" spans="1:9">
      <c r="A2088" s="649"/>
      <c r="B2088" s="629"/>
      <c r="C2088" s="630"/>
      <c r="D2088" s="631"/>
      <c r="F2088" s="637"/>
      <c r="G2088" s="637"/>
      <c r="H2088" s="637"/>
      <c r="I2088" s="630"/>
    </row>
    <row r="2089" spans="1:9">
      <c r="A2089" s="643"/>
      <c r="B2089" s="629"/>
      <c r="C2089" s="630"/>
      <c r="D2089" s="631"/>
      <c r="F2089" s="632"/>
      <c r="G2089" s="632"/>
      <c r="H2089" s="632"/>
      <c r="I2089" s="633"/>
    </row>
    <row r="2090" spans="1:9">
      <c r="A2090" s="649"/>
      <c r="B2090" s="629"/>
      <c r="C2090" s="630"/>
      <c r="D2090" s="631"/>
      <c r="F2090" s="632"/>
      <c r="G2090" s="632"/>
      <c r="H2090" s="632"/>
      <c r="I2090" s="633"/>
    </row>
    <row r="2091" spans="1:9">
      <c r="A2091" s="649"/>
      <c r="B2091" s="629"/>
      <c r="C2091" s="630"/>
      <c r="D2091" s="631"/>
      <c r="F2091" s="637"/>
      <c r="G2091" s="637"/>
      <c r="H2091" s="637"/>
      <c r="I2091" s="630"/>
    </row>
    <row r="2092" spans="1:9">
      <c r="A2092" s="649"/>
      <c r="B2092" s="629"/>
      <c r="C2092" s="630"/>
      <c r="D2092" s="631"/>
      <c r="F2092" s="632"/>
      <c r="G2092" s="632"/>
      <c r="H2092" s="632"/>
      <c r="I2092" s="633"/>
    </row>
    <row r="2093" spans="1:9">
      <c r="A2093" s="649"/>
      <c r="B2093" s="654"/>
      <c r="C2093" s="654"/>
      <c r="D2093" s="655"/>
      <c r="E2093" s="619"/>
      <c r="F2093" s="637"/>
      <c r="G2093" s="637"/>
      <c r="H2093" s="637"/>
      <c r="I2093" s="642"/>
    </row>
    <row r="2094" spans="1:9">
      <c r="A2094" s="649"/>
      <c r="B2094" s="629"/>
      <c r="C2094" s="630"/>
      <c r="D2094" s="631"/>
      <c r="F2094" s="637"/>
      <c r="G2094" s="637"/>
      <c r="H2094" s="637"/>
      <c r="I2094" s="630"/>
    </row>
    <row r="2095" spans="1:9">
      <c r="A2095" s="643"/>
      <c r="B2095" s="653"/>
      <c r="C2095" s="654"/>
      <c r="D2095" s="655"/>
      <c r="E2095" s="619"/>
      <c r="F2095" s="637"/>
      <c r="G2095" s="637"/>
      <c r="H2095" s="637"/>
      <c r="I2095" s="633"/>
    </row>
    <row r="2096" spans="1:9">
      <c r="A2096" s="649"/>
      <c r="B2096" s="653"/>
      <c r="C2096" s="654"/>
      <c r="D2096" s="655"/>
      <c r="E2096" s="619"/>
      <c r="F2096" s="637"/>
      <c r="G2096" s="637"/>
      <c r="H2096" s="637"/>
      <c r="I2096" s="633"/>
    </row>
    <row r="2097" spans="1:9">
      <c r="A2097" s="649"/>
      <c r="B2097" s="653"/>
      <c r="C2097" s="654"/>
      <c r="D2097" s="655"/>
      <c r="E2097" s="619"/>
      <c r="F2097" s="637"/>
      <c r="G2097" s="637"/>
      <c r="H2097" s="637"/>
      <c r="I2097" s="642"/>
    </row>
    <row r="2098" spans="1:9">
      <c r="A2098" s="649"/>
      <c r="B2098" s="653"/>
      <c r="C2098" s="654"/>
      <c r="D2098" s="655"/>
      <c r="E2098" s="619"/>
      <c r="F2098" s="637"/>
      <c r="G2098" s="637"/>
      <c r="H2098" s="637"/>
      <c r="I2098" s="633"/>
    </row>
    <row r="2099" spans="1:9">
      <c r="A2099" s="643"/>
      <c r="B2099" s="629"/>
      <c r="C2099" s="630"/>
      <c r="D2099" s="631"/>
      <c r="F2099" s="632"/>
      <c r="G2099" s="632"/>
      <c r="H2099" s="632"/>
      <c r="I2099" s="633"/>
    </row>
    <row r="2100" spans="1:9">
      <c r="A2100" s="649"/>
      <c r="B2100" s="629"/>
      <c r="C2100" s="630"/>
      <c r="D2100" s="631"/>
      <c r="F2100" s="637"/>
      <c r="G2100" s="637"/>
      <c r="H2100" s="637"/>
      <c r="I2100" s="630"/>
    </row>
    <row r="2101" spans="1:9">
      <c r="A2101" s="649"/>
      <c r="B2101" s="629"/>
      <c r="C2101" s="630"/>
      <c r="D2101" s="631"/>
      <c r="F2101" s="632"/>
      <c r="G2101" s="632"/>
      <c r="H2101" s="632"/>
      <c r="I2101" s="633"/>
    </row>
    <row r="2102" spans="1:9">
      <c r="A2102" s="649"/>
      <c r="B2102" s="653"/>
      <c r="C2102" s="654"/>
      <c r="D2102" s="655"/>
      <c r="E2102" s="619"/>
      <c r="F2102" s="637"/>
      <c r="G2102" s="637"/>
      <c r="H2102" s="637"/>
      <c r="I2102" s="642"/>
    </row>
    <row r="2103" spans="1:9">
      <c r="A2103" s="649"/>
      <c r="B2103" s="629"/>
      <c r="C2103" s="630"/>
      <c r="D2103" s="631"/>
      <c r="F2103" s="637"/>
      <c r="G2103" s="637"/>
      <c r="H2103" s="637"/>
      <c r="I2103" s="630"/>
    </row>
    <row r="2104" spans="1:9">
      <c r="A2104" s="649"/>
      <c r="B2104" s="629"/>
      <c r="C2104" s="630"/>
      <c r="D2104" s="631"/>
      <c r="F2104" s="632"/>
      <c r="G2104" s="632"/>
      <c r="H2104" s="632"/>
      <c r="I2104" s="633"/>
    </row>
    <row r="2105" spans="1:9">
      <c r="A2105" s="649"/>
      <c r="B2105" s="629"/>
      <c r="C2105" s="630"/>
      <c r="D2105" s="631"/>
      <c r="F2105" s="637"/>
      <c r="G2105" s="637"/>
      <c r="H2105" s="637"/>
      <c r="I2105" s="630"/>
    </row>
    <row r="2106" spans="1:9">
      <c r="A2106" s="649"/>
      <c r="B2106" s="629"/>
      <c r="C2106" s="630"/>
      <c r="D2106" s="631"/>
      <c r="F2106" s="632"/>
      <c r="G2106" s="632"/>
      <c r="H2106" s="632"/>
      <c r="I2106" s="633"/>
    </row>
    <row r="2107" spans="1:9">
      <c r="A2107" s="649"/>
      <c r="B2107" s="653"/>
      <c r="C2107" s="654"/>
      <c r="D2107" s="655"/>
      <c r="E2107" s="619"/>
      <c r="F2107" s="637"/>
      <c r="G2107" s="637"/>
      <c r="H2107" s="637"/>
      <c r="I2107" s="633"/>
    </row>
    <row r="2108" spans="1:9">
      <c r="A2108" s="649"/>
      <c r="B2108" s="629"/>
      <c r="C2108" s="630"/>
      <c r="D2108" s="631"/>
      <c r="F2108" s="637"/>
      <c r="G2108" s="637"/>
      <c r="H2108" s="637"/>
      <c r="I2108" s="630"/>
    </row>
    <row r="2109" spans="1:9">
      <c r="A2109" s="649"/>
      <c r="B2109" s="629"/>
      <c r="C2109" s="630"/>
      <c r="D2109" s="631"/>
      <c r="F2109" s="632"/>
      <c r="G2109" s="632"/>
      <c r="H2109" s="632"/>
      <c r="I2109" s="633"/>
    </row>
    <row r="2110" spans="1:9">
      <c r="A2110" s="649"/>
      <c r="B2110" s="653"/>
      <c r="C2110" s="654"/>
      <c r="D2110" s="655"/>
      <c r="E2110" s="619"/>
      <c r="F2110" s="637"/>
      <c r="G2110" s="637"/>
      <c r="H2110" s="637"/>
      <c r="I2110" s="633"/>
    </row>
    <row r="2111" spans="1:9">
      <c r="A2111" s="649"/>
      <c r="B2111" s="629"/>
      <c r="C2111" s="630"/>
      <c r="D2111" s="631"/>
      <c r="F2111" s="632"/>
      <c r="G2111" s="632"/>
      <c r="H2111" s="632"/>
      <c r="I2111" s="633"/>
    </row>
    <row r="2112" spans="1:9">
      <c r="A2112" s="649"/>
      <c r="B2112" s="629"/>
      <c r="C2112" s="630"/>
      <c r="D2112" s="631"/>
      <c r="F2112" s="637"/>
      <c r="G2112" s="637"/>
      <c r="H2112" s="637"/>
      <c r="I2112" s="630"/>
    </row>
    <row r="2113" spans="1:9">
      <c r="A2113" s="649"/>
      <c r="B2113" s="629"/>
      <c r="C2113" s="630"/>
      <c r="D2113" s="631"/>
      <c r="F2113" s="632"/>
      <c r="G2113" s="632"/>
      <c r="H2113" s="632"/>
      <c r="I2113" s="633"/>
    </row>
    <row r="2114" spans="1:9">
      <c r="A2114" s="649"/>
      <c r="B2114" s="629"/>
      <c r="C2114" s="630"/>
      <c r="D2114" s="631"/>
      <c r="F2114" s="637"/>
      <c r="G2114" s="637"/>
      <c r="H2114" s="637"/>
      <c r="I2114" s="630"/>
    </row>
    <row r="2115" spans="1:9">
      <c r="A2115" s="649"/>
      <c r="B2115" s="629"/>
      <c r="C2115" s="630"/>
      <c r="D2115" s="631"/>
      <c r="F2115" s="632"/>
      <c r="G2115" s="632"/>
      <c r="H2115" s="632"/>
      <c r="I2115" s="633"/>
    </row>
    <row r="2116" spans="1:9">
      <c r="A2116" s="643"/>
      <c r="B2116" s="629"/>
      <c r="C2116" s="630"/>
      <c r="D2116" s="631"/>
      <c r="F2116" s="637"/>
      <c r="G2116" s="637"/>
      <c r="H2116" s="637"/>
      <c r="I2116" s="630"/>
    </row>
    <row r="2117" spans="1:9">
      <c r="A2117" s="649"/>
      <c r="B2117" s="629"/>
      <c r="C2117" s="630"/>
      <c r="D2117" s="631"/>
      <c r="F2117" s="632"/>
      <c r="G2117" s="632"/>
      <c r="H2117" s="632"/>
      <c r="I2117" s="633"/>
    </row>
    <row r="2118" spans="1:9">
      <c r="A2118" s="649"/>
      <c r="B2118" s="629"/>
      <c r="C2118" s="630"/>
      <c r="D2118" s="631"/>
      <c r="F2118" s="637"/>
      <c r="G2118" s="637"/>
      <c r="H2118" s="637"/>
      <c r="I2118" s="630"/>
    </row>
    <row r="2119" spans="1:9">
      <c r="A2119" s="649"/>
      <c r="B2119" s="629"/>
      <c r="C2119" s="630"/>
      <c r="D2119" s="631"/>
      <c r="F2119" s="637"/>
      <c r="G2119" s="637"/>
      <c r="H2119" s="637"/>
      <c r="I2119" s="630"/>
    </row>
    <row r="2120" spans="1:9">
      <c r="A2120" s="649"/>
      <c r="B2120" s="629"/>
      <c r="C2120" s="630"/>
      <c r="D2120" s="631"/>
      <c r="F2120" s="632"/>
      <c r="G2120" s="632"/>
      <c r="H2120" s="632"/>
      <c r="I2120" s="633"/>
    </row>
    <row r="2121" spans="1:9">
      <c r="A2121" s="649"/>
      <c r="B2121" s="629"/>
      <c r="C2121" s="630"/>
      <c r="D2121" s="631"/>
      <c r="F2121" s="637"/>
      <c r="G2121" s="637"/>
      <c r="H2121" s="637"/>
      <c r="I2121" s="630"/>
    </row>
    <row r="2122" spans="1:9">
      <c r="A2122" s="649"/>
      <c r="B2122" s="629"/>
      <c r="C2122" s="630"/>
      <c r="D2122" s="631"/>
      <c r="F2122" s="632"/>
      <c r="G2122" s="632"/>
      <c r="H2122" s="632"/>
      <c r="I2122" s="633"/>
    </row>
    <row r="2123" spans="1:9">
      <c r="A2123" s="643"/>
      <c r="B2123" s="653"/>
      <c r="C2123" s="654"/>
      <c r="D2123" s="655"/>
      <c r="E2123" s="619"/>
      <c r="F2123" s="637"/>
      <c r="G2123" s="637"/>
      <c r="H2123" s="637"/>
      <c r="I2123" s="633"/>
    </row>
    <row r="2124" spans="1:9">
      <c r="A2124" s="649"/>
      <c r="B2124" s="629"/>
      <c r="C2124" s="630"/>
      <c r="D2124" s="631"/>
      <c r="F2124" s="632"/>
      <c r="G2124" s="632"/>
      <c r="H2124" s="632"/>
      <c r="I2124" s="633"/>
    </row>
    <row r="2125" spans="1:9">
      <c r="A2125" s="649"/>
      <c r="B2125" s="629"/>
      <c r="C2125" s="630"/>
      <c r="D2125" s="631"/>
      <c r="F2125" s="637"/>
      <c r="G2125" s="637"/>
      <c r="H2125" s="637"/>
      <c r="I2125" s="630"/>
    </row>
    <row r="2126" spans="1:9">
      <c r="A2126" s="649"/>
      <c r="B2126" s="629"/>
      <c r="C2126" s="630"/>
      <c r="D2126" s="631"/>
      <c r="F2126" s="632"/>
      <c r="G2126" s="632"/>
      <c r="H2126" s="632"/>
      <c r="I2126" s="633"/>
    </row>
    <row r="2127" spans="1:9">
      <c r="A2127" s="649"/>
      <c r="B2127" s="629"/>
      <c r="C2127" s="630"/>
      <c r="D2127" s="631"/>
      <c r="F2127" s="637"/>
      <c r="G2127" s="637"/>
      <c r="H2127" s="637"/>
      <c r="I2127" s="630"/>
    </row>
    <row r="2128" spans="1:9">
      <c r="A2128" s="649"/>
      <c r="B2128" s="629"/>
      <c r="C2128" s="630"/>
      <c r="D2128" s="631"/>
      <c r="F2128" s="632"/>
      <c r="G2128" s="632"/>
      <c r="H2128" s="632"/>
      <c r="I2128" s="633"/>
    </row>
    <row r="2129" spans="1:9">
      <c r="A2129" s="649"/>
      <c r="B2129" s="629"/>
      <c r="C2129" s="630"/>
      <c r="D2129" s="631"/>
      <c r="F2129" s="637"/>
      <c r="G2129" s="637"/>
      <c r="H2129" s="637"/>
      <c r="I2129" s="630"/>
    </row>
    <row r="2130" spans="1:9">
      <c r="A2130" s="649"/>
      <c r="B2130" s="629"/>
      <c r="C2130" s="630"/>
      <c r="D2130" s="631"/>
      <c r="F2130" s="632"/>
      <c r="G2130" s="632"/>
      <c r="H2130" s="632"/>
      <c r="I2130" s="633"/>
    </row>
    <row r="2131" spans="1:9">
      <c r="A2131" s="649"/>
      <c r="B2131" s="629"/>
      <c r="C2131" s="630"/>
      <c r="D2131" s="631"/>
      <c r="F2131" s="637"/>
      <c r="G2131" s="637"/>
      <c r="H2131" s="637"/>
      <c r="I2131" s="630"/>
    </row>
    <row r="2132" spans="1:9">
      <c r="A2132" s="649"/>
      <c r="B2132" s="629"/>
      <c r="C2132" s="630"/>
      <c r="D2132" s="631"/>
      <c r="F2132" s="632"/>
      <c r="G2132" s="632"/>
      <c r="H2132" s="632"/>
      <c r="I2132" s="633"/>
    </row>
    <row r="2133" spans="1:9">
      <c r="A2133" s="649"/>
      <c r="B2133" s="629"/>
      <c r="C2133" s="630"/>
      <c r="D2133" s="631"/>
      <c r="F2133" s="637"/>
      <c r="G2133" s="637"/>
      <c r="H2133" s="637"/>
      <c r="I2133" s="630"/>
    </row>
    <row r="2134" spans="1:9">
      <c r="A2134" s="649"/>
      <c r="B2134" s="654"/>
      <c r="C2134" s="654"/>
      <c r="D2134" s="655"/>
      <c r="E2134" s="619"/>
      <c r="F2134" s="637"/>
      <c r="G2134" s="637"/>
      <c r="H2134" s="637"/>
      <c r="I2134" s="642"/>
    </row>
    <row r="2135" spans="1:9">
      <c r="A2135" s="649"/>
      <c r="B2135" s="629"/>
      <c r="C2135" s="630"/>
      <c r="D2135" s="631"/>
      <c r="F2135" s="632"/>
      <c r="G2135" s="632"/>
      <c r="H2135" s="632"/>
      <c r="I2135" s="633"/>
    </row>
    <row r="2136" spans="1:9">
      <c r="A2136" s="649"/>
      <c r="B2136" s="629"/>
      <c r="C2136" s="630"/>
      <c r="D2136" s="631"/>
      <c r="F2136" s="637"/>
      <c r="G2136" s="637"/>
      <c r="H2136" s="637"/>
      <c r="I2136" s="630"/>
    </row>
    <row r="2137" spans="1:9">
      <c r="A2137" s="649"/>
      <c r="B2137" s="654"/>
      <c r="C2137" s="654"/>
      <c r="D2137" s="655"/>
      <c r="E2137" s="619"/>
      <c r="F2137" s="637"/>
      <c r="G2137" s="637"/>
      <c r="H2137" s="637"/>
      <c r="I2137" s="642"/>
    </row>
    <row r="2138" spans="1:9">
      <c r="A2138" s="649"/>
      <c r="B2138" s="629"/>
      <c r="C2138" s="630"/>
      <c r="D2138" s="631"/>
      <c r="F2138" s="637"/>
      <c r="G2138" s="637"/>
      <c r="H2138" s="637"/>
      <c r="I2138" s="630"/>
    </row>
    <row r="2139" spans="1:9">
      <c r="A2139" s="649"/>
      <c r="B2139" s="653"/>
      <c r="C2139" s="654"/>
      <c r="D2139" s="655"/>
      <c r="E2139" s="619"/>
      <c r="F2139" s="637"/>
      <c r="G2139" s="637"/>
      <c r="H2139" s="637"/>
      <c r="I2139" s="633"/>
    </row>
    <row r="2140" spans="1:9">
      <c r="A2140" s="649"/>
      <c r="B2140" s="629"/>
      <c r="C2140" s="630"/>
      <c r="D2140" s="631"/>
      <c r="F2140" s="632"/>
      <c r="G2140" s="632"/>
      <c r="H2140" s="632"/>
      <c r="I2140" s="633"/>
    </row>
    <row r="2141" spans="1:9">
      <c r="A2141" s="649"/>
      <c r="B2141" s="629"/>
      <c r="C2141" s="630"/>
      <c r="D2141" s="631"/>
      <c r="F2141" s="632"/>
      <c r="G2141" s="632"/>
      <c r="H2141" s="632"/>
      <c r="I2141" s="633"/>
    </row>
    <row r="2142" spans="1:9">
      <c r="A2142" s="649"/>
      <c r="B2142" s="629"/>
      <c r="C2142" s="630"/>
      <c r="D2142" s="631"/>
      <c r="F2142" s="632"/>
      <c r="G2142" s="632"/>
      <c r="H2142" s="632"/>
      <c r="I2142" s="633"/>
    </row>
    <row r="2143" spans="1:9">
      <c r="A2143" s="649"/>
      <c r="B2143" s="629"/>
      <c r="C2143" s="630"/>
      <c r="D2143" s="631"/>
      <c r="F2143" s="637"/>
      <c r="G2143" s="637"/>
      <c r="H2143" s="637"/>
      <c r="I2143" s="630"/>
    </row>
    <row r="2144" spans="1:9">
      <c r="A2144" s="649"/>
      <c r="B2144" s="629"/>
      <c r="C2144" s="630"/>
      <c r="D2144" s="631"/>
      <c r="F2144" s="632"/>
      <c r="G2144" s="632"/>
      <c r="H2144" s="632"/>
      <c r="I2144" s="633"/>
    </row>
    <row r="2145" spans="1:9">
      <c r="A2145" s="649"/>
      <c r="B2145" s="629"/>
      <c r="C2145" s="630"/>
      <c r="D2145" s="631"/>
      <c r="F2145" s="637"/>
      <c r="G2145" s="637"/>
      <c r="H2145" s="637"/>
      <c r="I2145" s="630"/>
    </row>
    <row r="2146" spans="1:9">
      <c r="A2146" s="649"/>
      <c r="B2146" s="629"/>
      <c r="C2146" s="630"/>
      <c r="D2146" s="631"/>
      <c r="F2146" s="632"/>
      <c r="G2146" s="632"/>
      <c r="H2146" s="632"/>
      <c r="I2146" s="633"/>
    </row>
    <row r="2147" spans="1:9">
      <c r="A2147" s="649"/>
      <c r="B2147" s="629"/>
      <c r="C2147" s="630"/>
      <c r="D2147" s="631"/>
      <c r="F2147" s="637"/>
      <c r="G2147" s="637"/>
      <c r="H2147" s="637"/>
      <c r="I2147" s="630"/>
    </row>
    <row r="2148" spans="1:9">
      <c r="A2148" s="649"/>
      <c r="B2148" s="629"/>
      <c r="C2148" s="630"/>
      <c r="D2148" s="631"/>
      <c r="E2148" s="619"/>
      <c r="F2148" s="637"/>
      <c r="G2148" s="637"/>
      <c r="H2148" s="637"/>
      <c r="I2148" s="642"/>
    </row>
    <row r="2149" spans="1:9">
      <c r="A2149" s="643"/>
      <c r="B2149" s="653"/>
      <c r="C2149" s="654"/>
      <c r="D2149" s="655"/>
      <c r="E2149" s="619"/>
      <c r="F2149" s="637"/>
      <c r="G2149" s="637"/>
      <c r="H2149" s="637"/>
      <c r="I2149" s="642"/>
    </row>
    <row r="2150" spans="1:9">
      <c r="A2150" s="649"/>
      <c r="B2150" s="629"/>
      <c r="C2150" s="630"/>
      <c r="D2150" s="631"/>
      <c r="F2150" s="632"/>
      <c r="G2150" s="632"/>
      <c r="H2150" s="632"/>
      <c r="I2150" s="633"/>
    </row>
    <row r="2151" spans="1:9">
      <c r="A2151" s="649"/>
      <c r="B2151" s="629"/>
      <c r="C2151" s="630"/>
      <c r="D2151" s="631"/>
      <c r="F2151" s="637"/>
      <c r="G2151" s="637"/>
      <c r="H2151" s="637"/>
      <c r="I2151" s="630"/>
    </row>
    <row r="2152" spans="1:9">
      <c r="A2152" s="649"/>
      <c r="B2152" s="629"/>
      <c r="C2152" s="630"/>
      <c r="D2152" s="631"/>
      <c r="F2152" s="632"/>
      <c r="G2152" s="632"/>
      <c r="H2152" s="632"/>
      <c r="I2152" s="633"/>
    </row>
    <row r="2153" spans="1:9">
      <c r="A2153" s="643"/>
      <c r="B2153" s="629"/>
      <c r="C2153" s="630"/>
      <c r="D2153" s="631"/>
      <c r="F2153" s="637"/>
      <c r="G2153" s="637"/>
      <c r="H2153" s="637"/>
      <c r="I2153" s="630"/>
    </row>
    <row r="2154" spans="1:9">
      <c r="A2154" s="649"/>
      <c r="B2154" s="653"/>
      <c r="C2154" s="654"/>
      <c r="D2154" s="655"/>
      <c r="E2154" s="619"/>
      <c r="F2154" s="637"/>
      <c r="G2154" s="637"/>
      <c r="H2154" s="637"/>
      <c r="I2154" s="633"/>
    </row>
    <row r="2155" spans="1:9">
      <c r="A2155" s="649"/>
      <c r="B2155" s="629"/>
      <c r="C2155" s="630"/>
      <c r="D2155" s="631"/>
      <c r="F2155" s="632"/>
      <c r="G2155" s="632"/>
      <c r="H2155" s="632"/>
      <c r="I2155" s="633"/>
    </row>
    <row r="2156" spans="1:9">
      <c r="A2156" s="649"/>
      <c r="B2156" s="629"/>
      <c r="C2156" s="630"/>
      <c r="D2156" s="631"/>
      <c r="F2156" s="637"/>
      <c r="G2156" s="637"/>
      <c r="H2156" s="637"/>
      <c r="I2156" s="630"/>
    </row>
    <row r="2157" spans="1:9">
      <c r="A2157" s="643"/>
      <c r="B2157" s="629"/>
      <c r="C2157" s="630"/>
      <c r="D2157" s="631"/>
      <c r="F2157" s="632"/>
      <c r="G2157" s="632"/>
      <c r="H2157" s="632"/>
      <c r="I2157" s="633"/>
    </row>
    <row r="2158" spans="1:9">
      <c r="A2158" s="649"/>
      <c r="B2158" s="653"/>
      <c r="C2158" s="654"/>
      <c r="D2158" s="655"/>
      <c r="E2158" s="619"/>
      <c r="F2158" s="637"/>
      <c r="G2158" s="637"/>
      <c r="H2158" s="637"/>
      <c r="I2158" s="633"/>
    </row>
    <row r="2159" spans="1:9">
      <c r="A2159" s="649"/>
      <c r="B2159" s="629"/>
      <c r="C2159" s="630"/>
      <c r="D2159" s="631"/>
      <c r="F2159" s="637"/>
      <c r="G2159" s="637"/>
      <c r="H2159" s="637"/>
      <c r="I2159" s="630"/>
    </row>
    <row r="2160" spans="1:9">
      <c r="A2160" s="643"/>
      <c r="B2160" s="629"/>
      <c r="C2160" s="630"/>
      <c r="D2160" s="631"/>
      <c r="F2160" s="632"/>
      <c r="G2160" s="632"/>
      <c r="H2160" s="632"/>
      <c r="I2160" s="633"/>
    </row>
    <row r="2161" spans="1:9">
      <c r="A2161" s="649"/>
      <c r="B2161" s="629"/>
      <c r="C2161" s="630"/>
      <c r="D2161" s="631"/>
      <c r="F2161" s="637"/>
      <c r="G2161" s="637"/>
      <c r="H2161" s="637"/>
      <c r="I2161" s="630"/>
    </row>
    <row r="2162" spans="1:9">
      <c r="A2162" s="649"/>
      <c r="B2162" s="629"/>
      <c r="C2162" s="630"/>
      <c r="D2162" s="631"/>
      <c r="F2162" s="632"/>
      <c r="G2162" s="632"/>
      <c r="H2162" s="632"/>
      <c r="I2162" s="633"/>
    </row>
    <row r="2163" spans="1:9">
      <c r="A2163" s="649"/>
      <c r="B2163" s="653"/>
      <c r="C2163" s="654"/>
      <c r="D2163" s="655"/>
      <c r="E2163" s="619"/>
      <c r="F2163" s="637"/>
      <c r="G2163" s="637"/>
      <c r="H2163" s="637"/>
      <c r="I2163" s="642"/>
    </row>
    <row r="2164" spans="1:9">
      <c r="A2164" s="649"/>
      <c r="B2164" s="653"/>
      <c r="C2164" s="654"/>
      <c r="D2164" s="655"/>
      <c r="E2164" s="619"/>
      <c r="F2164" s="637"/>
      <c r="G2164" s="637"/>
      <c r="H2164" s="637"/>
      <c r="I2164" s="633"/>
    </row>
    <row r="2165" spans="1:9">
      <c r="A2165" s="649"/>
      <c r="B2165" s="629"/>
      <c r="C2165" s="630"/>
      <c r="D2165" s="631"/>
      <c r="F2165" s="637"/>
      <c r="G2165" s="637"/>
      <c r="H2165" s="637"/>
      <c r="I2165" s="630"/>
    </row>
    <row r="2166" spans="1:9">
      <c r="A2166" s="649"/>
      <c r="B2166" s="630"/>
      <c r="C2166" s="630"/>
      <c r="D2166" s="631"/>
      <c r="E2166" s="619"/>
      <c r="F2166" s="637"/>
      <c r="G2166" s="637"/>
      <c r="H2166" s="637"/>
      <c r="I2166" s="642"/>
    </row>
    <row r="2167" spans="1:9">
      <c r="A2167" s="649"/>
      <c r="B2167" s="629"/>
      <c r="C2167" s="630"/>
      <c r="D2167" s="631"/>
      <c r="E2167" s="619"/>
      <c r="F2167" s="637"/>
      <c r="G2167" s="637"/>
      <c r="H2167" s="637"/>
      <c r="I2167" s="633"/>
    </row>
    <row r="2168" spans="1:9">
      <c r="A2168" s="649"/>
      <c r="B2168" s="653"/>
      <c r="C2168" s="654"/>
      <c r="D2168" s="655"/>
      <c r="E2168" s="619"/>
      <c r="F2168" s="637"/>
      <c r="G2168" s="637"/>
      <c r="H2168" s="637"/>
      <c r="I2168" s="633"/>
    </row>
    <row r="2169" spans="1:9">
      <c r="A2169" s="649"/>
      <c r="B2169" s="629"/>
      <c r="C2169" s="630"/>
      <c r="D2169" s="631"/>
      <c r="F2169" s="632"/>
      <c r="G2169" s="632"/>
      <c r="H2169" s="632"/>
      <c r="I2169" s="633"/>
    </row>
    <row r="2170" spans="1:9">
      <c r="A2170" s="643"/>
      <c r="B2170" s="629"/>
      <c r="C2170" s="630"/>
      <c r="D2170" s="631"/>
      <c r="F2170" s="637"/>
      <c r="G2170" s="637"/>
      <c r="H2170" s="637"/>
      <c r="I2170" s="630"/>
    </row>
    <row r="2171" spans="1:9">
      <c r="A2171" s="643"/>
      <c r="B2171" s="629"/>
      <c r="C2171" s="630"/>
      <c r="D2171" s="631"/>
      <c r="F2171" s="632"/>
      <c r="G2171" s="632"/>
      <c r="H2171" s="632"/>
      <c r="I2171" s="633"/>
    </row>
    <row r="2172" spans="1:9">
      <c r="A2172" s="643"/>
      <c r="B2172" s="629"/>
      <c r="C2172" s="630"/>
      <c r="D2172" s="631"/>
      <c r="F2172" s="637"/>
      <c r="G2172" s="637"/>
      <c r="H2172" s="637"/>
      <c r="I2172" s="630"/>
    </row>
    <row r="2173" spans="1:9">
      <c r="A2173" s="643"/>
      <c r="B2173" s="629"/>
      <c r="C2173" s="630"/>
      <c r="D2173" s="631"/>
      <c r="F2173" s="632"/>
      <c r="G2173" s="632"/>
      <c r="H2173" s="632"/>
      <c r="I2173" s="633"/>
    </row>
    <row r="2174" spans="1:9">
      <c r="A2174" s="643"/>
      <c r="B2174" s="629"/>
      <c r="C2174" s="630"/>
      <c r="D2174" s="631"/>
      <c r="F2174" s="637"/>
      <c r="G2174" s="637"/>
      <c r="H2174" s="637"/>
      <c r="I2174" s="630"/>
    </row>
    <row r="2175" spans="1:9">
      <c r="A2175" s="628"/>
      <c r="B2175" s="629"/>
      <c r="C2175" s="630"/>
      <c r="D2175" s="631"/>
      <c r="F2175" s="632"/>
      <c r="G2175" s="632"/>
      <c r="H2175" s="632"/>
      <c r="I2175" s="633"/>
    </row>
    <row r="2176" spans="1:9">
      <c r="A2176" s="628"/>
      <c r="B2176" s="629"/>
      <c r="C2176" s="630"/>
      <c r="D2176" s="631"/>
      <c r="F2176" s="637"/>
      <c r="G2176" s="637"/>
      <c r="H2176" s="637"/>
      <c r="I2176" s="630"/>
    </row>
    <row r="2177" spans="1:9">
      <c r="A2177" s="628"/>
      <c r="B2177" s="629"/>
      <c r="C2177" s="630"/>
      <c r="D2177" s="631"/>
      <c r="F2177" s="632"/>
      <c r="G2177" s="632"/>
      <c r="H2177" s="632"/>
      <c r="I2177" s="633"/>
    </row>
    <row r="2178" spans="1:9">
      <c r="A2178" s="628"/>
      <c r="B2178" s="629"/>
      <c r="C2178" s="630"/>
      <c r="D2178" s="631"/>
      <c r="F2178" s="637"/>
      <c r="G2178" s="637"/>
      <c r="H2178" s="637"/>
      <c r="I2178" s="630"/>
    </row>
    <row r="2179" spans="1:9">
      <c r="A2179" s="628"/>
      <c r="B2179" s="629"/>
      <c r="C2179" s="630"/>
      <c r="D2179" s="631"/>
      <c r="F2179" s="632"/>
      <c r="G2179" s="632"/>
      <c r="H2179" s="632"/>
      <c r="I2179" s="633"/>
    </row>
    <row r="2180" spans="1:9">
      <c r="A2180" s="628"/>
      <c r="B2180" s="629"/>
      <c r="C2180" s="630"/>
      <c r="D2180" s="631"/>
      <c r="F2180" s="637"/>
      <c r="G2180" s="637"/>
      <c r="H2180" s="637"/>
      <c r="I2180" s="630"/>
    </row>
    <row r="2181" spans="1:9">
      <c r="A2181" s="628"/>
      <c r="B2181" s="653"/>
      <c r="C2181" s="654"/>
      <c r="D2181" s="655"/>
      <c r="E2181" s="619"/>
      <c r="F2181" s="637"/>
      <c r="G2181" s="637"/>
      <c r="H2181" s="637"/>
      <c r="I2181" s="633"/>
    </row>
    <row r="2182" spans="1:9">
      <c r="A2182" s="628"/>
      <c r="B2182" s="629"/>
      <c r="C2182" s="630"/>
      <c r="D2182" s="631"/>
      <c r="F2182" s="632"/>
      <c r="G2182" s="632"/>
      <c r="H2182" s="632"/>
      <c r="I2182" s="633"/>
    </row>
    <row r="2183" spans="1:9">
      <c r="A2183" s="628"/>
      <c r="B2183" s="629"/>
      <c r="C2183" s="630"/>
      <c r="D2183" s="631"/>
      <c r="F2183" s="637"/>
      <c r="G2183" s="637"/>
      <c r="H2183" s="637"/>
      <c r="I2183" s="630"/>
    </row>
    <row r="2184" spans="1:9">
      <c r="A2184" s="650"/>
      <c r="B2184" s="653"/>
      <c r="C2184" s="654"/>
      <c r="D2184" s="655"/>
      <c r="E2184" s="619"/>
      <c r="F2184" s="637"/>
      <c r="G2184" s="637"/>
      <c r="H2184" s="637"/>
      <c r="I2184" s="633"/>
    </row>
    <row r="2185" spans="1:9">
      <c r="A2185" s="628"/>
      <c r="B2185" s="629"/>
      <c r="C2185" s="630"/>
      <c r="D2185" s="631"/>
      <c r="F2185" s="632"/>
      <c r="G2185" s="632"/>
      <c r="H2185" s="632"/>
      <c r="I2185" s="633"/>
    </row>
    <row r="2186" spans="1:9">
      <c r="A2186" s="650"/>
      <c r="B2186" s="629"/>
      <c r="C2186" s="630"/>
      <c r="D2186" s="631"/>
      <c r="F2186" s="637"/>
      <c r="G2186" s="637"/>
      <c r="H2186" s="637"/>
      <c r="I2186" s="630"/>
    </row>
    <row r="2187" spans="1:9">
      <c r="A2187" s="628"/>
      <c r="B2187" s="629"/>
      <c r="C2187" s="630"/>
      <c r="D2187" s="631"/>
      <c r="F2187" s="637"/>
      <c r="G2187" s="637"/>
      <c r="H2187" s="637"/>
      <c r="I2187" s="630"/>
    </row>
    <row r="2188" spans="1:9">
      <c r="A2188" s="628"/>
      <c r="B2188" s="629"/>
      <c r="C2188" s="630"/>
      <c r="D2188" s="631"/>
      <c r="E2188" s="619"/>
      <c r="F2188" s="637"/>
      <c r="G2188" s="637"/>
      <c r="H2188" s="637"/>
      <c r="I2188" s="633"/>
    </row>
    <row r="2189" spans="1:9">
      <c r="A2189" s="628"/>
      <c r="B2189" s="629"/>
      <c r="C2189" s="630"/>
      <c r="D2189" s="631"/>
      <c r="F2189" s="632"/>
      <c r="G2189" s="632"/>
      <c r="H2189" s="632"/>
      <c r="I2189" s="633"/>
    </row>
    <row r="2190" spans="1:9">
      <c r="A2190" s="628"/>
      <c r="B2190" s="629"/>
      <c r="C2190" s="630"/>
      <c r="D2190" s="631"/>
      <c r="F2190" s="637"/>
      <c r="G2190" s="637"/>
      <c r="H2190" s="637"/>
      <c r="I2190" s="630"/>
    </row>
    <row r="2191" spans="1:9">
      <c r="A2191" s="628"/>
      <c r="B2191" s="653"/>
      <c r="C2191" s="654"/>
      <c r="D2191" s="655"/>
      <c r="E2191" s="619"/>
      <c r="F2191" s="637"/>
      <c r="G2191" s="637"/>
      <c r="H2191" s="637"/>
      <c r="I2191" s="642"/>
    </row>
    <row r="2192" spans="1:9">
      <c r="A2192" s="628"/>
      <c r="B2192" s="629"/>
      <c r="C2192" s="630"/>
      <c r="D2192" s="631"/>
      <c r="F2192" s="637"/>
      <c r="G2192" s="637"/>
      <c r="H2192" s="637"/>
      <c r="I2192" s="630"/>
    </row>
    <row r="2193" spans="1:9">
      <c r="A2193" s="650"/>
      <c r="B2193" s="629"/>
      <c r="C2193" s="630"/>
      <c r="D2193" s="631"/>
      <c r="E2193" s="619"/>
      <c r="F2193" s="637"/>
      <c r="G2193" s="637"/>
      <c r="H2193" s="637"/>
      <c r="I2193" s="642"/>
    </row>
    <row r="2194" spans="1:9">
      <c r="A2194" s="628"/>
      <c r="B2194" s="653"/>
      <c r="C2194" s="654"/>
      <c r="D2194" s="655"/>
      <c r="E2194" s="619"/>
      <c r="F2194" s="637"/>
      <c r="G2194" s="637"/>
      <c r="H2194" s="637"/>
      <c r="I2194" s="633"/>
    </row>
    <row r="2195" spans="1:9">
      <c r="A2195" s="628"/>
      <c r="B2195" s="653"/>
      <c r="C2195" s="654"/>
      <c r="D2195" s="655"/>
      <c r="E2195" s="619"/>
      <c r="F2195" s="637"/>
      <c r="G2195" s="637"/>
      <c r="H2195" s="637"/>
      <c r="I2195" s="633"/>
    </row>
    <row r="2196" spans="1:9">
      <c r="A2196" s="628"/>
      <c r="B2196" s="653"/>
      <c r="C2196" s="654"/>
      <c r="D2196" s="655"/>
      <c r="E2196" s="619"/>
      <c r="F2196" s="637"/>
      <c r="G2196" s="637"/>
      <c r="H2196" s="637"/>
      <c r="I2196" s="642"/>
    </row>
    <row r="2197" spans="1:9">
      <c r="A2197" s="628"/>
      <c r="B2197" s="630"/>
      <c r="C2197" s="630"/>
      <c r="D2197" s="631"/>
      <c r="E2197" s="619"/>
      <c r="F2197" s="637"/>
      <c r="G2197" s="637"/>
      <c r="H2197" s="637"/>
      <c r="I2197" s="642"/>
    </row>
    <row r="2198" spans="1:9">
      <c r="A2198" s="628"/>
      <c r="B2198" s="653"/>
      <c r="C2198" s="654"/>
      <c r="D2198" s="655"/>
      <c r="E2198" s="619"/>
      <c r="F2198" s="637"/>
      <c r="G2198" s="637"/>
      <c r="H2198" s="637"/>
      <c r="I2198" s="642"/>
    </row>
    <row r="2199" spans="1:9">
      <c r="A2199" s="628"/>
      <c r="B2199" s="653"/>
      <c r="C2199" s="654"/>
      <c r="D2199" s="655"/>
      <c r="E2199" s="619"/>
      <c r="F2199" s="637"/>
      <c r="G2199" s="637"/>
      <c r="H2199" s="637"/>
      <c r="I2199" s="633"/>
    </row>
    <row r="2200" spans="1:9">
      <c r="A2200" s="628"/>
      <c r="B2200" s="629"/>
      <c r="C2200" s="630"/>
      <c r="D2200" s="631"/>
      <c r="F2200" s="632"/>
      <c r="G2200" s="632"/>
      <c r="H2200" s="632"/>
      <c r="I2200" s="633"/>
    </row>
    <row r="2201" spans="1:9">
      <c r="A2201" s="628"/>
      <c r="B2201" s="654"/>
      <c r="C2201" s="654"/>
      <c r="D2201" s="655"/>
      <c r="E2201" s="619"/>
      <c r="F2201" s="637"/>
      <c r="G2201" s="637"/>
      <c r="H2201" s="637"/>
      <c r="I2201" s="642"/>
    </row>
    <row r="2202" spans="1:9">
      <c r="A2202" s="628"/>
      <c r="B2202" s="629"/>
      <c r="C2202" s="630"/>
      <c r="D2202" s="631"/>
      <c r="F2202" s="632"/>
      <c r="G2202" s="632"/>
      <c r="H2202" s="632"/>
      <c r="I2202" s="633"/>
    </row>
    <row r="2203" spans="1:9">
      <c r="A2203" s="628"/>
      <c r="B2203" s="629"/>
      <c r="C2203" s="630"/>
      <c r="D2203" s="631"/>
      <c r="F2203" s="637"/>
      <c r="G2203" s="637"/>
      <c r="H2203" s="637"/>
      <c r="I2203" s="630"/>
    </row>
    <row r="2204" spans="1:9">
      <c r="A2204" s="628"/>
      <c r="B2204" s="629"/>
      <c r="C2204" s="630"/>
      <c r="D2204" s="631"/>
      <c r="F2204" s="632"/>
      <c r="G2204" s="632"/>
      <c r="H2204" s="632"/>
      <c r="I2204" s="633"/>
    </row>
    <row r="2205" spans="1:9">
      <c r="A2205" s="628"/>
      <c r="B2205" s="629"/>
      <c r="C2205" s="630"/>
      <c r="D2205" s="631"/>
      <c r="F2205" s="637"/>
      <c r="G2205" s="637"/>
      <c r="H2205" s="637"/>
      <c r="I2205" s="630"/>
    </row>
    <row r="2206" spans="1:9">
      <c r="A2206" s="628"/>
      <c r="B2206" s="629"/>
      <c r="C2206" s="630"/>
      <c r="D2206" s="631"/>
      <c r="F2206" s="632"/>
      <c r="G2206" s="632"/>
      <c r="H2206" s="632"/>
      <c r="I2206" s="633"/>
    </row>
    <row r="2207" spans="1:9">
      <c r="A2207" s="628"/>
      <c r="B2207" s="629"/>
      <c r="C2207" s="630"/>
      <c r="D2207" s="631"/>
      <c r="F2207" s="637"/>
      <c r="G2207" s="637"/>
      <c r="H2207" s="637"/>
      <c r="I2207" s="630"/>
    </row>
    <row r="2208" spans="1:9">
      <c r="A2208" s="628"/>
      <c r="B2208" s="629"/>
      <c r="C2208" s="630"/>
      <c r="D2208" s="631"/>
      <c r="F2208" s="632"/>
      <c r="G2208" s="632"/>
      <c r="H2208" s="632"/>
      <c r="I2208" s="633"/>
    </row>
    <row r="2209" spans="1:9">
      <c r="A2209" s="628"/>
      <c r="B2209" s="653"/>
      <c r="C2209" s="654"/>
      <c r="D2209" s="655"/>
      <c r="E2209" s="619"/>
      <c r="F2209" s="637"/>
      <c r="G2209" s="637"/>
      <c r="H2209" s="637"/>
      <c r="I2209" s="633"/>
    </row>
    <row r="2210" spans="1:9">
      <c r="A2210" s="650"/>
      <c r="B2210" s="629"/>
      <c r="C2210" s="630"/>
      <c r="D2210" s="631"/>
      <c r="F2210" s="637"/>
      <c r="G2210" s="637"/>
      <c r="H2210" s="637"/>
      <c r="I2210" s="630"/>
    </row>
    <row r="2211" spans="1:9">
      <c r="A2211" s="650"/>
      <c r="B2211" s="629"/>
      <c r="C2211" s="630"/>
      <c r="D2211" s="631"/>
      <c r="E2211" s="619"/>
      <c r="F2211" s="637"/>
      <c r="G2211" s="637"/>
      <c r="H2211" s="637"/>
      <c r="I2211" s="633"/>
    </row>
    <row r="2212" spans="1:9">
      <c r="A2212" s="650"/>
      <c r="B2212" s="629"/>
      <c r="C2212" s="630"/>
      <c r="D2212" s="631"/>
      <c r="F2212" s="632"/>
      <c r="G2212" s="632"/>
      <c r="H2212" s="632"/>
      <c r="I2212" s="633"/>
    </row>
    <row r="2213" spans="1:9">
      <c r="A2213" s="628"/>
      <c r="B2213" s="629"/>
      <c r="C2213" s="630"/>
      <c r="D2213" s="631"/>
      <c r="F2213" s="637"/>
      <c r="G2213" s="637"/>
      <c r="H2213" s="637"/>
      <c r="I2213" s="630"/>
    </row>
    <row r="2214" spans="1:9">
      <c r="A2214" s="650"/>
      <c r="B2214" s="629"/>
      <c r="C2214" s="630"/>
      <c r="D2214" s="631"/>
      <c r="F2214" s="632"/>
      <c r="G2214" s="632"/>
      <c r="H2214" s="632"/>
      <c r="I2214" s="633"/>
    </row>
    <row r="2215" spans="1:9">
      <c r="A2215" s="628"/>
      <c r="B2215" s="653"/>
      <c r="C2215" s="654"/>
      <c r="D2215" s="655"/>
      <c r="E2215" s="619"/>
      <c r="F2215" s="637"/>
      <c r="G2215" s="637"/>
      <c r="H2215" s="637"/>
      <c r="I2215" s="633"/>
    </row>
    <row r="2216" spans="1:9">
      <c r="A2216" s="628"/>
      <c r="B2216" s="629"/>
      <c r="C2216" s="630"/>
      <c r="D2216" s="631"/>
      <c r="F2216" s="637"/>
      <c r="G2216" s="637"/>
      <c r="H2216" s="637"/>
      <c r="I2216" s="630"/>
    </row>
    <row r="2217" spans="1:9">
      <c r="A2217" s="628"/>
      <c r="B2217" s="629"/>
      <c r="C2217" s="630"/>
      <c r="D2217" s="631"/>
      <c r="F2217" s="632"/>
      <c r="G2217" s="632"/>
      <c r="H2217" s="632"/>
      <c r="I2217" s="633"/>
    </row>
    <row r="2218" spans="1:9">
      <c r="A2218" s="628"/>
      <c r="B2218" s="629"/>
      <c r="C2218" s="630"/>
      <c r="D2218" s="631"/>
      <c r="F2218" s="637"/>
      <c r="G2218" s="637"/>
      <c r="H2218" s="637"/>
      <c r="I2218" s="630"/>
    </row>
    <row r="2219" spans="1:9">
      <c r="A2219" s="628"/>
      <c r="B2219" s="629"/>
      <c r="C2219" s="630"/>
      <c r="D2219" s="631"/>
      <c r="F2219" s="632"/>
      <c r="G2219" s="632"/>
      <c r="H2219" s="632"/>
      <c r="I2219" s="633"/>
    </row>
    <row r="2220" spans="1:9">
      <c r="A2220" s="628"/>
      <c r="B2220" s="653"/>
      <c r="C2220" s="654"/>
      <c r="D2220" s="655"/>
      <c r="E2220" s="619"/>
      <c r="F2220" s="637"/>
      <c r="G2220" s="637"/>
      <c r="H2220" s="637"/>
      <c r="I2220" s="633"/>
    </row>
    <row r="2221" spans="1:9">
      <c r="A2221" s="628"/>
      <c r="B2221" s="653"/>
      <c r="C2221" s="654"/>
      <c r="D2221" s="655"/>
      <c r="E2221" s="619"/>
      <c r="F2221" s="637"/>
      <c r="G2221" s="637"/>
      <c r="H2221" s="637"/>
      <c r="I2221" s="642"/>
    </row>
    <row r="2222" spans="1:9">
      <c r="A2222" s="628"/>
      <c r="B2222" s="654"/>
      <c r="C2222" s="654"/>
      <c r="D2222" s="655"/>
      <c r="E2222" s="619"/>
      <c r="F2222" s="637"/>
      <c r="G2222" s="637"/>
      <c r="H2222" s="637"/>
      <c r="I2222" s="642"/>
    </row>
    <row r="2223" spans="1:9">
      <c r="A2223" s="628"/>
      <c r="B2223" s="629"/>
      <c r="C2223" s="630"/>
      <c r="D2223" s="631"/>
      <c r="F2223" s="632"/>
      <c r="G2223" s="632"/>
      <c r="H2223" s="632"/>
      <c r="I2223" s="633"/>
    </row>
    <row r="2224" spans="1:9">
      <c r="A2224" s="628"/>
      <c r="B2224" s="629"/>
      <c r="C2224" s="630"/>
      <c r="D2224" s="631"/>
      <c r="F2224" s="637"/>
      <c r="G2224" s="637"/>
      <c r="H2224" s="637"/>
      <c r="I2224" s="630"/>
    </row>
    <row r="2225" spans="1:9">
      <c r="A2225" s="628"/>
      <c r="B2225" s="629"/>
      <c r="C2225" s="630"/>
      <c r="D2225" s="631"/>
      <c r="F2225" s="632"/>
      <c r="G2225" s="632"/>
      <c r="H2225" s="632"/>
      <c r="I2225" s="633"/>
    </row>
    <row r="2226" spans="1:9">
      <c r="A2226" s="628"/>
      <c r="B2226" s="629"/>
      <c r="C2226" s="630"/>
      <c r="D2226" s="631"/>
      <c r="F2226" s="637"/>
      <c r="G2226" s="637"/>
      <c r="H2226" s="637"/>
      <c r="I2226" s="630"/>
    </row>
    <row r="2227" spans="1:9">
      <c r="A2227" s="650"/>
      <c r="B2227" s="653"/>
      <c r="C2227" s="654"/>
      <c r="D2227" s="655"/>
      <c r="E2227" s="619"/>
      <c r="F2227" s="637"/>
      <c r="G2227" s="637"/>
      <c r="H2227" s="637"/>
      <c r="I2227" s="633"/>
    </row>
    <row r="2228" spans="1:9">
      <c r="A2228" s="628"/>
      <c r="B2228" s="629"/>
      <c r="C2228" s="630"/>
      <c r="D2228" s="631"/>
      <c r="F2228" s="632"/>
      <c r="G2228" s="632"/>
      <c r="H2228" s="632"/>
      <c r="I2228" s="633"/>
    </row>
    <row r="2229" spans="1:9">
      <c r="A2229" s="650"/>
      <c r="B2229" s="629"/>
      <c r="C2229" s="630"/>
      <c r="D2229" s="631"/>
      <c r="F2229" s="637"/>
      <c r="G2229" s="637"/>
      <c r="H2229" s="637"/>
      <c r="I2229" s="630"/>
    </row>
    <row r="2230" spans="1:9">
      <c r="A2230" s="628"/>
      <c r="B2230" s="629"/>
      <c r="C2230" s="630"/>
      <c r="D2230" s="631"/>
      <c r="F2230" s="632"/>
      <c r="G2230" s="632"/>
      <c r="H2230" s="632"/>
      <c r="I2230" s="633"/>
    </row>
    <row r="2231" spans="1:9">
      <c r="A2231" s="628"/>
      <c r="B2231" s="629"/>
      <c r="C2231" s="630"/>
      <c r="D2231" s="631"/>
      <c r="F2231" s="637"/>
      <c r="G2231" s="637"/>
      <c r="H2231" s="637"/>
      <c r="I2231" s="630"/>
    </row>
    <row r="2232" spans="1:9">
      <c r="A2232" s="628"/>
      <c r="B2232" s="629"/>
      <c r="C2232" s="630"/>
      <c r="D2232" s="631"/>
      <c r="F2232" s="637"/>
      <c r="G2232" s="637"/>
      <c r="H2232" s="637"/>
      <c r="I2232" s="630"/>
    </row>
    <row r="2233" spans="1:9">
      <c r="A2233" s="628"/>
      <c r="B2233" s="654"/>
      <c r="C2233" s="654"/>
      <c r="D2233" s="655"/>
      <c r="E2233" s="619"/>
      <c r="F2233" s="637"/>
      <c r="G2233" s="637"/>
      <c r="H2233" s="637"/>
      <c r="I2233" s="642"/>
    </row>
    <row r="2234" spans="1:9">
      <c r="A2234" s="628"/>
      <c r="B2234" s="629"/>
      <c r="C2234" s="630"/>
      <c r="D2234" s="631"/>
      <c r="F2234" s="632"/>
      <c r="G2234" s="632"/>
      <c r="H2234" s="632"/>
      <c r="I2234" s="633"/>
    </row>
    <row r="2235" spans="1:9">
      <c r="A2235" s="650"/>
      <c r="B2235" s="653"/>
      <c r="C2235" s="654"/>
      <c r="D2235" s="655"/>
      <c r="E2235" s="619"/>
      <c r="F2235" s="637"/>
      <c r="G2235" s="637"/>
      <c r="H2235" s="637"/>
      <c r="I2235" s="633"/>
    </row>
    <row r="2236" spans="1:9">
      <c r="A2236" s="650"/>
      <c r="B2236" s="629"/>
      <c r="C2236" s="630"/>
      <c r="D2236" s="631"/>
      <c r="F2236" s="637"/>
      <c r="G2236" s="637"/>
      <c r="H2236" s="637"/>
      <c r="I2236" s="630"/>
    </row>
    <row r="2237" spans="1:9">
      <c r="A2237" s="628"/>
      <c r="B2237" s="653"/>
      <c r="C2237" s="654"/>
      <c r="D2237" s="655"/>
      <c r="E2237" s="619"/>
      <c r="F2237" s="637"/>
      <c r="G2237" s="637"/>
      <c r="H2237" s="637"/>
      <c r="I2237" s="633"/>
    </row>
    <row r="2238" spans="1:9">
      <c r="A2238" s="650"/>
      <c r="B2238" s="654"/>
      <c r="C2238" s="654"/>
      <c r="D2238" s="655"/>
      <c r="E2238" s="619"/>
      <c r="F2238" s="637"/>
      <c r="G2238" s="637"/>
      <c r="H2238" s="637"/>
      <c r="I2238" s="642"/>
    </row>
    <row r="2239" spans="1:9">
      <c r="A2239" s="628"/>
      <c r="B2239" s="653"/>
      <c r="C2239" s="654"/>
      <c r="D2239" s="655"/>
      <c r="E2239" s="619"/>
      <c r="F2239" s="637"/>
      <c r="G2239" s="637"/>
      <c r="H2239" s="637"/>
      <c r="I2239" s="633"/>
    </row>
    <row r="2240" spans="1:9">
      <c r="A2240" s="628"/>
      <c r="B2240" s="629"/>
      <c r="C2240" s="630"/>
      <c r="D2240" s="631"/>
      <c r="F2240" s="632"/>
      <c r="G2240" s="632"/>
      <c r="H2240" s="632"/>
      <c r="I2240" s="633"/>
    </row>
    <row r="2241" spans="1:9">
      <c r="A2241" s="628"/>
      <c r="B2241" s="629"/>
      <c r="C2241" s="630"/>
      <c r="D2241" s="631"/>
      <c r="F2241" s="637"/>
      <c r="G2241" s="637"/>
      <c r="H2241" s="637"/>
      <c r="I2241" s="630"/>
    </row>
    <row r="2242" spans="1:9">
      <c r="A2242" s="628"/>
      <c r="B2242" s="629"/>
      <c r="C2242" s="630"/>
      <c r="D2242" s="631"/>
      <c r="F2242" s="632"/>
      <c r="G2242" s="632"/>
      <c r="H2242" s="632"/>
      <c r="I2242" s="633"/>
    </row>
    <row r="2243" spans="1:9">
      <c r="A2243" s="628"/>
      <c r="B2243" s="653"/>
      <c r="C2243" s="654"/>
      <c r="D2243" s="655"/>
      <c r="E2243" s="619"/>
      <c r="F2243" s="637"/>
      <c r="G2243" s="637"/>
      <c r="H2243" s="637"/>
      <c r="I2243" s="633"/>
    </row>
    <row r="2244" spans="1:9">
      <c r="A2244" s="628"/>
      <c r="B2244" s="653"/>
      <c r="C2244" s="654"/>
      <c r="D2244" s="655"/>
      <c r="E2244" s="619"/>
      <c r="F2244" s="637"/>
      <c r="G2244" s="637"/>
      <c r="H2244" s="637"/>
      <c r="I2244" s="642"/>
    </row>
    <row r="2245" spans="1:9">
      <c r="A2245" s="628"/>
      <c r="B2245" s="629"/>
      <c r="C2245" s="630"/>
      <c r="D2245" s="631"/>
      <c r="F2245" s="637"/>
      <c r="G2245" s="637"/>
      <c r="H2245" s="637"/>
      <c r="I2245" s="630"/>
    </row>
    <row r="2246" spans="1:9">
      <c r="A2246" s="628"/>
      <c r="B2246" s="653"/>
      <c r="C2246" s="654"/>
      <c r="D2246" s="655"/>
      <c r="E2246" s="619"/>
      <c r="F2246" s="637"/>
      <c r="G2246" s="637"/>
      <c r="H2246" s="637"/>
      <c r="I2246" s="633"/>
    </row>
    <row r="2247" spans="1:9">
      <c r="A2247" s="628"/>
      <c r="B2247" s="629"/>
      <c r="C2247" s="630"/>
      <c r="D2247" s="631"/>
      <c r="F2247" s="632"/>
      <c r="G2247" s="632"/>
      <c r="H2247" s="632"/>
      <c r="I2247" s="633"/>
    </row>
    <row r="2248" spans="1:9">
      <c r="A2248" s="628"/>
      <c r="B2248" s="629"/>
      <c r="C2248" s="630"/>
      <c r="D2248" s="631"/>
      <c r="F2248" s="637"/>
      <c r="G2248" s="637"/>
      <c r="H2248" s="637"/>
      <c r="I2248" s="630"/>
    </row>
    <row r="2249" spans="1:9">
      <c r="A2249" s="628"/>
      <c r="B2249" s="629"/>
      <c r="C2249" s="630"/>
      <c r="D2249" s="631"/>
      <c r="F2249" s="632"/>
      <c r="G2249" s="632"/>
      <c r="H2249" s="632"/>
      <c r="I2249" s="633"/>
    </row>
    <row r="2250" spans="1:9">
      <c r="A2250" s="628"/>
      <c r="B2250" s="629"/>
      <c r="C2250" s="630"/>
      <c r="D2250" s="631"/>
      <c r="F2250" s="637"/>
      <c r="G2250" s="637"/>
      <c r="H2250" s="637"/>
      <c r="I2250" s="630"/>
    </row>
    <row r="2251" spans="1:9">
      <c r="A2251" s="650"/>
      <c r="B2251" s="654"/>
      <c r="C2251" s="654"/>
      <c r="D2251" s="655"/>
      <c r="E2251" s="619"/>
      <c r="F2251" s="637"/>
      <c r="G2251" s="637"/>
      <c r="H2251" s="637"/>
      <c r="I2251" s="642"/>
    </row>
    <row r="2252" spans="1:9">
      <c r="A2252" s="628"/>
      <c r="B2252" s="629"/>
      <c r="C2252" s="630"/>
      <c r="D2252" s="631"/>
      <c r="F2252" s="632"/>
      <c r="G2252" s="632"/>
      <c r="H2252" s="632"/>
      <c r="I2252" s="633"/>
    </row>
    <row r="2253" spans="1:9">
      <c r="A2253" s="628"/>
      <c r="B2253" s="629"/>
      <c r="C2253" s="630"/>
      <c r="D2253" s="631"/>
      <c r="F2253" s="637"/>
      <c r="G2253" s="637"/>
      <c r="H2253" s="637"/>
      <c r="I2253" s="630"/>
    </row>
    <row r="2254" spans="1:9">
      <c r="A2254" s="628"/>
      <c r="B2254" s="653"/>
      <c r="C2254" s="654"/>
      <c r="D2254" s="655"/>
      <c r="E2254" s="619"/>
      <c r="F2254" s="637"/>
      <c r="G2254" s="637"/>
      <c r="H2254" s="637"/>
      <c r="I2254" s="633"/>
    </row>
    <row r="2255" spans="1:9">
      <c r="A2255" s="628"/>
      <c r="B2255" s="653"/>
      <c r="C2255" s="654"/>
      <c r="D2255" s="655"/>
      <c r="E2255" s="619"/>
      <c r="F2255" s="637"/>
      <c r="G2255" s="637"/>
      <c r="H2255" s="637"/>
      <c r="I2255" s="633"/>
    </row>
    <row r="2256" spans="1:9">
      <c r="A2256" s="628"/>
      <c r="B2256" s="653"/>
      <c r="C2256" s="654"/>
      <c r="D2256" s="655"/>
      <c r="E2256" s="619"/>
      <c r="F2256" s="637"/>
      <c r="G2256" s="637"/>
      <c r="H2256" s="637"/>
      <c r="I2256" s="633"/>
    </row>
    <row r="2257" spans="1:9">
      <c r="A2257" s="628"/>
      <c r="B2257" s="629"/>
      <c r="C2257" s="630"/>
      <c r="D2257" s="631"/>
      <c r="F2257" s="632"/>
      <c r="G2257" s="632"/>
      <c r="H2257" s="632"/>
      <c r="I2257" s="633"/>
    </row>
    <row r="2258" spans="1:9">
      <c r="A2258" s="628"/>
      <c r="B2258" s="629"/>
      <c r="C2258" s="630"/>
      <c r="D2258" s="631"/>
      <c r="F2258" s="637"/>
      <c r="G2258" s="637"/>
      <c r="H2258" s="637"/>
      <c r="I2258" s="630"/>
    </row>
    <row r="2259" spans="1:9">
      <c r="A2259" s="628"/>
      <c r="B2259" s="653"/>
      <c r="C2259" s="654"/>
      <c r="D2259" s="655"/>
      <c r="E2259" s="619"/>
      <c r="F2259" s="637"/>
      <c r="G2259" s="637"/>
      <c r="H2259" s="637"/>
      <c r="I2259" s="633"/>
    </row>
    <row r="2260" spans="1:9">
      <c r="A2260" s="628"/>
      <c r="B2260" s="629"/>
      <c r="C2260" s="630"/>
      <c r="D2260" s="631"/>
      <c r="F2260" s="637"/>
      <c r="G2260" s="637"/>
      <c r="H2260" s="637"/>
      <c r="I2260" s="630"/>
    </row>
    <row r="2261" spans="1:9">
      <c r="A2261" s="628"/>
      <c r="B2261" s="629"/>
      <c r="C2261" s="630"/>
      <c r="D2261" s="631"/>
      <c r="F2261" s="632"/>
      <c r="G2261" s="632"/>
      <c r="H2261" s="632"/>
      <c r="I2261" s="633"/>
    </row>
    <row r="2262" spans="1:9">
      <c r="A2262" s="628"/>
      <c r="B2262" s="629"/>
      <c r="C2262" s="630"/>
      <c r="D2262" s="631"/>
      <c r="F2262" s="637"/>
      <c r="G2262" s="637"/>
      <c r="H2262" s="637"/>
      <c r="I2262" s="630"/>
    </row>
    <row r="2263" spans="1:9">
      <c r="A2263" s="650"/>
      <c r="B2263" s="653"/>
      <c r="C2263" s="654"/>
      <c r="D2263" s="655"/>
      <c r="E2263" s="619"/>
      <c r="F2263" s="637"/>
      <c r="G2263" s="637"/>
      <c r="H2263" s="637"/>
      <c r="I2263" s="642"/>
    </row>
    <row r="2264" spans="1:9">
      <c r="A2264" s="628"/>
      <c r="B2264" s="654"/>
      <c r="C2264" s="654"/>
      <c r="D2264" s="655"/>
      <c r="E2264" s="619"/>
      <c r="F2264" s="637"/>
      <c r="G2264" s="637"/>
      <c r="H2264" s="637"/>
      <c r="I2264" s="642"/>
    </row>
    <row r="2265" spans="1:9">
      <c r="A2265" s="628"/>
      <c r="B2265" s="653"/>
      <c r="C2265" s="654"/>
      <c r="D2265" s="655"/>
      <c r="E2265" s="619"/>
      <c r="F2265" s="637"/>
      <c r="G2265" s="637"/>
      <c r="H2265" s="637"/>
      <c r="I2265" s="642"/>
    </row>
    <row r="2266" spans="1:9">
      <c r="A2266" s="628"/>
      <c r="B2266" s="629"/>
      <c r="C2266" s="630"/>
      <c r="D2266" s="631"/>
      <c r="F2266" s="637"/>
      <c r="G2266" s="637"/>
      <c r="H2266" s="637"/>
      <c r="I2266" s="630"/>
    </row>
    <row r="2267" spans="1:9">
      <c r="A2267" s="650"/>
      <c r="B2267" s="629"/>
      <c r="C2267" s="630"/>
      <c r="D2267" s="631"/>
      <c r="F2267" s="632"/>
      <c r="G2267" s="632"/>
      <c r="H2267" s="632"/>
      <c r="I2267" s="633"/>
    </row>
    <row r="2268" spans="1:9">
      <c r="A2268" s="628"/>
      <c r="B2268" s="629"/>
      <c r="C2268" s="630"/>
      <c r="D2268" s="631"/>
      <c r="F2268" s="637"/>
      <c r="G2268" s="637"/>
      <c r="H2268" s="637"/>
      <c r="I2268" s="630"/>
    </row>
    <row r="2269" spans="1:9">
      <c r="A2269" s="628"/>
      <c r="B2269" s="629"/>
      <c r="C2269" s="630"/>
      <c r="D2269" s="631"/>
      <c r="F2269" s="632"/>
      <c r="G2269" s="632"/>
      <c r="H2269" s="632"/>
      <c r="I2269" s="633"/>
    </row>
    <row r="2270" spans="1:9">
      <c r="A2270" s="628"/>
      <c r="B2270" s="654"/>
      <c r="C2270" s="654"/>
      <c r="D2270" s="655"/>
      <c r="E2270" s="619"/>
      <c r="F2270" s="637"/>
      <c r="G2270" s="637"/>
      <c r="H2270" s="637"/>
      <c r="I2270" s="642"/>
    </row>
    <row r="2271" spans="1:9">
      <c r="A2271" s="628"/>
      <c r="B2271" s="629"/>
      <c r="C2271" s="630"/>
      <c r="D2271" s="631"/>
      <c r="F2271" s="632"/>
      <c r="G2271" s="632"/>
      <c r="H2271" s="632"/>
      <c r="I2271" s="633"/>
    </row>
    <row r="2272" spans="1:9">
      <c r="A2272" s="628"/>
      <c r="B2272" s="629"/>
      <c r="C2272" s="630"/>
      <c r="D2272" s="631"/>
      <c r="F2272" s="637"/>
      <c r="G2272" s="637"/>
      <c r="H2272" s="637"/>
      <c r="I2272" s="630"/>
    </row>
    <row r="2273" spans="1:9">
      <c r="A2273" s="628"/>
      <c r="B2273" s="654"/>
      <c r="C2273" s="654"/>
      <c r="D2273" s="655"/>
      <c r="E2273" s="619"/>
      <c r="F2273" s="637"/>
      <c r="G2273" s="637"/>
      <c r="H2273" s="637"/>
      <c r="I2273" s="642"/>
    </row>
    <row r="2274" spans="1:9">
      <c r="A2274" s="628"/>
      <c r="B2274" s="629"/>
      <c r="C2274" s="630"/>
      <c r="D2274" s="631"/>
      <c r="F2274" s="632"/>
      <c r="G2274" s="632"/>
      <c r="H2274" s="632"/>
      <c r="I2274" s="633"/>
    </row>
    <row r="2275" spans="1:9">
      <c r="A2275" s="628"/>
      <c r="B2275" s="653"/>
      <c r="C2275" s="654"/>
      <c r="D2275" s="655"/>
      <c r="E2275" s="619"/>
      <c r="F2275" s="637"/>
      <c r="G2275" s="637"/>
      <c r="H2275" s="637"/>
      <c r="I2275" s="642"/>
    </row>
    <row r="2276" spans="1:9">
      <c r="A2276" s="628"/>
      <c r="B2276" s="629"/>
      <c r="C2276" s="630"/>
      <c r="D2276" s="631"/>
      <c r="F2276" s="637"/>
      <c r="G2276" s="637"/>
      <c r="H2276" s="637"/>
      <c r="I2276" s="630"/>
    </row>
    <row r="2277" spans="1:9">
      <c r="A2277" s="628"/>
      <c r="B2277" s="629"/>
      <c r="C2277" s="630"/>
      <c r="D2277" s="631"/>
      <c r="F2277" s="632"/>
      <c r="G2277" s="632"/>
      <c r="H2277" s="632"/>
      <c r="I2277" s="633"/>
    </row>
    <row r="2278" spans="1:9">
      <c r="A2278" s="628"/>
      <c r="B2278" s="629"/>
      <c r="C2278" s="630"/>
      <c r="D2278" s="631"/>
      <c r="F2278" s="637"/>
      <c r="G2278" s="637"/>
      <c r="H2278" s="637"/>
      <c r="I2278" s="630"/>
    </row>
    <row r="2279" spans="1:9">
      <c r="A2279" s="628"/>
      <c r="B2279" s="629"/>
      <c r="C2279" s="630"/>
      <c r="D2279" s="631"/>
      <c r="F2279" s="632"/>
      <c r="G2279" s="632"/>
      <c r="H2279" s="632"/>
      <c r="I2279" s="633"/>
    </row>
    <row r="2280" spans="1:9">
      <c r="A2280" s="650"/>
      <c r="B2280" s="629"/>
      <c r="C2280" s="630"/>
      <c r="D2280" s="631"/>
      <c r="F2280" s="637"/>
      <c r="G2280" s="637"/>
      <c r="H2280" s="637"/>
      <c r="I2280" s="630"/>
    </row>
    <row r="2281" spans="1:9">
      <c r="A2281" s="628"/>
      <c r="B2281" s="629"/>
      <c r="C2281" s="630"/>
      <c r="D2281" s="631"/>
      <c r="F2281" s="632"/>
      <c r="G2281" s="632"/>
      <c r="H2281" s="632"/>
      <c r="I2281" s="633"/>
    </row>
    <row r="2282" spans="1:9">
      <c r="A2282" s="628"/>
      <c r="B2282" s="629"/>
      <c r="C2282" s="630"/>
      <c r="D2282" s="631"/>
      <c r="E2282" s="619"/>
      <c r="F2282" s="637"/>
      <c r="G2282" s="637"/>
      <c r="H2282" s="637"/>
      <c r="I2282" s="633"/>
    </row>
    <row r="2283" spans="1:9">
      <c r="A2283" s="628"/>
      <c r="B2283" s="654"/>
      <c r="C2283" s="654"/>
      <c r="D2283" s="655"/>
      <c r="E2283" s="619"/>
      <c r="F2283" s="637"/>
      <c r="G2283" s="637"/>
      <c r="H2283" s="637"/>
      <c r="I2283" s="642"/>
    </row>
    <row r="2284" spans="1:9">
      <c r="A2284" s="628"/>
      <c r="B2284" s="629"/>
      <c r="C2284" s="630"/>
      <c r="D2284" s="631"/>
      <c r="F2284" s="637"/>
      <c r="G2284" s="637"/>
      <c r="H2284" s="637"/>
      <c r="I2284" s="630"/>
    </row>
    <row r="2285" spans="1:9">
      <c r="A2285" s="628"/>
      <c r="B2285" s="629"/>
      <c r="C2285" s="630"/>
      <c r="D2285" s="631"/>
      <c r="F2285" s="632"/>
      <c r="G2285" s="632"/>
      <c r="H2285" s="632"/>
      <c r="I2285" s="633"/>
    </row>
    <row r="2286" spans="1:9">
      <c r="A2286" s="628"/>
      <c r="B2286" s="653"/>
      <c r="C2286" s="654"/>
      <c r="D2286" s="655"/>
      <c r="E2286" s="619"/>
      <c r="F2286" s="637"/>
      <c r="G2286" s="637"/>
      <c r="H2286" s="637"/>
      <c r="I2286" s="633"/>
    </row>
    <row r="2287" spans="1:9">
      <c r="A2287" s="628"/>
      <c r="B2287" s="653"/>
      <c r="C2287" s="654"/>
      <c r="D2287" s="655"/>
      <c r="E2287" s="619"/>
      <c r="F2287" s="637"/>
      <c r="G2287" s="637"/>
      <c r="H2287" s="637"/>
      <c r="I2287" s="633"/>
    </row>
    <row r="2288" spans="1:9">
      <c r="A2288" s="628"/>
      <c r="B2288" s="629"/>
      <c r="C2288" s="630"/>
      <c r="D2288" s="631"/>
      <c r="F2288" s="637"/>
      <c r="G2288" s="637"/>
      <c r="H2288" s="637"/>
      <c r="I2288" s="630"/>
    </row>
    <row r="2289" spans="1:9">
      <c r="A2289" s="650"/>
      <c r="B2289" s="629"/>
      <c r="C2289" s="630"/>
      <c r="D2289" s="631"/>
      <c r="F2289" s="632"/>
      <c r="G2289" s="632"/>
      <c r="H2289" s="632"/>
      <c r="I2289" s="633"/>
    </row>
    <row r="2290" spans="1:9">
      <c r="A2290" s="628"/>
      <c r="B2290" s="653"/>
      <c r="C2290" s="654"/>
      <c r="D2290" s="655"/>
      <c r="E2290" s="619"/>
      <c r="F2290" s="637"/>
      <c r="G2290" s="637"/>
      <c r="H2290" s="637"/>
      <c r="I2290" s="633"/>
    </row>
    <row r="2291" spans="1:9">
      <c r="A2291" s="628"/>
      <c r="B2291" s="629"/>
      <c r="C2291" s="630"/>
      <c r="D2291" s="631"/>
      <c r="F2291" s="637"/>
      <c r="G2291" s="637"/>
      <c r="H2291" s="637"/>
      <c r="I2291" s="630"/>
    </row>
    <row r="2292" spans="1:9">
      <c r="A2292" s="628"/>
      <c r="B2292" s="653"/>
      <c r="C2292" s="654"/>
      <c r="D2292" s="655"/>
      <c r="E2292" s="619"/>
      <c r="F2292" s="637"/>
      <c r="G2292" s="637"/>
      <c r="H2292" s="637"/>
      <c r="I2292" s="633"/>
    </row>
    <row r="2293" spans="1:9">
      <c r="A2293" s="628"/>
      <c r="B2293" s="629"/>
      <c r="C2293" s="630"/>
      <c r="D2293" s="631"/>
      <c r="F2293" s="632"/>
      <c r="G2293" s="632"/>
      <c r="H2293" s="632"/>
      <c r="I2293" s="633"/>
    </row>
    <row r="2294" spans="1:9">
      <c r="A2294" s="650"/>
      <c r="B2294" s="653"/>
      <c r="C2294" s="654"/>
      <c r="D2294" s="655"/>
      <c r="E2294" s="619"/>
      <c r="F2294" s="637"/>
      <c r="G2294" s="637"/>
      <c r="H2294" s="637"/>
      <c r="I2294" s="633"/>
    </row>
    <row r="2295" spans="1:9">
      <c r="A2295" s="628"/>
      <c r="B2295" s="653"/>
      <c r="C2295" s="654"/>
      <c r="D2295" s="655"/>
      <c r="E2295" s="619"/>
      <c r="F2295" s="637"/>
      <c r="G2295" s="637"/>
      <c r="H2295" s="637"/>
      <c r="I2295" s="633"/>
    </row>
    <row r="2296" spans="1:9">
      <c r="A2296" s="628"/>
      <c r="B2296" s="629"/>
      <c r="C2296" s="630"/>
      <c r="D2296" s="631"/>
      <c r="F2296" s="637"/>
      <c r="G2296" s="637"/>
      <c r="H2296" s="637"/>
      <c r="I2296" s="630"/>
    </row>
    <row r="2297" spans="1:9">
      <c r="A2297" s="628"/>
      <c r="B2297" s="629"/>
      <c r="C2297" s="630"/>
      <c r="D2297" s="631"/>
      <c r="F2297" s="632"/>
      <c r="G2297" s="632"/>
      <c r="H2297" s="632"/>
      <c r="I2297" s="633"/>
    </row>
    <row r="2298" spans="1:9">
      <c r="A2298" s="628"/>
      <c r="B2298" s="629"/>
      <c r="C2298" s="630"/>
      <c r="D2298" s="631"/>
      <c r="F2298" s="637"/>
      <c r="G2298" s="637"/>
      <c r="H2298" s="637"/>
      <c r="I2298" s="630"/>
    </row>
    <row r="2299" spans="1:9">
      <c r="A2299" s="650"/>
      <c r="B2299" s="653"/>
      <c r="C2299" s="654"/>
      <c r="D2299" s="655"/>
      <c r="E2299" s="619"/>
      <c r="F2299" s="637"/>
      <c r="G2299" s="637"/>
      <c r="H2299" s="637"/>
      <c r="I2299" s="633"/>
    </row>
    <row r="2300" spans="1:9">
      <c r="A2300" s="628"/>
      <c r="B2300" s="629"/>
      <c r="C2300" s="630"/>
      <c r="D2300" s="631"/>
      <c r="F2300" s="632"/>
      <c r="G2300" s="632"/>
      <c r="H2300" s="632"/>
      <c r="I2300" s="633"/>
    </row>
    <row r="2301" spans="1:9">
      <c r="A2301" s="628"/>
      <c r="B2301" s="629"/>
      <c r="C2301" s="630"/>
      <c r="D2301" s="631"/>
      <c r="F2301" s="632"/>
      <c r="G2301" s="632"/>
      <c r="H2301" s="632"/>
      <c r="I2301" s="633"/>
    </row>
    <row r="2302" spans="1:9">
      <c r="A2302" s="628"/>
      <c r="B2302" s="629"/>
      <c r="C2302" s="630"/>
      <c r="D2302" s="631"/>
      <c r="F2302" s="637"/>
      <c r="G2302" s="637"/>
      <c r="H2302" s="637"/>
      <c r="I2302" s="630"/>
    </row>
    <row r="2303" spans="1:9">
      <c r="A2303" s="628"/>
      <c r="B2303" s="629"/>
      <c r="C2303" s="630"/>
      <c r="D2303" s="631"/>
      <c r="F2303" s="632"/>
      <c r="G2303" s="632"/>
      <c r="H2303" s="632"/>
      <c r="I2303" s="633"/>
    </row>
    <row r="2304" spans="1:9">
      <c r="A2304" s="628"/>
      <c r="B2304" s="653"/>
      <c r="C2304" s="654"/>
      <c r="D2304" s="655"/>
      <c r="E2304" s="619"/>
      <c r="F2304" s="637"/>
      <c r="G2304" s="637"/>
      <c r="H2304" s="637"/>
      <c r="I2304" s="633"/>
    </row>
    <row r="2305" spans="1:9">
      <c r="A2305" s="628"/>
      <c r="B2305" s="629"/>
      <c r="C2305" s="630"/>
      <c r="D2305" s="631"/>
      <c r="F2305" s="637"/>
      <c r="G2305" s="637"/>
      <c r="H2305" s="637"/>
      <c r="I2305" s="630"/>
    </row>
    <row r="2306" spans="1:9">
      <c r="A2306" s="628"/>
      <c r="B2306" s="653"/>
      <c r="C2306" s="654"/>
      <c r="D2306" s="655"/>
      <c r="E2306" s="619"/>
      <c r="F2306" s="637"/>
      <c r="G2306" s="637"/>
      <c r="H2306" s="637"/>
      <c r="I2306" s="642"/>
    </row>
    <row r="2307" spans="1:9">
      <c r="A2307" s="657"/>
      <c r="B2307" s="629"/>
      <c r="C2307" s="630"/>
      <c r="D2307" s="631"/>
      <c r="F2307" s="632"/>
      <c r="G2307" s="632"/>
      <c r="H2307" s="632"/>
      <c r="I2307" s="633"/>
    </row>
    <row r="2308" spans="1:9">
      <c r="A2308" s="628"/>
      <c r="B2308" s="629"/>
      <c r="C2308" s="630"/>
      <c r="D2308" s="631"/>
      <c r="F2308" s="637"/>
      <c r="G2308" s="637"/>
      <c r="H2308" s="637"/>
      <c r="I2308" s="630"/>
    </row>
    <row r="2309" spans="1:9">
      <c r="A2309" s="628"/>
      <c r="B2309" s="653"/>
      <c r="C2309" s="654"/>
      <c r="D2309" s="655"/>
      <c r="E2309" s="619"/>
      <c r="F2309" s="637"/>
      <c r="G2309" s="637"/>
      <c r="H2309" s="637"/>
      <c r="I2309" s="633"/>
    </row>
    <row r="2310" spans="1:9">
      <c r="A2310" s="628"/>
      <c r="B2310" s="629"/>
      <c r="C2310" s="630"/>
      <c r="D2310" s="631"/>
      <c r="F2310" s="632"/>
      <c r="G2310" s="632"/>
      <c r="H2310" s="632"/>
      <c r="I2310" s="633"/>
    </row>
    <row r="2311" spans="1:9">
      <c r="A2311" s="628"/>
      <c r="B2311" s="653"/>
      <c r="C2311" s="654"/>
      <c r="D2311" s="655"/>
      <c r="E2311" s="619"/>
      <c r="F2311" s="637"/>
      <c r="G2311" s="637"/>
      <c r="H2311" s="637"/>
      <c r="I2311" s="642"/>
    </row>
    <row r="2312" spans="1:9">
      <c r="A2312" s="628"/>
      <c r="B2312" s="629"/>
      <c r="C2312" s="630"/>
      <c r="D2312" s="631"/>
      <c r="F2312" s="637"/>
      <c r="G2312" s="637"/>
      <c r="H2312" s="637"/>
      <c r="I2312" s="630"/>
    </row>
    <row r="2313" spans="1:9">
      <c r="A2313" s="650"/>
      <c r="B2313" s="629"/>
      <c r="C2313" s="630"/>
      <c r="D2313" s="631"/>
      <c r="F2313" s="632"/>
      <c r="G2313" s="632"/>
      <c r="H2313" s="632"/>
      <c r="I2313" s="633"/>
    </row>
    <row r="2314" spans="1:9">
      <c r="A2314" s="628"/>
      <c r="B2314" s="654"/>
      <c r="C2314" s="654"/>
      <c r="D2314" s="655"/>
      <c r="E2314" s="619"/>
      <c r="F2314" s="637"/>
      <c r="G2314" s="637"/>
      <c r="H2314" s="637"/>
      <c r="I2314" s="642"/>
    </row>
    <row r="2315" spans="1:9">
      <c r="A2315" s="628"/>
      <c r="B2315" s="654"/>
      <c r="C2315" s="654"/>
      <c r="D2315" s="655"/>
      <c r="E2315" s="619"/>
      <c r="F2315" s="637"/>
      <c r="G2315" s="637"/>
      <c r="H2315" s="637"/>
      <c r="I2315" s="642"/>
    </row>
    <row r="2316" spans="1:9">
      <c r="A2316" s="628"/>
      <c r="B2316" s="653"/>
      <c r="C2316" s="654"/>
      <c r="D2316" s="655"/>
      <c r="E2316" s="619"/>
      <c r="F2316" s="637"/>
      <c r="G2316" s="637"/>
      <c r="H2316" s="637"/>
      <c r="I2316" s="633"/>
    </row>
    <row r="2317" spans="1:9">
      <c r="A2317" s="628"/>
      <c r="B2317" s="629"/>
      <c r="C2317" s="630"/>
      <c r="D2317" s="631"/>
      <c r="F2317" s="637"/>
      <c r="G2317" s="637"/>
      <c r="H2317" s="637"/>
      <c r="I2317" s="630"/>
    </row>
    <row r="2318" spans="1:9">
      <c r="A2318" s="628"/>
      <c r="B2318" s="653"/>
      <c r="C2318" s="654"/>
      <c r="D2318" s="655"/>
      <c r="E2318" s="619"/>
      <c r="F2318" s="637"/>
      <c r="G2318" s="637"/>
      <c r="H2318" s="637"/>
      <c r="I2318" s="642"/>
    </row>
    <row r="2319" spans="1:9">
      <c r="A2319" s="628"/>
      <c r="B2319" s="629"/>
      <c r="C2319" s="630"/>
      <c r="D2319" s="631"/>
      <c r="F2319" s="632"/>
      <c r="G2319" s="632"/>
      <c r="H2319" s="632"/>
      <c r="I2319" s="633"/>
    </row>
    <row r="2320" spans="1:9">
      <c r="A2320" s="628"/>
      <c r="B2320" s="653"/>
      <c r="C2320" s="654"/>
      <c r="D2320" s="655"/>
      <c r="E2320" s="619"/>
      <c r="F2320" s="637"/>
      <c r="G2320" s="637"/>
      <c r="H2320" s="637"/>
      <c r="I2320" s="642"/>
    </row>
    <row r="2321" spans="1:9">
      <c r="A2321" s="628"/>
      <c r="B2321" s="629"/>
      <c r="C2321" s="630"/>
      <c r="D2321" s="631"/>
      <c r="F2321" s="637"/>
      <c r="G2321" s="637"/>
      <c r="H2321" s="637"/>
      <c r="I2321" s="630"/>
    </row>
    <row r="2322" spans="1:9">
      <c r="A2322" s="628"/>
      <c r="B2322" s="629"/>
      <c r="C2322" s="630"/>
      <c r="D2322" s="631"/>
      <c r="F2322" s="632"/>
      <c r="G2322" s="632"/>
      <c r="H2322" s="632"/>
      <c r="I2322" s="633"/>
    </row>
    <row r="2323" spans="1:9">
      <c r="A2323" s="628"/>
      <c r="B2323" s="629"/>
      <c r="C2323" s="630"/>
      <c r="D2323" s="631"/>
      <c r="F2323" s="637"/>
      <c r="G2323" s="637"/>
      <c r="H2323" s="637"/>
      <c r="I2323" s="630"/>
    </row>
    <row r="2324" spans="1:9">
      <c r="A2324" s="628"/>
      <c r="B2324" s="630"/>
      <c r="C2324" s="630"/>
      <c r="D2324" s="631"/>
      <c r="E2324" s="619"/>
      <c r="F2324" s="637"/>
      <c r="G2324" s="637"/>
      <c r="H2324" s="637"/>
      <c r="I2324" s="642"/>
    </row>
    <row r="2325" spans="1:9">
      <c r="A2325" s="628"/>
      <c r="B2325" s="629"/>
      <c r="C2325" s="630"/>
      <c r="D2325" s="631"/>
      <c r="F2325" s="632"/>
      <c r="G2325" s="632"/>
      <c r="H2325" s="632"/>
      <c r="I2325" s="633"/>
    </row>
    <row r="2326" spans="1:9">
      <c r="A2326" s="650"/>
      <c r="B2326" s="653"/>
      <c r="C2326" s="654"/>
      <c r="D2326" s="655"/>
      <c r="E2326" s="619"/>
      <c r="F2326" s="637"/>
      <c r="G2326" s="637"/>
      <c r="H2326" s="637"/>
      <c r="I2326" s="642"/>
    </row>
    <row r="2327" spans="1:9">
      <c r="A2327" s="650"/>
      <c r="B2327" s="629"/>
      <c r="C2327" s="630"/>
      <c r="D2327" s="631"/>
      <c r="F2327" s="637"/>
      <c r="G2327" s="637"/>
      <c r="H2327" s="637"/>
      <c r="I2327" s="630"/>
    </row>
    <row r="2328" spans="1:9">
      <c r="A2328" s="628"/>
      <c r="B2328" s="629"/>
      <c r="C2328" s="630"/>
      <c r="D2328" s="631"/>
      <c r="F2328" s="632"/>
      <c r="G2328" s="632"/>
      <c r="H2328" s="632"/>
      <c r="I2328" s="633"/>
    </row>
    <row r="2329" spans="1:9">
      <c r="A2329" s="628"/>
      <c r="B2329" s="629"/>
      <c r="C2329" s="630"/>
      <c r="D2329" s="631"/>
      <c r="F2329" s="637"/>
      <c r="G2329" s="637"/>
      <c r="H2329" s="637"/>
      <c r="I2329" s="630"/>
    </row>
    <row r="2330" spans="1:9">
      <c r="A2330" s="628"/>
      <c r="B2330" s="653"/>
      <c r="C2330" s="654"/>
      <c r="D2330" s="655"/>
      <c r="E2330" s="619"/>
      <c r="F2330" s="637"/>
      <c r="G2330" s="637"/>
      <c r="H2330" s="637"/>
      <c r="I2330" s="633"/>
    </row>
    <row r="2331" spans="1:9">
      <c r="A2331" s="628"/>
      <c r="B2331" s="629"/>
      <c r="C2331" s="630"/>
      <c r="D2331" s="631"/>
      <c r="F2331" s="632"/>
      <c r="G2331" s="632"/>
      <c r="H2331" s="632"/>
      <c r="I2331" s="633"/>
    </row>
    <row r="2332" spans="1:9">
      <c r="A2332" s="628"/>
      <c r="B2332" s="653"/>
      <c r="C2332" s="654"/>
      <c r="D2332" s="655"/>
      <c r="E2332" s="619"/>
      <c r="F2332" s="637"/>
      <c r="G2332" s="637"/>
      <c r="H2332" s="637"/>
      <c r="I2332" s="633"/>
    </row>
    <row r="2333" spans="1:9">
      <c r="A2333" s="628"/>
      <c r="B2333" s="653"/>
      <c r="C2333" s="654"/>
      <c r="D2333" s="655"/>
      <c r="E2333" s="619"/>
      <c r="F2333" s="637"/>
      <c r="G2333" s="637"/>
      <c r="H2333" s="637"/>
      <c r="I2333" s="633"/>
    </row>
    <row r="2334" spans="1:9">
      <c r="A2334" s="628"/>
      <c r="B2334" s="629"/>
      <c r="C2334" s="630"/>
      <c r="D2334" s="631"/>
      <c r="F2334" s="637"/>
      <c r="G2334" s="637"/>
      <c r="H2334" s="637"/>
      <c r="I2334" s="630"/>
    </row>
    <row r="2335" spans="1:9">
      <c r="A2335" s="628"/>
      <c r="B2335" s="629"/>
      <c r="C2335" s="630"/>
      <c r="D2335" s="631"/>
      <c r="F2335" s="632"/>
      <c r="G2335" s="632"/>
      <c r="H2335" s="632"/>
      <c r="I2335" s="633"/>
    </row>
    <row r="2336" spans="1:9">
      <c r="A2336" s="650"/>
      <c r="B2336" s="629"/>
      <c r="C2336" s="630"/>
      <c r="D2336" s="631"/>
      <c r="F2336" s="637"/>
      <c r="G2336" s="637"/>
      <c r="H2336" s="637"/>
      <c r="I2336" s="630"/>
    </row>
    <row r="2337" spans="1:9">
      <c r="A2337" s="628"/>
      <c r="B2337" s="629"/>
      <c r="C2337" s="630"/>
      <c r="D2337" s="631"/>
      <c r="F2337" s="632"/>
      <c r="G2337" s="632"/>
      <c r="H2337" s="632"/>
      <c r="I2337" s="633"/>
    </row>
    <row r="2338" spans="1:9">
      <c r="A2338" s="650"/>
      <c r="B2338" s="653"/>
      <c r="C2338" s="654"/>
      <c r="D2338" s="655"/>
      <c r="E2338" s="619"/>
      <c r="F2338" s="637"/>
      <c r="G2338" s="637"/>
      <c r="H2338" s="637"/>
      <c r="I2338" s="633"/>
    </row>
    <row r="2339" spans="1:9">
      <c r="A2339" s="628"/>
      <c r="B2339" s="629"/>
      <c r="C2339" s="630"/>
      <c r="D2339" s="631"/>
      <c r="F2339" s="632"/>
      <c r="G2339" s="632"/>
      <c r="H2339" s="632"/>
      <c r="I2339" s="633"/>
    </row>
    <row r="2340" spans="1:9">
      <c r="A2340" s="628"/>
      <c r="B2340" s="629"/>
      <c r="C2340" s="630"/>
      <c r="D2340" s="631"/>
      <c r="F2340" s="637"/>
      <c r="G2340" s="637"/>
      <c r="H2340" s="637"/>
      <c r="I2340" s="630"/>
    </row>
    <row r="2341" spans="1:9">
      <c r="A2341" s="650"/>
      <c r="B2341" s="629"/>
      <c r="C2341" s="630"/>
      <c r="D2341" s="631"/>
      <c r="F2341" s="632"/>
      <c r="G2341" s="632"/>
      <c r="H2341" s="632"/>
      <c r="I2341" s="633"/>
    </row>
    <row r="2342" spans="1:9">
      <c r="A2342" s="628"/>
      <c r="B2342" s="629"/>
      <c r="C2342" s="630"/>
      <c r="D2342" s="631"/>
      <c r="F2342" s="637"/>
      <c r="G2342" s="637"/>
      <c r="H2342" s="637"/>
      <c r="I2342" s="630"/>
    </row>
    <row r="2343" spans="1:9">
      <c r="A2343" s="628"/>
      <c r="B2343" s="629"/>
      <c r="C2343" s="630"/>
      <c r="D2343" s="631"/>
      <c r="F2343" s="632"/>
      <c r="G2343" s="632"/>
      <c r="H2343" s="632"/>
      <c r="I2343" s="633"/>
    </row>
    <row r="2344" spans="1:9">
      <c r="A2344" s="628"/>
      <c r="B2344" s="654"/>
      <c r="C2344" s="654"/>
      <c r="D2344" s="655"/>
      <c r="E2344" s="619"/>
      <c r="F2344" s="637"/>
      <c r="G2344" s="637"/>
      <c r="H2344" s="637"/>
      <c r="I2344" s="642"/>
    </row>
    <row r="2345" spans="1:9">
      <c r="A2345" s="628"/>
      <c r="B2345" s="629"/>
      <c r="C2345" s="630"/>
      <c r="D2345" s="631"/>
      <c r="F2345" s="637"/>
      <c r="G2345" s="637"/>
      <c r="H2345" s="637"/>
      <c r="I2345" s="630"/>
    </row>
    <row r="2346" spans="1:9">
      <c r="A2346" s="628"/>
      <c r="B2346" s="654"/>
      <c r="C2346" s="654"/>
      <c r="D2346" s="655"/>
      <c r="E2346" s="619"/>
      <c r="F2346" s="637"/>
      <c r="G2346" s="637"/>
      <c r="H2346" s="637"/>
      <c r="I2346" s="642"/>
    </row>
    <row r="2347" spans="1:9">
      <c r="A2347" s="628"/>
      <c r="B2347" s="653"/>
      <c r="C2347" s="654"/>
      <c r="D2347" s="655"/>
      <c r="E2347" s="619"/>
      <c r="F2347" s="637"/>
      <c r="G2347" s="637"/>
      <c r="H2347" s="637"/>
      <c r="I2347" s="633"/>
    </row>
    <row r="2348" spans="1:9">
      <c r="A2348" s="628"/>
      <c r="B2348" s="629"/>
      <c r="C2348" s="630"/>
      <c r="D2348" s="631"/>
      <c r="F2348" s="632"/>
      <c r="G2348" s="632"/>
      <c r="H2348" s="632"/>
      <c r="I2348" s="633"/>
    </row>
    <row r="2349" spans="1:9">
      <c r="A2349" s="650"/>
      <c r="B2349" s="629"/>
      <c r="C2349" s="630"/>
      <c r="D2349" s="631"/>
      <c r="F2349" s="637"/>
      <c r="G2349" s="637"/>
      <c r="H2349" s="637"/>
      <c r="I2349" s="630"/>
    </row>
    <row r="2350" spans="1:9">
      <c r="A2350" s="628"/>
      <c r="B2350" s="653"/>
      <c r="C2350" s="654"/>
      <c r="D2350" s="655"/>
      <c r="E2350" s="619"/>
      <c r="F2350" s="637"/>
      <c r="G2350" s="637"/>
      <c r="H2350" s="637"/>
      <c r="I2350" s="633"/>
    </row>
    <row r="2351" spans="1:9">
      <c r="A2351" s="628"/>
      <c r="B2351" s="629"/>
      <c r="C2351" s="630"/>
      <c r="D2351" s="631"/>
      <c r="F2351" s="632"/>
      <c r="G2351" s="632"/>
      <c r="H2351" s="632"/>
      <c r="I2351" s="633"/>
    </row>
    <row r="2352" spans="1:9">
      <c r="A2352" s="643"/>
      <c r="B2352" s="629"/>
      <c r="C2352" s="630"/>
      <c r="D2352" s="631"/>
      <c r="F2352" s="637"/>
      <c r="G2352" s="637"/>
      <c r="H2352" s="637"/>
      <c r="I2352" s="630"/>
    </row>
    <row r="2353" spans="1:9">
      <c r="A2353" s="643"/>
      <c r="B2353" s="629"/>
      <c r="C2353" s="630"/>
      <c r="D2353" s="631"/>
      <c r="F2353" s="632"/>
      <c r="G2353" s="632"/>
      <c r="H2353" s="632"/>
      <c r="I2353" s="633"/>
    </row>
    <row r="2354" spans="1:9">
      <c r="A2354" s="643"/>
      <c r="B2354" s="629"/>
      <c r="C2354" s="630"/>
      <c r="D2354" s="631"/>
      <c r="F2354" s="632"/>
      <c r="G2354" s="632"/>
      <c r="H2354" s="632"/>
      <c r="I2354" s="633"/>
    </row>
    <row r="2355" spans="1:9">
      <c r="A2355" s="643"/>
      <c r="B2355" s="629"/>
      <c r="C2355" s="630"/>
      <c r="D2355" s="631"/>
      <c r="F2355" s="637"/>
      <c r="G2355" s="637"/>
      <c r="H2355" s="637"/>
      <c r="I2355" s="630"/>
    </row>
    <row r="2356" spans="1:9">
      <c r="A2356" s="643"/>
      <c r="B2356" s="653"/>
      <c r="C2356" s="654"/>
      <c r="D2356" s="655"/>
      <c r="E2356" s="619"/>
      <c r="F2356" s="637"/>
      <c r="G2356" s="637"/>
      <c r="H2356" s="637"/>
      <c r="I2356" s="633"/>
    </row>
    <row r="2357" spans="1:9">
      <c r="A2357" s="643"/>
      <c r="B2357" s="629"/>
      <c r="C2357" s="630"/>
      <c r="D2357" s="631"/>
      <c r="F2357" s="632"/>
      <c r="G2357" s="632"/>
      <c r="H2357" s="632"/>
      <c r="I2357" s="633"/>
    </row>
    <row r="2358" spans="1:9">
      <c r="A2358" s="643"/>
      <c r="B2358" s="629"/>
      <c r="C2358" s="630"/>
      <c r="D2358" s="631"/>
      <c r="F2358" s="637"/>
      <c r="G2358" s="637"/>
      <c r="H2358" s="637"/>
      <c r="I2358" s="630"/>
    </row>
    <row r="2359" spans="1:9">
      <c r="A2359" s="643"/>
      <c r="B2359" s="653"/>
      <c r="C2359" s="654"/>
      <c r="D2359" s="655"/>
      <c r="E2359" s="619"/>
      <c r="F2359" s="637"/>
      <c r="G2359" s="637"/>
      <c r="H2359" s="637"/>
      <c r="I2359" s="642"/>
    </row>
    <row r="2360" spans="1:9">
      <c r="A2360" s="643"/>
      <c r="B2360" s="629"/>
      <c r="C2360" s="630"/>
      <c r="D2360" s="631"/>
      <c r="F2360" s="637"/>
      <c r="G2360" s="637"/>
      <c r="H2360" s="637"/>
      <c r="I2360" s="630"/>
    </row>
    <row r="2361" spans="1:9">
      <c r="A2361" s="643"/>
      <c r="B2361" s="653"/>
      <c r="C2361" s="654"/>
      <c r="D2361" s="655"/>
      <c r="E2361" s="619"/>
      <c r="F2361" s="637"/>
      <c r="G2361" s="637"/>
      <c r="H2361" s="637"/>
      <c r="I2361" s="642"/>
    </row>
    <row r="2362" spans="1:9">
      <c r="A2362" s="643"/>
      <c r="B2362" s="629"/>
      <c r="C2362" s="630"/>
      <c r="D2362" s="631"/>
      <c r="F2362" s="632"/>
      <c r="G2362" s="632"/>
      <c r="H2362" s="632"/>
      <c r="I2362" s="633"/>
    </row>
    <row r="2363" spans="1:9">
      <c r="A2363" s="643"/>
      <c r="B2363" s="629"/>
      <c r="C2363" s="630"/>
      <c r="D2363" s="631"/>
      <c r="E2363" s="619"/>
      <c r="F2363" s="637"/>
      <c r="G2363" s="637"/>
      <c r="H2363" s="637"/>
      <c r="I2363" s="633"/>
    </row>
    <row r="2364" spans="1:9">
      <c r="A2364" s="643"/>
      <c r="B2364" s="653"/>
      <c r="C2364" s="654"/>
      <c r="D2364" s="655"/>
      <c r="E2364" s="619"/>
      <c r="F2364" s="637"/>
      <c r="G2364" s="637"/>
      <c r="H2364" s="637"/>
      <c r="I2364" s="642"/>
    </row>
    <row r="2365" spans="1:9">
      <c r="A2365" s="656"/>
      <c r="B2365" s="653"/>
      <c r="C2365" s="654"/>
      <c r="D2365" s="655"/>
      <c r="E2365" s="619"/>
      <c r="F2365" s="637"/>
      <c r="G2365" s="637"/>
      <c r="H2365" s="637"/>
      <c r="I2365" s="633"/>
    </row>
    <row r="2366" spans="1:9">
      <c r="A2366" s="656"/>
      <c r="B2366" s="630"/>
      <c r="C2366" s="630"/>
      <c r="D2366" s="631"/>
      <c r="E2366" s="619"/>
      <c r="F2366" s="637"/>
      <c r="G2366" s="637"/>
      <c r="H2366" s="637"/>
      <c r="I2366" s="642"/>
    </row>
    <row r="2367" spans="1:9">
      <c r="A2367" s="643"/>
      <c r="B2367" s="629"/>
      <c r="C2367" s="630"/>
      <c r="D2367" s="631"/>
      <c r="F2367" s="637"/>
      <c r="G2367" s="637"/>
      <c r="H2367" s="637"/>
      <c r="I2367" s="630"/>
    </row>
    <row r="2368" spans="1:9">
      <c r="A2368" s="656"/>
      <c r="B2368" s="629"/>
      <c r="C2368" s="630"/>
      <c r="D2368" s="631"/>
      <c r="F2368" s="632"/>
      <c r="G2368" s="632"/>
      <c r="H2368" s="632"/>
      <c r="I2368" s="633"/>
    </row>
    <row r="2369" spans="1:9">
      <c r="A2369" s="656"/>
      <c r="B2369" s="629"/>
      <c r="C2369" s="630"/>
      <c r="D2369" s="631"/>
      <c r="F2369" s="637"/>
      <c r="G2369" s="637"/>
      <c r="H2369" s="637"/>
      <c r="I2369" s="630"/>
    </row>
    <row r="2370" spans="1:9">
      <c r="A2370" s="656"/>
      <c r="B2370" s="654"/>
      <c r="C2370" s="654"/>
      <c r="D2370" s="655"/>
      <c r="E2370" s="619"/>
      <c r="F2370" s="637"/>
      <c r="G2370" s="637"/>
      <c r="H2370" s="637"/>
      <c r="I2370" s="642"/>
    </row>
    <row r="2371" spans="1:9">
      <c r="A2371" s="643"/>
      <c r="B2371" s="629"/>
      <c r="C2371" s="630"/>
      <c r="D2371" s="631"/>
      <c r="F2371" s="632"/>
      <c r="G2371" s="632"/>
      <c r="H2371" s="632"/>
      <c r="I2371" s="633"/>
    </row>
    <row r="2372" spans="1:9">
      <c r="A2372" s="656"/>
      <c r="B2372" s="629"/>
      <c r="C2372" s="630"/>
      <c r="D2372" s="631"/>
      <c r="F2372" s="637"/>
      <c r="G2372" s="637"/>
      <c r="H2372" s="637"/>
      <c r="I2372" s="630"/>
    </row>
    <row r="2373" spans="1:9">
      <c r="A2373" s="643"/>
      <c r="B2373" s="653"/>
      <c r="C2373" s="654"/>
      <c r="D2373" s="655"/>
      <c r="E2373" s="619"/>
      <c r="F2373" s="637"/>
      <c r="G2373" s="637"/>
      <c r="H2373" s="637"/>
      <c r="I2373" s="633"/>
    </row>
    <row r="2374" spans="1:9">
      <c r="A2374" s="645"/>
      <c r="B2374" s="653"/>
      <c r="C2374" s="654"/>
      <c r="D2374" s="655"/>
      <c r="E2374" s="619"/>
      <c r="F2374" s="637"/>
      <c r="G2374" s="637"/>
      <c r="H2374" s="637"/>
      <c r="I2374" s="633"/>
    </row>
    <row r="2375" spans="1:9">
      <c r="A2375" s="645"/>
      <c r="B2375" s="654"/>
      <c r="C2375" s="654"/>
      <c r="D2375" s="655"/>
      <c r="E2375" s="619"/>
      <c r="F2375" s="637"/>
      <c r="G2375" s="637"/>
      <c r="H2375" s="637"/>
      <c r="I2375" s="642"/>
    </row>
    <row r="2376" spans="1:9">
      <c r="A2376" s="645"/>
      <c r="B2376" s="629"/>
      <c r="C2376" s="630"/>
      <c r="D2376" s="631"/>
      <c r="F2376" s="632"/>
      <c r="G2376" s="632"/>
      <c r="H2376" s="632"/>
      <c r="I2376" s="633"/>
    </row>
    <row r="2377" spans="1:9">
      <c r="A2377" s="645"/>
      <c r="B2377" s="629"/>
      <c r="C2377" s="630"/>
      <c r="D2377" s="631"/>
      <c r="F2377" s="637"/>
      <c r="G2377" s="637"/>
      <c r="H2377" s="637"/>
      <c r="I2377" s="630"/>
    </row>
    <row r="2378" spans="1:9">
      <c r="A2378" s="645"/>
      <c r="B2378" s="653"/>
      <c r="C2378" s="654"/>
      <c r="D2378" s="655"/>
      <c r="E2378" s="619"/>
      <c r="F2378" s="637"/>
      <c r="G2378" s="637"/>
      <c r="H2378" s="637"/>
      <c r="I2378" s="633"/>
    </row>
    <row r="2379" spans="1:9">
      <c r="A2379" s="643"/>
      <c r="B2379" s="629"/>
      <c r="C2379" s="630"/>
      <c r="D2379" s="631"/>
      <c r="F2379" s="632"/>
      <c r="G2379" s="632"/>
      <c r="H2379" s="632"/>
      <c r="I2379" s="633"/>
    </row>
    <row r="2380" spans="1:9">
      <c r="A2380" s="644"/>
      <c r="B2380" s="653"/>
      <c r="C2380" s="654"/>
      <c r="D2380" s="655"/>
      <c r="E2380" s="619"/>
      <c r="F2380" s="637"/>
      <c r="G2380" s="637"/>
      <c r="H2380" s="637"/>
      <c r="I2380" s="633"/>
    </row>
    <row r="2381" spans="1:9">
      <c r="A2381" s="646"/>
      <c r="B2381" s="653"/>
      <c r="C2381" s="654"/>
      <c r="D2381" s="655"/>
      <c r="E2381" s="619"/>
      <c r="F2381" s="637"/>
      <c r="G2381" s="637"/>
      <c r="H2381" s="637"/>
      <c r="I2381" s="633"/>
    </row>
    <row r="2382" spans="1:9">
      <c r="A2382" s="643"/>
      <c r="B2382" s="629"/>
      <c r="C2382" s="630"/>
      <c r="D2382" s="631"/>
      <c r="F2382" s="632"/>
      <c r="G2382" s="632"/>
      <c r="H2382" s="632"/>
      <c r="I2382" s="633"/>
    </row>
    <row r="2383" spans="1:9">
      <c r="A2383" s="646"/>
      <c r="B2383" s="653"/>
      <c r="C2383" s="654"/>
      <c r="D2383" s="655"/>
      <c r="E2383" s="619"/>
      <c r="F2383" s="637"/>
      <c r="G2383" s="637"/>
      <c r="H2383" s="637"/>
      <c r="I2383" s="633"/>
    </row>
    <row r="2384" spans="1:9">
      <c r="A2384" s="643"/>
      <c r="B2384" s="653"/>
      <c r="C2384" s="654"/>
      <c r="D2384" s="655"/>
      <c r="E2384" s="619"/>
      <c r="F2384" s="637"/>
      <c r="G2384" s="637"/>
      <c r="H2384" s="637"/>
      <c r="I2384" s="633"/>
    </row>
    <row r="2385" spans="1:9">
      <c r="A2385" s="646"/>
      <c r="B2385" s="653"/>
      <c r="C2385" s="654"/>
      <c r="D2385" s="655"/>
      <c r="E2385" s="619"/>
      <c r="F2385" s="637"/>
      <c r="G2385" s="637"/>
      <c r="H2385" s="637"/>
      <c r="I2385" s="633"/>
    </row>
    <row r="2386" spans="1:9">
      <c r="A2386" s="646"/>
      <c r="B2386" s="629"/>
      <c r="C2386" s="630"/>
      <c r="D2386" s="631"/>
      <c r="F2386" s="632"/>
      <c r="G2386" s="632"/>
      <c r="H2386" s="632"/>
      <c r="I2386" s="633"/>
    </row>
    <row r="2387" spans="1:9">
      <c r="A2387" s="646"/>
      <c r="B2387" s="629"/>
      <c r="C2387" s="630"/>
      <c r="D2387" s="631"/>
      <c r="F2387" s="637"/>
      <c r="G2387" s="637"/>
      <c r="H2387" s="637"/>
      <c r="I2387" s="630"/>
    </row>
    <row r="2388" spans="1:9">
      <c r="A2388" s="643"/>
      <c r="B2388" s="629"/>
      <c r="C2388" s="630"/>
      <c r="D2388" s="631"/>
      <c r="F2388" s="632"/>
      <c r="G2388" s="632"/>
      <c r="H2388" s="632"/>
      <c r="I2388" s="633"/>
    </row>
    <row r="2389" spans="1:9">
      <c r="A2389" s="646"/>
      <c r="B2389" s="653"/>
      <c r="C2389" s="654"/>
      <c r="D2389" s="655"/>
      <c r="E2389" s="619"/>
      <c r="F2389" s="637"/>
      <c r="G2389" s="637"/>
      <c r="H2389" s="637"/>
      <c r="I2389" s="633"/>
    </row>
    <row r="2390" spans="1:9">
      <c r="A2390" s="644"/>
      <c r="B2390" s="629"/>
      <c r="C2390" s="630"/>
      <c r="D2390" s="631"/>
      <c r="F2390" s="637"/>
      <c r="G2390" s="637"/>
      <c r="H2390" s="637"/>
      <c r="I2390" s="630"/>
    </row>
    <row r="2391" spans="1:9">
      <c r="A2391" s="645"/>
      <c r="B2391" s="653"/>
      <c r="C2391" s="654"/>
      <c r="D2391" s="655"/>
      <c r="E2391" s="619"/>
      <c r="F2391" s="637"/>
      <c r="G2391" s="637"/>
      <c r="H2391" s="637"/>
      <c r="I2391" s="633"/>
    </row>
    <row r="2392" spans="1:9">
      <c r="A2392" s="646"/>
      <c r="B2392" s="629"/>
      <c r="C2392" s="630"/>
      <c r="D2392" s="631"/>
      <c r="F2392" s="632"/>
      <c r="G2392" s="632"/>
      <c r="H2392" s="632"/>
      <c r="I2392" s="633"/>
    </row>
    <row r="2393" spans="1:9">
      <c r="A2393" s="646"/>
      <c r="B2393" s="629"/>
      <c r="C2393" s="630"/>
      <c r="D2393" s="631"/>
      <c r="F2393" s="637"/>
      <c r="G2393" s="637"/>
      <c r="H2393" s="637"/>
      <c r="I2393" s="630"/>
    </row>
    <row r="2394" spans="1:9">
      <c r="A2394" s="646"/>
      <c r="B2394" s="629"/>
      <c r="C2394" s="630"/>
      <c r="D2394" s="631"/>
      <c r="F2394" s="632"/>
      <c r="G2394" s="632"/>
      <c r="H2394" s="632"/>
      <c r="I2394" s="633"/>
    </row>
    <row r="2395" spans="1:9">
      <c r="A2395" s="644"/>
      <c r="B2395" s="629"/>
      <c r="C2395" s="630"/>
      <c r="D2395" s="631"/>
      <c r="F2395" s="637"/>
      <c r="G2395" s="637"/>
      <c r="H2395" s="637"/>
      <c r="I2395" s="630"/>
    </row>
    <row r="2396" spans="1:9">
      <c r="A2396" s="646"/>
      <c r="B2396" s="629"/>
      <c r="C2396" s="630"/>
      <c r="D2396" s="631"/>
      <c r="F2396" s="632"/>
      <c r="G2396" s="632"/>
      <c r="H2396" s="632"/>
      <c r="I2396" s="633"/>
    </row>
    <row r="2397" spans="1:9">
      <c r="A2397" s="646"/>
      <c r="B2397" s="629"/>
      <c r="C2397" s="630"/>
      <c r="D2397" s="631"/>
      <c r="F2397" s="637"/>
      <c r="G2397" s="637"/>
      <c r="H2397" s="637"/>
      <c r="I2397" s="630"/>
    </row>
    <row r="2398" spans="1:9">
      <c r="A2398" s="643"/>
      <c r="B2398" s="629"/>
      <c r="C2398" s="630"/>
      <c r="D2398" s="631"/>
      <c r="F2398" s="632"/>
      <c r="G2398" s="632"/>
      <c r="H2398" s="632"/>
      <c r="I2398" s="633"/>
    </row>
    <row r="2399" spans="1:9">
      <c r="A2399" s="643"/>
      <c r="B2399" s="629"/>
      <c r="C2399" s="630"/>
      <c r="D2399" s="631"/>
      <c r="F2399" s="637"/>
      <c r="G2399" s="637"/>
      <c r="H2399" s="637"/>
      <c r="I2399" s="630"/>
    </row>
    <row r="2400" spans="1:9">
      <c r="A2400" s="644"/>
      <c r="B2400" s="654"/>
      <c r="C2400" s="654"/>
      <c r="D2400" s="655"/>
      <c r="E2400" s="619"/>
      <c r="F2400" s="637"/>
      <c r="G2400" s="637"/>
      <c r="H2400" s="637"/>
      <c r="I2400" s="642"/>
    </row>
    <row r="2401" spans="1:9">
      <c r="A2401" s="646"/>
      <c r="B2401" s="629"/>
      <c r="C2401" s="630"/>
      <c r="D2401" s="631"/>
      <c r="F2401" s="632"/>
      <c r="G2401" s="632"/>
      <c r="H2401" s="632"/>
      <c r="I2401" s="633"/>
    </row>
    <row r="2402" spans="1:9">
      <c r="A2402" s="643"/>
      <c r="B2402" s="629"/>
      <c r="C2402" s="630"/>
      <c r="D2402" s="631"/>
      <c r="F2402" s="637"/>
      <c r="G2402" s="637"/>
      <c r="H2402" s="637"/>
      <c r="I2402" s="630"/>
    </row>
    <row r="2403" spans="1:9">
      <c r="A2403" s="646"/>
      <c r="B2403" s="629"/>
      <c r="C2403" s="630"/>
      <c r="D2403" s="631"/>
      <c r="E2403" s="619"/>
      <c r="F2403" s="637"/>
      <c r="G2403" s="637"/>
      <c r="H2403" s="637"/>
      <c r="I2403" s="633"/>
    </row>
    <row r="2404" spans="1:9">
      <c r="A2404" s="644"/>
      <c r="B2404" s="629"/>
      <c r="C2404" s="630"/>
      <c r="D2404" s="631"/>
      <c r="F2404" s="632"/>
      <c r="G2404" s="632"/>
      <c r="H2404" s="632"/>
      <c r="I2404" s="633"/>
    </row>
    <row r="2405" spans="1:9">
      <c r="A2405" s="643"/>
      <c r="B2405" s="653"/>
      <c r="C2405" s="654"/>
      <c r="D2405" s="655"/>
      <c r="E2405" s="619"/>
      <c r="F2405" s="637"/>
      <c r="G2405" s="637"/>
      <c r="H2405" s="637"/>
      <c r="I2405" s="642"/>
    </row>
    <row r="2406" spans="1:9">
      <c r="A2406" s="643"/>
      <c r="B2406" s="629"/>
      <c r="C2406" s="630"/>
      <c r="D2406" s="631"/>
      <c r="F2406" s="637"/>
      <c r="G2406" s="637"/>
      <c r="H2406" s="637"/>
      <c r="I2406" s="630"/>
    </row>
    <row r="2407" spans="1:9">
      <c r="A2407" s="643"/>
      <c r="B2407" s="653"/>
      <c r="C2407" s="654"/>
      <c r="D2407" s="655"/>
      <c r="E2407" s="619"/>
      <c r="F2407" s="637"/>
      <c r="G2407" s="637"/>
      <c r="H2407" s="637"/>
      <c r="I2407" s="642"/>
    </row>
    <row r="2408" spans="1:9">
      <c r="A2408" s="643"/>
      <c r="B2408" s="654"/>
      <c r="C2408" s="654"/>
      <c r="D2408" s="655"/>
      <c r="E2408" s="619"/>
      <c r="F2408" s="637"/>
      <c r="G2408" s="637"/>
      <c r="H2408" s="637"/>
      <c r="I2408" s="642"/>
    </row>
    <row r="2409" spans="1:9">
      <c r="A2409" s="643"/>
      <c r="B2409" s="629"/>
      <c r="C2409" s="630"/>
      <c r="D2409" s="631"/>
      <c r="F2409" s="632"/>
      <c r="G2409" s="632"/>
      <c r="H2409" s="632"/>
      <c r="I2409" s="633"/>
    </row>
    <row r="2410" spans="1:9">
      <c r="A2410" s="643"/>
      <c r="B2410" s="629"/>
      <c r="C2410" s="630"/>
      <c r="D2410" s="631"/>
      <c r="F2410" s="637"/>
      <c r="G2410" s="637"/>
      <c r="H2410" s="637"/>
      <c r="I2410" s="630"/>
    </row>
    <row r="2411" spans="1:9">
      <c r="A2411" s="643"/>
      <c r="B2411" s="629"/>
      <c r="C2411" s="630"/>
      <c r="D2411" s="631"/>
      <c r="F2411" s="632"/>
      <c r="G2411" s="632"/>
      <c r="H2411" s="632"/>
      <c r="I2411" s="633"/>
    </row>
    <row r="2412" spans="1:9">
      <c r="A2412" s="643"/>
      <c r="B2412" s="629"/>
      <c r="C2412" s="630"/>
      <c r="D2412" s="631"/>
      <c r="F2412" s="637"/>
      <c r="G2412" s="637"/>
      <c r="H2412" s="637"/>
      <c r="I2412" s="630"/>
    </row>
    <row r="2413" spans="1:9">
      <c r="A2413" s="644"/>
      <c r="B2413" s="629"/>
      <c r="C2413" s="630"/>
      <c r="D2413" s="631"/>
      <c r="F2413" s="632"/>
      <c r="G2413" s="632"/>
      <c r="H2413" s="632"/>
      <c r="I2413" s="633"/>
    </row>
    <row r="2414" spans="1:9">
      <c r="A2414" s="643"/>
      <c r="B2414" s="629"/>
      <c r="C2414" s="630"/>
      <c r="D2414" s="631"/>
      <c r="F2414" s="637"/>
      <c r="G2414" s="637"/>
      <c r="H2414" s="637"/>
      <c r="I2414" s="630"/>
    </row>
    <row r="2415" spans="1:9">
      <c r="A2415" s="644"/>
      <c r="B2415" s="653"/>
      <c r="C2415" s="654"/>
      <c r="D2415" s="655"/>
      <c r="E2415" s="619"/>
      <c r="F2415" s="637"/>
      <c r="G2415" s="637"/>
      <c r="H2415" s="637"/>
      <c r="I2415" s="633"/>
    </row>
    <row r="2416" spans="1:9">
      <c r="A2416" s="644"/>
      <c r="B2416" s="653"/>
      <c r="C2416" s="654"/>
      <c r="D2416" s="655"/>
      <c r="E2416" s="619"/>
      <c r="F2416" s="637"/>
      <c r="G2416" s="637"/>
      <c r="H2416" s="637"/>
      <c r="I2416" s="642"/>
    </row>
    <row r="2417" spans="1:9">
      <c r="A2417" s="644"/>
      <c r="B2417" s="629"/>
      <c r="C2417" s="630"/>
      <c r="D2417" s="631"/>
      <c r="F2417" s="632"/>
      <c r="G2417" s="632"/>
      <c r="H2417" s="632"/>
      <c r="I2417" s="633"/>
    </row>
    <row r="2418" spans="1:9">
      <c r="A2418" s="643"/>
      <c r="B2418" s="653"/>
      <c r="C2418" s="654"/>
      <c r="D2418" s="655"/>
      <c r="E2418" s="619"/>
      <c r="F2418" s="637"/>
      <c r="G2418" s="637"/>
      <c r="H2418" s="637"/>
      <c r="I2418" s="633"/>
    </row>
    <row r="2419" spans="1:9">
      <c r="A2419" s="644"/>
      <c r="B2419" s="629"/>
      <c r="C2419" s="630"/>
      <c r="D2419" s="631"/>
      <c r="F2419" s="637"/>
      <c r="G2419" s="637"/>
      <c r="H2419" s="637"/>
      <c r="I2419" s="630"/>
    </row>
    <row r="2420" spans="1:9">
      <c r="A2420" s="643"/>
      <c r="B2420" s="629"/>
      <c r="C2420" s="630"/>
      <c r="D2420" s="631"/>
      <c r="F2420" s="632"/>
      <c r="G2420" s="632"/>
      <c r="H2420" s="632"/>
      <c r="I2420" s="633"/>
    </row>
    <row r="2421" spans="1:9">
      <c r="A2421" s="644"/>
      <c r="B2421" s="629"/>
      <c r="C2421" s="630"/>
      <c r="D2421" s="631"/>
      <c r="F2421" s="637"/>
      <c r="G2421" s="637"/>
      <c r="H2421" s="637"/>
      <c r="I2421" s="630"/>
    </row>
    <row r="2422" spans="1:9">
      <c r="A2422" s="643"/>
      <c r="B2422" s="653"/>
      <c r="C2422" s="654"/>
      <c r="D2422" s="655"/>
      <c r="E2422" s="619"/>
      <c r="F2422" s="637"/>
      <c r="G2422" s="637"/>
      <c r="H2422" s="637"/>
      <c r="I2422" s="642"/>
    </row>
    <row r="2423" spans="1:9">
      <c r="A2423" s="643"/>
      <c r="B2423" s="629"/>
      <c r="C2423" s="630"/>
      <c r="D2423" s="631"/>
      <c r="F2423" s="632"/>
      <c r="G2423" s="632"/>
      <c r="H2423" s="632"/>
      <c r="I2423" s="633"/>
    </row>
    <row r="2424" spans="1:9">
      <c r="A2424" s="643"/>
      <c r="B2424" s="629"/>
      <c r="C2424" s="630"/>
      <c r="D2424" s="631"/>
      <c r="F2424" s="637"/>
      <c r="G2424" s="637"/>
      <c r="H2424" s="637"/>
      <c r="I2424" s="630"/>
    </row>
    <row r="2425" spans="1:9">
      <c r="A2425" s="643"/>
      <c r="B2425" s="653"/>
      <c r="C2425" s="654"/>
      <c r="D2425" s="655"/>
      <c r="E2425" s="619"/>
      <c r="F2425" s="637"/>
      <c r="G2425" s="637"/>
      <c r="H2425" s="637"/>
      <c r="I2425" s="633"/>
    </row>
    <row r="2426" spans="1:9">
      <c r="A2426" s="643"/>
      <c r="B2426" s="629"/>
      <c r="C2426" s="630"/>
      <c r="D2426" s="631"/>
      <c r="F2426" s="632"/>
      <c r="G2426" s="632"/>
      <c r="H2426" s="632"/>
      <c r="I2426" s="633"/>
    </row>
    <row r="2427" spans="1:9">
      <c r="A2427" s="643"/>
      <c r="B2427" s="629"/>
      <c r="C2427" s="630"/>
      <c r="D2427" s="631"/>
      <c r="F2427" s="637"/>
      <c r="G2427" s="637"/>
      <c r="H2427" s="637"/>
      <c r="I2427" s="630"/>
    </row>
    <row r="2428" spans="1:9">
      <c r="A2428" s="643"/>
      <c r="B2428" s="629"/>
      <c r="C2428" s="630"/>
      <c r="D2428" s="631"/>
      <c r="F2428" s="632"/>
      <c r="G2428" s="632"/>
      <c r="H2428" s="632"/>
      <c r="I2428" s="633"/>
    </row>
    <row r="2429" spans="1:9">
      <c r="A2429" s="643"/>
      <c r="B2429" s="629"/>
      <c r="C2429" s="630"/>
      <c r="D2429" s="631"/>
      <c r="F2429" s="637"/>
      <c r="G2429" s="637"/>
      <c r="H2429" s="637"/>
      <c r="I2429" s="630"/>
    </row>
    <row r="2430" spans="1:9">
      <c r="A2430" s="643"/>
      <c r="B2430" s="629"/>
      <c r="C2430" s="630"/>
      <c r="D2430" s="631"/>
      <c r="F2430" s="632"/>
      <c r="G2430" s="632"/>
      <c r="H2430" s="632"/>
      <c r="I2430" s="633"/>
    </row>
    <row r="2431" spans="1:9">
      <c r="A2431" s="643"/>
      <c r="B2431" s="629"/>
      <c r="C2431" s="630"/>
      <c r="D2431" s="631"/>
      <c r="F2431" s="637"/>
      <c r="G2431" s="637"/>
      <c r="H2431" s="637"/>
      <c r="I2431" s="630"/>
    </row>
    <row r="2432" spans="1:9">
      <c r="A2432" s="643"/>
      <c r="B2432" s="654"/>
      <c r="C2432" s="654"/>
      <c r="D2432" s="655"/>
      <c r="E2432" s="619"/>
      <c r="F2432" s="637"/>
      <c r="G2432" s="637"/>
      <c r="H2432" s="637"/>
      <c r="I2432" s="642"/>
    </row>
    <row r="2433" spans="1:9">
      <c r="A2433" s="643"/>
      <c r="B2433" s="629"/>
      <c r="C2433" s="630"/>
      <c r="D2433" s="631"/>
      <c r="F2433" s="632"/>
      <c r="G2433" s="632"/>
      <c r="H2433" s="632"/>
      <c r="I2433" s="633"/>
    </row>
    <row r="2434" spans="1:9">
      <c r="A2434" s="643"/>
      <c r="B2434" s="629"/>
      <c r="C2434" s="630"/>
      <c r="D2434" s="631"/>
      <c r="F2434" s="637"/>
      <c r="G2434" s="637"/>
      <c r="H2434" s="637"/>
      <c r="I2434" s="630"/>
    </row>
    <row r="2435" spans="1:9">
      <c r="A2435" s="643"/>
      <c r="B2435" s="653"/>
      <c r="C2435" s="654"/>
      <c r="D2435" s="655"/>
      <c r="E2435" s="619"/>
      <c r="F2435" s="637"/>
      <c r="G2435" s="637"/>
      <c r="H2435" s="637"/>
      <c r="I2435" s="633"/>
    </row>
    <row r="2436" spans="1:9">
      <c r="A2436" s="643"/>
      <c r="B2436" s="653"/>
      <c r="C2436" s="654"/>
      <c r="D2436" s="655"/>
      <c r="E2436" s="619"/>
      <c r="F2436" s="637"/>
      <c r="G2436" s="637"/>
      <c r="H2436" s="637"/>
      <c r="I2436" s="633"/>
    </row>
    <row r="2437" spans="1:9">
      <c r="A2437" s="643"/>
      <c r="B2437" s="653"/>
      <c r="C2437" s="654"/>
      <c r="D2437" s="655"/>
      <c r="E2437" s="619"/>
      <c r="F2437" s="637"/>
      <c r="G2437" s="637"/>
      <c r="H2437" s="637"/>
      <c r="I2437" s="633"/>
    </row>
    <row r="2438" spans="1:9">
      <c r="A2438" s="643"/>
      <c r="B2438" s="653"/>
      <c r="C2438" s="654"/>
      <c r="D2438" s="655"/>
      <c r="E2438" s="619"/>
      <c r="F2438" s="637"/>
      <c r="G2438" s="637"/>
      <c r="H2438" s="637"/>
      <c r="I2438" s="633"/>
    </row>
    <row r="2439" spans="1:9">
      <c r="A2439" s="643"/>
      <c r="B2439" s="653"/>
      <c r="C2439" s="654"/>
      <c r="D2439" s="655"/>
      <c r="E2439" s="619"/>
      <c r="F2439" s="637"/>
      <c r="G2439" s="637"/>
      <c r="H2439" s="637"/>
      <c r="I2439" s="633"/>
    </row>
    <row r="2440" spans="1:9">
      <c r="A2440" s="643"/>
      <c r="B2440" s="629"/>
      <c r="C2440" s="630"/>
      <c r="D2440" s="631"/>
      <c r="F2440" s="632"/>
      <c r="G2440" s="632"/>
      <c r="H2440" s="632"/>
      <c r="I2440" s="633"/>
    </row>
    <row r="2441" spans="1:9">
      <c r="A2441" s="643"/>
      <c r="B2441" s="629"/>
      <c r="C2441" s="630"/>
      <c r="D2441" s="631"/>
      <c r="F2441" s="637"/>
      <c r="G2441" s="637"/>
      <c r="H2441" s="637"/>
      <c r="I2441" s="630"/>
    </row>
    <row r="2442" spans="1:9">
      <c r="A2442" s="643"/>
      <c r="B2442" s="629"/>
      <c r="C2442" s="630"/>
      <c r="D2442" s="631"/>
      <c r="F2442" s="632"/>
      <c r="G2442" s="632"/>
      <c r="H2442" s="632"/>
      <c r="I2442" s="633"/>
    </row>
    <row r="2443" spans="1:9">
      <c r="A2443" s="643"/>
      <c r="B2443" s="629"/>
      <c r="C2443" s="630"/>
      <c r="D2443" s="631"/>
      <c r="F2443" s="637"/>
      <c r="G2443" s="637"/>
      <c r="H2443" s="637"/>
      <c r="I2443" s="630"/>
    </row>
    <row r="2444" spans="1:9">
      <c r="A2444" s="643"/>
      <c r="B2444" s="629"/>
      <c r="C2444" s="630"/>
      <c r="D2444" s="631"/>
      <c r="F2444" s="632"/>
      <c r="G2444" s="632"/>
      <c r="H2444" s="632"/>
      <c r="I2444" s="633"/>
    </row>
    <row r="2445" spans="1:9">
      <c r="A2445" s="643"/>
      <c r="B2445" s="653"/>
      <c r="C2445" s="654"/>
      <c r="D2445" s="655"/>
      <c r="E2445" s="619"/>
      <c r="F2445" s="637"/>
      <c r="G2445" s="637"/>
      <c r="H2445" s="637"/>
      <c r="I2445" s="633"/>
    </row>
    <row r="2446" spans="1:9">
      <c r="A2446" s="643"/>
      <c r="B2446" s="629"/>
      <c r="C2446" s="630"/>
      <c r="D2446" s="631"/>
      <c r="F2446" s="637"/>
      <c r="G2446" s="637"/>
      <c r="H2446" s="637"/>
      <c r="I2446" s="630"/>
    </row>
    <row r="2447" spans="1:9">
      <c r="A2447" s="643"/>
      <c r="B2447" s="629"/>
      <c r="C2447" s="630"/>
      <c r="D2447" s="631"/>
      <c r="F2447" s="632"/>
      <c r="G2447" s="632"/>
      <c r="H2447" s="632"/>
      <c r="I2447" s="633"/>
    </row>
    <row r="2448" spans="1:9">
      <c r="A2448" s="643"/>
      <c r="B2448" s="629"/>
      <c r="C2448" s="630"/>
      <c r="D2448" s="631"/>
      <c r="F2448" s="637"/>
      <c r="G2448" s="637"/>
      <c r="H2448" s="637"/>
      <c r="I2448" s="630"/>
    </row>
    <row r="2449" spans="1:9">
      <c r="A2449" s="643"/>
      <c r="B2449" s="629"/>
      <c r="C2449" s="630"/>
      <c r="D2449" s="631"/>
      <c r="F2449" s="632"/>
      <c r="G2449" s="632"/>
      <c r="H2449" s="632"/>
      <c r="I2449" s="633"/>
    </row>
    <row r="2450" spans="1:9">
      <c r="A2450" s="643"/>
      <c r="B2450" s="654"/>
      <c r="C2450" s="654"/>
      <c r="D2450" s="655"/>
      <c r="E2450" s="619"/>
      <c r="F2450" s="637"/>
      <c r="G2450" s="637"/>
      <c r="H2450" s="637"/>
      <c r="I2450" s="642"/>
    </row>
    <row r="2451" spans="1:9">
      <c r="A2451" s="643"/>
      <c r="B2451" s="629"/>
      <c r="C2451" s="630"/>
      <c r="D2451" s="631"/>
      <c r="F2451" s="637"/>
      <c r="G2451" s="637"/>
      <c r="H2451" s="637"/>
      <c r="I2451" s="630"/>
    </row>
    <row r="2452" spans="1:9">
      <c r="A2452" s="643"/>
      <c r="B2452" s="653"/>
      <c r="C2452" s="654"/>
      <c r="D2452" s="655"/>
      <c r="E2452" s="619"/>
      <c r="F2452" s="637"/>
      <c r="G2452" s="637"/>
      <c r="H2452" s="637"/>
      <c r="I2452" s="633"/>
    </row>
    <row r="2453" spans="1:9">
      <c r="A2453" s="643"/>
      <c r="B2453" s="629"/>
      <c r="C2453" s="630"/>
      <c r="D2453" s="631"/>
      <c r="F2453" s="632"/>
      <c r="G2453" s="632"/>
      <c r="H2453" s="632"/>
      <c r="I2453" s="633"/>
    </row>
    <row r="2454" spans="1:9">
      <c r="A2454" s="643"/>
      <c r="B2454" s="629"/>
      <c r="C2454" s="630"/>
      <c r="D2454" s="631"/>
      <c r="F2454" s="637"/>
      <c r="G2454" s="637"/>
      <c r="H2454" s="637"/>
      <c r="I2454" s="630"/>
    </row>
    <row r="2455" spans="1:9">
      <c r="A2455" s="643"/>
      <c r="B2455" s="629"/>
      <c r="C2455" s="630"/>
      <c r="D2455" s="631"/>
      <c r="F2455" s="632"/>
      <c r="G2455" s="632"/>
      <c r="H2455" s="632"/>
      <c r="I2455" s="633"/>
    </row>
    <row r="2456" spans="1:9">
      <c r="A2456" s="643"/>
      <c r="B2456" s="629"/>
      <c r="C2456" s="630"/>
      <c r="D2456" s="631"/>
      <c r="F2456" s="637"/>
      <c r="G2456" s="637"/>
      <c r="H2456" s="637"/>
      <c r="I2456" s="630"/>
    </row>
    <row r="2457" spans="1:9">
      <c r="A2457" s="643"/>
      <c r="B2457" s="629"/>
      <c r="C2457" s="630"/>
      <c r="D2457" s="631"/>
      <c r="F2457" s="632"/>
      <c r="G2457" s="632"/>
      <c r="H2457" s="632"/>
      <c r="I2457" s="633"/>
    </row>
    <row r="2458" spans="1:9">
      <c r="A2458" s="643"/>
      <c r="B2458" s="653"/>
      <c r="C2458" s="654"/>
      <c r="D2458" s="655"/>
      <c r="E2458" s="619"/>
      <c r="F2458" s="637"/>
      <c r="G2458" s="637"/>
      <c r="H2458" s="637"/>
      <c r="I2458" s="633"/>
    </row>
    <row r="2459" spans="1:9">
      <c r="A2459" s="643"/>
      <c r="B2459" s="629"/>
      <c r="C2459" s="630"/>
      <c r="D2459" s="631"/>
      <c r="F2459" s="632"/>
      <c r="G2459" s="632"/>
      <c r="H2459" s="632"/>
      <c r="I2459" s="633"/>
    </row>
    <row r="2460" spans="1:9">
      <c r="A2460" s="643"/>
      <c r="B2460" s="653"/>
      <c r="C2460" s="654"/>
      <c r="D2460" s="655"/>
      <c r="E2460" s="619"/>
      <c r="F2460" s="637"/>
      <c r="G2460" s="637"/>
      <c r="H2460" s="637"/>
      <c r="I2460" s="633"/>
    </row>
    <row r="2461" spans="1:9">
      <c r="A2461" s="645"/>
      <c r="B2461" s="629"/>
      <c r="C2461" s="630"/>
      <c r="D2461" s="631"/>
      <c r="F2461" s="632"/>
      <c r="G2461" s="632"/>
      <c r="H2461" s="632"/>
      <c r="I2461" s="633"/>
    </row>
    <row r="2462" spans="1:9">
      <c r="A2462" s="645"/>
      <c r="B2462" s="629"/>
      <c r="C2462" s="630"/>
      <c r="D2462" s="631"/>
      <c r="F2462" s="632"/>
      <c r="G2462" s="632"/>
      <c r="H2462" s="632"/>
      <c r="I2462" s="633"/>
    </row>
    <row r="2463" spans="1:9">
      <c r="A2463" s="645"/>
      <c r="B2463" s="629"/>
      <c r="C2463" s="630"/>
      <c r="D2463" s="631"/>
      <c r="F2463" s="637"/>
      <c r="G2463" s="637"/>
      <c r="H2463" s="637"/>
      <c r="I2463" s="630"/>
    </row>
    <row r="2464" spans="1:9">
      <c r="A2464" s="645"/>
      <c r="B2464" s="629"/>
      <c r="C2464" s="630"/>
      <c r="D2464" s="631"/>
      <c r="F2464" s="632"/>
      <c r="G2464" s="632"/>
      <c r="H2464" s="632"/>
      <c r="I2464" s="633"/>
    </row>
    <row r="2465" spans="1:9">
      <c r="A2465" s="645"/>
      <c r="B2465" s="653"/>
      <c r="C2465" s="654"/>
      <c r="D2465" s="655"/>
      <c r="E2465" s="619"/>
      <c r="F2465" s="637"/>
      <c r="G2465" s="637"/>
      <c r="H2465" s="637"/>
      <c r="I2465" s="633"/>
    </row>
    <row r="2466" spans="1:9">
      <c r="A2466" s="645"/>
      <c r="B2466" s="629"/>
      <c r="C2466" s="630"/>
      <c r="D2466" s="631"/>
      <c r="F2466" s="637"/>
      <c r="G2466" s="637"/>
      <c r="H2466" s="637"/>
      <c r="I2466" s="630"/>
    </row>
    <row r="2467" spans="1:9">
      <c r="A2467" s="645"/>
      <c r="B2467" s="653"/>
      <c r="C2467" s="654"/>
      <c r="D2467" s="655"/>
      <c r="E2467" s="619"/>
      <c r="F2467" s="637"/>
      <c r="G2467" s="637"/>
      <c r="H2467" s="637"/>
      <c r="I2467" s="633"/>
    </row>
    <row r="2468" spans="1:9">
      <c r="A2468" s="645"/>
      <c r="B2468" s="629"/>
      <c r="C2468" s="630"/>
      <c r="D2468" s="631"/>
      <c r="F2468" s="632"/>
      <c r="G2468" s="632"/>
      <c r="H2468" s="632"/>
      <c r="I2468" s="633"/>
    </row>
    <row r="2469" spans="1:9">
      <c r="A2469" s="645"/>
      <c r="B2469" s="629"/>
      <c r="C2469" s="630"/>
      <c r="D2469" s="631"/>
      <c r="F2469" s="637"/>
      <c r="G2469" s="637"/>
      <c r="H2469" s="637"/>
      <c r="I2469" s="630"/>
    </row>
    <row r="2470" spans="1:9">
      <c r="A2470" s="645"/>
      <c r="B2470" s="653"/>
      <c r="C2470" s="654"/>
      <c r="D2470" s="655"/>
      <c r="E2470" s="619"/>
      <c r="F2470" s="637"/>
      <c r="G2470" s="637"/>
      <c r="H2470" s="637"/>
      <c r="I2470" s="642"/>
    </row>
    <row r="2471" spans="1:9">
      <c r="A2471" s="645"/>
      <c r="B2471" s="629"/>
      <c r="C2471" s="630"/>
      <c r="D2471" s="631"/>
      <c r="F2471" s="632"/>
      <c r="G2471" s="632"/>
      <c r="H2471" s="632"/>
      <c r="I2471" s="633"/>
    </row>
    <row r="2472" spans="1:9">
      <c r="A2472" s="645"/>
      <c r="B2472" s="629"/>
      <c r="C2472" s="630"/>
      <c r="D2472" s="631"/>
      <c r="F2472" s="637"/>
      <c r="G2472" s="637"/>
      <c r="H2472" s="637"/>
      <c r="I2472" s="630"/>
    </row>
    <row r="2473" spans="1:9">
      <c r="A2473" s="645"/>
      <c r="B2473" s="629"/>
      <c r="C2473" s="630"/>
      <c r="D2473" s="631"/>
      <c r="F2473" s="637"/>
      <c r="G2473" s="637"/>
      <c r="H2473" s="637"/>
      <c r="I2473" s="630"/>
    </row>
    <row r="2474" spans="1:9">
      <c r="A2474" s="645"/>
      <c r="B2474" s="629"/>
      <c r="C2474" s="630"/>
      <c r="D2474" s="631"/>
      <c r="F2474" s="632"/>
      <c r="G2474" s="632"/>
      <c r="H2474" s="632"/>
      <c r="I2474" s="633"/>
    </row>
    <row r="2475" spans="1:9">
      <c r="A2475" s="645"/>
      <c r="B2475" s="629"/>
      <c r="C2475" s="630"/>
      <c r="D2475" s="631"/>
      <c r="F2475" s="632"/>
      <c r="G2475" s="632"/>
      <c r="H2475" s="632"/>
      <c r="I2475" s="633"/>
    </row>
    <row r="2476" spans="1:9">
      <c r="A2476" s="645"/>
      <c r="B2476" s="653"/>
      <c r="C2476" s="654"/>
      <c r="D2476" s="655"/>
      <c r="E2476" s="619"/>
      <c r="F2476" s="637"/>
      <c r="G2476" s="637"/>
      <c r="H2476" s="637"/>
      <c r="I2476" s="633"/>
    </row>
    <row r="2477" spans="1:9">
      <c r="A2477" s="645"/>
      <c r="B2477" s="653"/>
      <c r="C2477" s="654"/>
      <c r="D2477" s="655"/>
      <c r="E2477" s="619"/>
      <c r="F2477" s="637"/>
      <c r="G2477" s="637"/>
      <c r="H2477" s="637"/>
      <c r="I2477" s="633"/>
    </row>
    <row r="2478" spans="1:9">
      <c r="A2478" s="645"/>
      <c r="B2478" s="653"/>
      <c r="C2478" s="654"/>
      <c r="D2478" s="655"/>
      <c r="E2478" s="619"/>
      <c r="F2478" s="637"/>
      <c r="G2478" s="637"/>
      <c r="H2478" s="637"/>
      <c r="I2478" s="633"/>
    </row>
    <row r="2479" spans="1:9">
      <c r="A2479" s="645"/>
      <c r="B2479" s="653"/>
      <c r="C2479" s="654"/>
      <c r="D2479" s="655"/>
      <c r="E2479" s="619"/>
      <c r="F2479" s="637"/>
      <c r="G2479" s="637"/>
      <c r="H2479" s="637"/>
      <c r="I2479" s="633"/>
    </row>
    <row r="2480" spans="1:9">
      <c r="A2480" s="645"/>
      <c r="B2480" s="629"/>
      <c r="C2480" s="630"/>
      <c r="D2480" s="631"/>
      <c r="F2480" s="637"/>
      <c r="G2480" s="637"/>
      <c r="H2480" s="637"/>
      <c r="I2480" s="630"/>
    </row>
    <row r="2481" spans="1:9">
      <c r="A2481" s="645"/>
      <c r="B2481" s="629"/>
      <c r="C2481" s="630"/>
      <c r="D2481" s="631"/>
      <c r="F2481" s="632"/>
      <c r="G2481" s="632"/>
      <c r="H2481" s="632"/>
      <c r="I2481" s="633"/>
    </row>
    <row r="2482" spans="1:9">
      <c r="A2482" s="645"/>
      <c r="B2482" s="629"/>
      <c r="C2482" s="630"/>
      <c r="D2482" s="631"/>
      <c r="F2482" s="637"/>
      <c r="G2482" s="637"/>
      <c r="H2482" s="637"/>
      <c r="I2482" s="630"/>
    </row>
    <row r="2483" spans="1:9">
      <c r="A2483" s="645"/>
      <c r="B2483" s="629"/>
      <c r="C2483" s="630"/>
      <c r="D2483" s="631"/>
      <c r="F2483" s="632"/>
      <c r="G2483" s="632"/>
      <c r="H2483" s="632"/>
      <c r="I2483" s="633"/>
    </row>
    <row r="2484" spans="1:9">
      <c r="A2484" s="645"/>
      <c r="B2484" s="654"/>
      <c r="C2484" s="654"/>
      <c r="D2484" s="655"/>
      <c r="E2484" s="619"/>
      <c r="F2484" s="637"/>
      <c r="G2484" s="637"/>
      <c r="H2484" s="637"/>
      <c r="I2484" s="642"/>
    </row>
    <row r="2485" spans="1:9">
      <c r="A2485" s="645"/>
      <c r="B2485" s="629"/>
      <c r="C2485" s="630"/>
      <c r="D2485" s="631"/>
      <c r="F2485" s="637"/>
      <c r="G2485" s="637"/>
      <c r="H2485" s="637"/>
      <c r="I2485" s="630"/>
    </row>
    <row r="2486" spans="1:9">
      <c r="A2486" s="645"/>
      <c r="B2486" s="629"/>
      <c r="C2486" s="630"/>
      <c r="D2486" s="631"/>
      <c r="F2486" s="632"/>
      <c r="G2486" s="632"/>
      <c r="H2486" s="632"/>
      <c r="I2486" s="633"/>
    </row>
    <row r="2487" spans="1:9">
      <c r="A2487" s="645"/>
      <c r="B2487" s="629"/>
      <c r="C2487" s="630"/>
      <c r="D2487" s="631"/>
      <c r="F2487" s="637"/>
      <c r="G2487" s="637"/>
      <c r="H2487" s="637"/>
      <c r="I2487" s="630"/>
    </row>
    <row r="2488" spans="1:9">
      <c r="A2488" s="645"/>
      <c r="B2488" s="629"/>
      <c r="C2488" s="630"/>
      <c r="D2488" s="631"/>
      <c r="F2488" s="632"/>
      <c r="G2488" s="632"/>
      <c r="H2488" s="632"/>
      <c r="I2488" s="633"/>
    </row>
    <row r="2489" spans="1:9">
      <c r="A2489" s="645"/>
      <c r="B2489" s="629"/>
      <c r="C2489" s="630"/>
      <c r="D2489" s="631"/>
      <c r="F2489" s="637"/>
      <c r="G2489" s="637"/>
      <c r="H2489" s="637"/>
      <c r="I2489" s="630"/>
    </row>
    <row r="2490" spans="1:9">
      <c r="A2490" s="645"/>
      <c r="B2490" s="629"/>
      <c r="C2490" s="630"/>
      <c r="D2490" s="631"/>
      <c r="F2490" s="632"/>
      <c r="G2490" s="632"/>
      <c r="H2490" s="632"/>
      <c r="I2490" s="633"/>
    </row>
    <row r="2491" spans="1:9">
      <c r="A2491" s="645"/>
      <c r="B2491" s="653"/>
      <c r="C2491" s="654"/>
      <c r="D2491" s="655"/>
      <c r="E2491" s="619"/>
      <c r="F2491" s="637"/>
      <c r="G2491" s="637"/>
      <c r="H2491" s="637"/>
      <c r="I2491" s="633"/>
    </row>
    <row r="2492" spans="1:9">
      <c r="A2492" s="645"/>
      <c r="B2492" s="629"/>
      <c r="C2492" s="630"/>
      <c r="D2492" s="631"/>
      <c r="F2492" s="637"/>
      <c r="G2492" s="637"/>
      <c r="H2492" s="637"/>
      <c r="I2492" s="630"/>
    </row>
    <row r="2493" spans="1:9">
      <c r="A2493" s="645"/>
      <c r="B2493" s="629"/>
      <c r="C2493" s="630"/>
      <c r="D2493" s="631"/>
      <c r="F2493" s="632"/>
      <c r="G2493" s="632"/>
      <c r="H2493" s="632"/>
      <c r="I2493" s="633"/>
    </row>
    <row r="2494" spans="1:9">
      <c r="A2494" s="645"/>
      <c r="B2494" s="653"/>
      <c r="C2494" s="654"/>
      <c r="D2494" s="655"/>
      <c r="E2494" s="619"/>
      <c r="F2494" s="637"/>
      <c r="G2494" s="637"/>
      <c r="H2494" s="637"/>
      <c r="I2494" s="633"/>
    </row>
    <row r="2495" spans="1:9">
      <c r="A2495" s="645"/>
      <c r="B2495" s="653"/>
      <c r="C2495" s="654"/>
      <c r="D2495" s="655"/>
      <c r="E2495" s="619"/>
      <c r="F2495" s="637"/>
      <c r="G2495" s="637"/>
      <c r="H2495" s="637"/>
      <c r="I2495" s="633"/>
    </row>
    <row r="2496" spans="1:9">
      <c r="A2496" s="645"/>
      <c r="B2496" s="653"/>
      <c r="C2496" s="654"/>
      <c r="D2496" s="655"/>
      <c r="E2496" s="619"/>
      <c r="F2496" s="637"/>
      <c r="G2496" s="637"/>
      <c r="H2496" s="637"/>
      <c r="I2496" s="633"/>
    </row>
    <row r="2497" spans="1:9">
      <c r="A2497" s="645"/>
      <c r="B2497" s="629"/>
      <c r="C2497" s="630"/>
      <c r="D2497" s="631"/>
      <c r="F2497" s="637"/>
      <c r="G2497" s="637"/>
      <c r="H2497" s="637"/>
      <c r="I2497" s="630"/>
    </row>
    <row r="2498" spans="1:9">
      <c r="A2498" s="645"/>
      <c r="B2498" s="629"/>
      <c r="C2498" s="630"/>
      <c r="D2498" s="631"/>
      <c r="F2498" s="632"/>
      <c r="G2498" s="632"/>
      <c r="H2498" s="632"/>
      <c r="I2498" s="633"/>
    </row>
    <row r="2499" spans="1:9">
      <c r="A2499" s="645"/>
      <c r="B2499" s="629"/>
      <c r="C2499" s="630"/>
      <c r="D2499" s="631"/>
      <c r="F2499" s="637"/>
      <c r="G2499" s="637"/>
      <c r="H2499" s="637"/>
      <c r="I2499" s="630"/>
    </row>
    <row r="2500" spans="1:9">
      <c r="A2500" s="645"/>
      <c r="B2500" s="629"/>
      <c r="C2500" s="630"/>
      <c r="D2500" s="631"/>
      <c r="F2500" s="632"/>
      <c r="G2500" s="632"/>
      <c r="H2500" s="632"/>
      <c r="I2500" s="633"/>
    </row>
    <row r="2501" spans="1:9">
      <c r="A2501" s="645"/>
      <c r="B2501" s="629"/>
      <c r="C2501" s="630"/>
      <c r="D2501" s="631"/>
      <c r="F2501" s="637"/>
      <c r="G2501" s="637"/>
      <c r="H2501" s="637"/>
      <c r="I2501" s="630"/>
    </row>
    <row r="2502" spans="1:9">
      <c r="A2502" s="645"/>
      <c r="B2502" s="653"/>
      <c r="C2502" s="654"/>
      <c r="D2502" s="655"/>
      <c r="E2502" s="619"/>
      <c r="F2502" s="637"/>
      <c r="G2502" s="637"/>
      <c r="H2502" s="637"/>
      <c r="I2502" s="633"/>
    </row>
    <row r="2503" spans="1:9">
      <c r="A2503" s="645"/>
      <c r="B2503" s="629"/>
      <c r="C2503" s="630"/>
      <c r="D2503" s="631"/>
      <c r="F2503" s="637"/>
      <c r="G2503" s="637"/>
      <c r="H2503" s="637"/>
      <c r="I2503" s="630"/>
    </row>
    <row r="2504" spans="1:9">
      <c r="A2504" s="645"/>
      <c r="B2504" s="629"/>
      <c r="C2504" s="630"/>
      <c r="D2504" s="631"/>
      <c r="F2504" s="632"/>
      <c r="G2504" s="632"/>
      <c r="H2504" s="632"/>
      <c r="I2504" s="633"/>
    </row>
    <row r="2505" spans="1:9">
      <c r="A2505" s="645"/>
      <c r="B2505" s="629"/>
      <c r="C2505" s="630"/>
      <c r="D2505" s="631"/>
      <c r="F2505" s="637"/>
      <c r="G2505" s="637"/>
      <c r="H2505" s="637"/>
      <c r="I2505" s="630"/>
    </row>
    <row r="2506" spans="1:9">
      <c r="A2506" s="645"/>
      <c r="B2506" s="629"/>
      <c r="C2506" s="630"/>
      <c r="D2506" s="631"/>
      <c r="F2506" s="632"/>
      <c r="G2506" s="632"/>
      <c r="H2506" s="632"/>
      <c r="I2506" s="633"/>
    </row>
    <row r="2507" spans="1:9">
      <c r="A2507" s="645"/>
      <c r="B2507" s="629"/>
      <c r="C2507" s="630"/>
      <c r="D2507" s="631"/>
      <c r="F2507" s="637"/>
      <c r="G2507" s="637"/>
      <c r="H2507" s="637"/>
      <c r="I2507" s="630"/>
    </row>
    <row r="2508" spans="1:9">
      <c r="A2508" s="645"/>
      <c r="B2508" s="630"/>
      <c r="C2508" s="630"/>
      <c r="D2508" s="631"/>
      <c r="E2508" s="619"/>
      <c r="F2508" s="637"/>
      <c r="G2508" s="637"/>
      <c r="H2508" s="637"/>
      <c r="I2508" s="642"/>
    </row>
    <row r="2509" spans="1:9">
      <c r="A2509" s="645"/>
      <c r="B2509" s="653"/>
      <c r="C2509" s="654"/>
      <c r="D2509" s="655"/>
      <c r="E2509" s="619"/>
      <c r="F2509" s="637"/>
      <c r="G2509" s="637"/>
      <c r="H2509" s="637"/>
      <c r="I2509" s="633"/>
    </row>
    <row r="2510" spans="1:9">
      <c r="A2510" s="645"/>
      <c r="B2510" s="629"/>
      <c r="C2510" s="630"/>
      <c r="D2510" s="631"/>
      <c r="F2510" s="632"/>
      <c r="G2510" s="632"/>
      <c r="H2510" s="632"/>
      <c r="I2510" s="633"/>
    </row>
    <row r="2511" spans="1:9">
      <c r="A2511" s="645"/>
      <c r="B2511" s="653"/>
      <c r="C2511" s="654"/>
      <c r="D2511" s="655"/>
      <c r="E2511" s="619"/>
      <c r="F2511" s="637"/>
      <c r="G2511" s="637"/>
      <c r="H2511" s="637"/>
      <c r="I2511" s="633"/>
    </row>
    <row r="2512" spans="1:9">
      <c r="A2512" s="645"/>
      <c r="B2512" s="629"/>
      <c r="C2512" s="630"/>
      <c r="D2512" s="631"/>
      <c r="F2512" s="632"/>
      <c r="G2512" s="632"/>
      <c r="H2512" s="632"/>
      <c r="I2512" s="633"/>
    </row>
    <row r="2513" spans="1:9">
      <c r="A2513" s="645"/>
      <c r="B2513" s="629"/>
      <c r="C2513" s="630"/>
      <c r="D2513" s="631"/>
      <c r="F2513" s="637"/>
      <c r="G2513" s="637"/>
      <c r="H2513" s="637"/>
      <c r="I2513" s="630"/>
    </row>
    <row r="2514" spans="1:9">
      <c r="A2514" s="645"/>
      <c r="B2514" s="629"/>
      <c r="C2514" s="630"/>
      <c r="D2514" s="631"/>
      <c r="F2514" s="632"/>
      <c r="G2514" s="632"/>
      <c r="H2514" s="632"/>
      <c r="I2514" s="633"/>
    </row>
    <row r="2515" spans="1:9">
      <c r="A2515" s="645"/>
      <c r="B2515" s="653"/>
      <c r="C2515" s="654"/>
      <c r="D2515" s="655"/>
      <c r="E2515" s="619"/>
      <c r="F2515" s="637"/>
      <c r="G2515" s="637"/>
      <c r="H2515" s="637"/>
      <c r="I2515" s="633"/>
    </row>
    <row r="2516" spans="1:9">
      <c r="A2516" s="645"/>
      <c r="B2516" s="653"/>
      <c r="C2516" s="654"/>
      <c r="D2516" s="655"/>
      <c r="E2516" s="619"/>
      <c r="F2516" s="637"/>
      <c r="G2516" s="637"/>
      <c r="H2516" s="637"/>
      <c r="I2516" s="642"/>
    </row>
    <row r="2517" spans="1:9">
      <c r="A2517" s="645"/>
      <c r="B2517" s="653"/>
      <c r="C2517" s="654"/>
      <c r="D2517" s="655"/>
      <c r="E2517" s="619"/>
      <c r="F2517" s="637"/>
      <c r="G2517" s="637"/>
      <c r="H2517" s="637"/>
      <c r="I2517" s="642"/>
    </row>
    <row r="2518" spans="1:9">
      <c r="A2518" s="645"/>
      <c r="B2518" s="629"/>
      <c r="C2518" s="630"/>
      <c r="D2518" s="631"/>
      <c r="F2518" s="637"/>
      <c r="G2518" s="637"/>
      <c r="H2518" s="637"/>
      <c r="I2518" s="630"/>
    </row>
    <row r="2519" spans="1:9">
      <c r="A2519" s="645"/>
      <c r="B2519" s="629"/>
      <c r="C2519" s="630"/>
      <c r="D2519" s="631"/>
      <c r="F2519" s="632"/>
      <c r="G2519" s="632"/>
      <c r="H2519" s="632"/>
      <c r="I2519" s="633"/>
    </row>
    <row r="2520" spans="1:9">
      <c r="A2520" s="645"/>
      <c r="B2520" s="629"/>
      <c r="C2520" s="630"/>
      <c r="D2520" s="631"/>
      <c r="F2520" s="637"/>
      <c r="G2520" s="637"/>
      <c r="H2520" s="637"/>
      <c r="I2520" s="630"/>
    </row>
    <row r="2521" spans="1:9">
      <c r="A2521" s="645"/>
      <c r="B2521" s="653"/>
      <c r="C2521" s="654"/>
      <c r="D2521" s="655"/>
      <c r="E2521" s="619"/>
      <c r="F2521" s="637"/>
      <c r="G2521" s="637"/>
      <c r="H2521" s="637"/>
      <c r="I2521" s="633"/>
    </row>
    <row r="2522" spans="1:9">
      <c r="A2522" s="645"/>
      <c r="B2522" s="629"/>
      <c r="C2522" s="630"/>
      <c r="D2522" s="631"/>
      <c r="F2522" s="632"/>
      <c r="G2522" s="632"/>
      <c r="H2522" s="632"/>
      <c r="I2522" s="633"/>
    </row>
    <row r="2523" spans="1:9">
      <c r="A2523" s="645"/>
      <c r="B2523" s="629"/>
      <c r="C2523" s="630"/>
      <c r="D2523" s="631"/>
      <c r="F2523" s="632"/>
      <c r="G2523" s="632"/>
      <c r="H2523" s="632"/>
      <c r="I2523" s="633"/>
    </row>
    <row r="2524" spans="1:9">
      <c r="A2524" s="645"/>
      <c r="B2524" s="629"/>
      <c r="C2524" s="630"/>
      <c r="D2524" s="631"/>
      <c r="F2524" s="637"/>
      <c r="G2524" s="637"/>
      <c r="H2524" s="637"/>
      <c r="I2524" s="630"/>
    </row>
    <row r="2525" spans="1:9">
      <c r="A2525" s="645"/>
      <c r="B2525" s="629"/>
      <c r="C2525" s="630"/>
      <c r="D2525" s="631"/>
      <c r="F2525" s="632"/>
      <c r="G2525" s="632"/>
      <c r="H2525" s="632"/>
      <c r="I2525" s="633"/>
    </row>
    <row r="2526" spans="1:9">
      <c r="A2526" s="645"/>
      <c r="B2526" s="654"/>
      <c r="C2526" s="654"/>
      <c r="D2526" s="655"/>
      <c r="E2526" s="619"/>
      <c r="F2526" s="637"/>
      <c r="G2526" s="637"/>
      <c r="H2526" s="637"/>
      <c r="I2526" s="642"/>
    </row>
    <row r="2527" spans="1:9">
      <c r="A2527" s="645"/>
      <c r="B2527" s="653"/>
      <c r="C2527" s="654"/>
      <c r="D2527" s="655"/>
      <c r="E2527" s="619"/>
      <c r="F2527" s="637"/>
      <c r="G2527" s="637"/>
      <c r="H2527" s="637"/>
      <c r="I2527" s="633"/>
    </row>
    <row r="2528" spans="1:9">
      <c r="A2528" s="645"/>
      <c r="B2528" s="629"/>
      <c r="C2528" s="630"/>
      <c r="D2528" s="631"/>
      <c r="F2528" s="637"/>
      <c r="G2528" s="637"/>
      <c r="H2528" s="637"/>
      <c r="I2528" s="630"/>
    </row>
    <row r="2529" spans="1:9">
      <c r="A2529" s="645"/>
      <c r="B2529" s="653"/>
      <c r="C2529" s="654"/>
      <c r="D2529" s="655"/>
      <c r="E2529" s="619"/>
      <c r="F2529" s="637"/>
      <c r="G2529" s="637"/>
      <c r="H2529" s="637"/>
      <c r="I2529" s="633"/>
    </row>
    <row r="2530" spans="1:9">
      <c r="A2530" s="645"/>
      <c r="B2530" s="629"/>
      <c r="C2530" s="630"/>
      <c r="D2530" s="631"/>
      <c r="F2530" s="632"/>
      <c r="G2530" s="632"/>
      <c r="H2530" s="632"/>
      <c r="I2530" s="633"/>
    </row>
    <row r="2531" spans="1:9">
      <c r="A2531" s="645"/>
      <c r="B2531" s="629"/>
      <c r="C2531" s="630"/>
      <c r="D2531" s="631"/>
      <c r="F2531" s="637"/>
      <c r="G2531" s="637"/>
      <c r="H2531" s="637"/>
      <c r="I2531" s="630"/>
    </row>
    <row r="2532" spans="1:9">
      <c r="A2532" s="645"/>
      <c r="B2532" s="629"/>
      <c r="C2532" s="630"/>
      <c r="D2532" s="631"/>
      <c r="F2532" s="632"/>
      <c r="G2532" s="632"/>
      <c r="H2532" s="632"/>
      <c r="I2532" s="633"/>
    </row>
    <row r="2533" spans="1:9">
      <c r="A2533" s="645"/>
      <c r="B2533" s="653"/>
      <c r="C2533" s="654"/>
      <c r="D2533" s="655"/>
      <c r="E2533" s="619"/>
      <c r="F2533" s="637"/>
      <c r="G2533" s="637"/>
      <c r="H2533" s="637"/>
      <c r="I2533" s="633"/>
    </row>
    <row r="2534" spans="1:9">
      <c r="A2534" s="645"/>
      <c r="B2534" s="629"/>
      <c r="C2534" s="630"/>
      <c r="D2534" s="631"/>
      <c r="F2534" s="637"/>
      <c r="G2534" s="637"/>
      <c r="H2534" s="637"/>
      <c r="I2534" s="630"/>
    </row>
    <row r="2535" spans="1:9">
      <c r="A2535" s="645"/>
      <c r="B2535" s="654"/>
      <c r="C2535" s="654"/>
      <c r="D2535" s="655"/>
      <c r="E2535" s="619"/>
      <c r="F2535" s="637"/>
      <c r="G2535" s="637"/>
      <c r="H2535" s="637"/>
      <c r="I2535" s="642"/>
    </row>
    <row r="2536" spans="1:9">
      <c r="A2536" s="645"/>
      <c r="B2536" s="653"/>
      <c r="C2536" s="654"/>
      <c r="D2536" s="655"/>
      <c r="E2536" s="619"/>
      <c r="F2536" s="637"/>
      <c r="G2536" s="637"/>
      <c r="H2536" s="637"/>
      <c r="I2536" s="633"/>
    </row>
    <row r="2537" spans="1:9">
      <c r="A2537" s="645"/>
      <c r="B2537" s="629"/>
      <c r="C2537" s="630"/>
      <c r="D2537" s="631"/>
      <c r="F2537" s="632"/>
      <c r="G2537" s="632"/>
      <c r="H2537" s="632"/>
      <c r="I2537" s="633"/>
    </row>
    <row r="2538" spans="1:9">
      <c r="A2538" s="645"/>
      <c r="B2538" s="653"/>
      <c r="C2538" s="654"/>
      <c r="D2538" s="655"/>
      <c r="E2538" s="619"/>
      <c r="F2538" s="637"/>
      <c r="G2538" s="637"/>
      <c r="H2538" s="637"/>
      <c r="I2538" s="633"/>
    </row>
    <row r="2539" spans="1:9">
      <c r="A2539" s="645"/>
      <c r="B2539" s="629"/>
      <c r="C2539" s="630"/>
      <c r="D2539" s="631"/>
      <c r="F2539" s="637"/>
      <c r="G2539" s="637"/>
      <c r="H2539" s="637"/>
      <c r="I2539" s="630"/>
    </row>
    <row r="2540" spans="1:9">
      <c r="A2540" s="645"/>
      <c r="B2540" s="629"/>
      <c r="C2540" s="630"/>
      <c r="D2540" s="631"/>
      <c r="F2540" s="632"/>
      <c r="G2540" s="632"/>
      <c r="H2540" s="632"/>
      <c r="I2540" s="633"/>
    </row>
    <row r="2541" spans="1:9">
      <c r="A2541" s="645"/>
      <c r="B2541" s="653"/>
      <c r="C2541" s="654"/>
      <c r="D2541" s="655"/>
      <c r="E2541" s="619"/>
      <c r="F2541" s="637"/>
      <c r="G2541" s="637"/>
      <c r="H2541" s="637"/>
      <c r="I2541" s="642"/>
    </row>
    <row r="2542" spans="1:9">
      <c r="A2542" s="645"/>
      <c r="B2542" s="654"/>
      <c r="C2542" s="654"/>
      <c r="D2542" s="655"/>
      <c r="E2542" s="619"/>
      <c r="F2542" s="637"/>
      <c r="G2542" s="637"/>
      <c r="H2542" s="637"/>
      <c r="I2542" s="642"/>
    </row>
    <row r="2543" spans="1:9">
      <c r="A2543" s="645"/>
      <c r="B2543" s="653"/>
      <c r="C2543" s="654"/>
      <c r="D2543" s="655"/>
      <c r="E2543" s="619"/>
      <c r="F2543" s="637"/>
      <c r="G2543" s="637"/>
      <c r="H2543" s="637"/>
      <c r="I2543" s="633"/>
    </row>
    <row r="2544" spans="1:9">
      <c r="A2544" s="645"/>
      <c r="B2544" s="629"/>
      <c r="C2544" s="630"/>
      <c r="D2544" s="631"/>
      <c r="F2544" s="637"/>
      <c r="G2544" s="637"/>
      <c r="H2544" s="637"/>
      <c r="I2544" s="630"/>
    </row>
    <row r="2545" spans="1:9">
      <c r="A2545" s="645"/>
      <c r="B2545" s="629"/>
      <c r="C2545" s="630"/>
      <c r="D2545" s="631"/>
      <c r="F2545" s="632"/>
      <c r="G2545" s="632"/>
      <c r="H2545" s="632"/>
      <c r="I2545" s="633"/>
    </row>
    <row r="2546" spans="1:9">
      <c r="A2546" s="645"/>
      <c r="B2546" s="629"/>
      <c r="C2546" s="630"/>
      <c r="D2546" s="631"/>
      <c r="F2546" s="637"/>
      <c r="G2546" s="637"/>
      <c r="H2546" s="637"/>
      <c r="I2546" s="630"/>
    </row>
    <row r="2547" spans="1:9">
      <c r="A2547" s="645"/>
      <c r="B2547" s="653"/>
      <c r="C2547" s="654"/>
      <c r="D2547" s="655"/>
      <c r="E2547" s="619"/>
      <c r="F2547" s="637"/>
      <c r="G2547" s="637"/>
      <c r="H2547" s="637"/>
      <c r="I2547" s="633"/>
    </row>
    <row r="2548" spans="1:9">
      <c r="A2548" s="645"/>
      <c r="B2548" s="629"/>
      <c r="C2548" s="630"/>
      <c r="D2548" s="631"/>
      <c r="F2548" s="632"/>
      <c r="G2548" s="632"/>
      <c r="H2548" s="632"/>
      <c r="I2548" s="633"/>
    </row>
    <row r="2549" spans="1:9">
      <c r="A2549" s="645"/>
      <c r="B2549" s="654"/>
      <c r="C2549" s="654"/>
      <c r="D2549" s="655"/>
      <c r="E2549" s="619"/>
      <c r="F2549" s="637"/>
      <c r="G2549" s="637"/>
      <c r="H2549" s="637"/>
      <c r="I2549" s="642"/>
    </row>
    <row r="2550" spans="1:9">
      <c r="A2550" s="645"/>
      <c r="B2550" s="629"/>
      <c r="C2550" s="630"/>
      <c r="D2550" s="631"/>
      <c r="F2550" s="637"/>
      <c r="G2550" s="637"/>
      <c r="H2550" s="637"/>
      <c r="I2550" s="630"/>
    </row>
    <row r="2551" spans="1:9">
      <c r="A2551" s="645"/>
      <c r="B2551" s="629"/>
      <c r="C2551" s="630"/>
      <c r="D2551" s="631"/>
      <c r="F2551" s="632"/>
      <c r="G2551" s="632"/>
      <c r="H2551" s="632"/>
      <c r="I2551" s="633"/>
    </row>
    <row r="2552" spans="1:9">
      <c r="A2552" s="645"/>
      <c r="B2552" s="629"/>
      <c r="C2552" s="630"/>
      <c r="D2552" s="631"/>
      <c r="F2552" s="637"/>
      <c r="G2552" s="637"/>
      <c r="H2552" s="637"/>
      <c r="I2552" s="630"/>
    </row>
    <row r="2553" spans="1:9">
      <c r="A2553" s="648"/>
      <c r="B2553" s="629"/>
      <c r="C2553" s="630"/>
      <c r="D2553" s="631"/>
      <c r="F2553" s="632"/>
      <c r="G2553" s="632"/>
      <c r="H2553" s="632"/>
      <c r="I2553" s="633"/>
    </row>
    <row r="2554" spans="1:9">
      <c r="A2554" s="645"/>
      <c r="B2554" s="653"/>
      <c r="C2554" s="654"/>
      <c r="D2554" s="655"/>
      <c r="E2554" s="619"/>
      <c r="F2554" s="637"/>
      <c r="G2554" s="637"/>
      <c r="H2554" s="637"/>
      <c r="I2554" s="633"/>
    </row>
    <row r="2555" spans="1:9">
      <c r="A2555" s="645"/>
      <c r="B2555" s="629"/>
      <c r="C2555" s="630"/>
      <c r="D2555" s="631"/>
      <c r="F2555" s="637"/>
      <c r="G2555" s="637"/>
      <c r="H2555" s="637"/>
      <c r="I2555" s="630"/>
    </row>
    <row r="2556" spans="1:9">
      <c r="A2556" s="645"/>
      <c r="B2556" s="629"/>
      <c r="C2556" s="630"/>
      <c r="D2556" s="631"/>
      <c r="F2556" s="632"/>
      <c r="G2556" s="632"/>
      <c r="H2556" s="632"/>
      <c r="I2556" s="633"/>
    </row>
    <row r="2557" spans="1:9">
      <c r="A2557" s="645"/>
      <c r="B2557" s="629"/>
      <c r="C2557" s="630"/>
      <c r="D2557" s="631"/>
      <c r="F2557" s="632"/>
      <c r="G2557" s="632"/>
      <c r="H2557" s="632"/>
      <c r="I2557" s="633"/>
    </row>
    <row r="2558" spans="1:9">
      <c r="A2558" s="645"/>
      <c r="B2558" s="629"/>
      <c r="C2558" s="630"/>
      <c r="D2558" s="631"/>
      <c r="F2558" s="637"/>
      <c r="G2558" s="637"/>
      <c r="H2558" s="637"/>
      <c r="I2558" s="630"/>
    </row>
    <row r="2559" spans="1:9">
      <c r="A2559" s="645"/>
      <c r="B2559" s="629"/>
      <c r="C2559" s="630"/>
      <c r="D2559" s="631"/>
      <c r="F2559" s="632"/>
      <c r="G2559" s="632"/>
      <c r="H2559" s="632"/>
      <c r="I2559" s="633"/>
    </row>
    <row r="2560" spans="1:9">
      <c r="A2560" s="643"/>
      <c r="B2560" s="629"/>
      <c r="C2560" s="630"/>
      <c r="D2560" s="631"/>
      <c r="F2560" s="637"/>
      <c r="G2560" s="637"/>
      <c r="H2560" s="637"/>
      <c r="I2560" s="630"/>
    </row>
    <row r="2561" spans="1:9">
      <c r="A2561" s="643"/>
      <c r="B2561" s="629"/>
      <c r="C2561" s="630"/>
      <c r="D2561" s="631"/>
      <c r="F2561" s="632"/>
      <c r="G2561" s="632"/>
      <c r="H2561" s="632"/>
      <c r="I2561" s="633"/>
    </row>
    <row r="2562" spans="1:9">
      <c r="A2562" s="643"/>
      <c r="B2562" s="629"/>
      <c r="C2562" s="630"/>
      <c r="D2562" s="631"/>
      <c r="F2562" s="637"/>
      <c r="G2562" s="637"/>
      <c r="H2562" s="637"/>
      <c r="I2562" s="630"/>
    </row>
    <row r="2563" spans="1:9">
      <c r="A2563" s="643"/>
      <c r="B2563" s="629"/>
      <c r="C2563" s="630"/>
      <c r="D2563" s="631"/>
      <c r="F2563" s="637"/>
      <c r="G2563" s="637"/>
      <c r="H2563" s="637"/>
      <c r="I2563" s="630"/>
    </row>
    <row r="2564" spans="1:9">
      <c r="A2564" s="643"/>
      <c r="B2564" s="629"/>
      <c r="C2564" s="630"/>
      <c r="D2564" s="631"/>
      <c r="F2564" s="632"/>
      <c r="G2564" s="632"/>
      <c r="H2564" s="632"/>
      <c r="I2564" s="633"/>
    </row>
    <row r="2565" spans="1:9">
      <c r="A2565" s="643"/>
      <c r="B2565" s="629"/>
      <c r="C2565" s="630"/>
      <c r="D2565" s="631"/>
      <c r="F2565" s="637"/>
      <c r="G2565" s="637"/>
      <c r="H2565" s="637"/>
      <c r="I2565" s="630"/>
    </row>
    <row r="2566" spans="1:9">
      <c r="A2566" s="643"/>
      <c r="B2566" s="629"/>
      <c r="C2566" s="630"/>
      <c r="D2566" s="631"/>
      <c r="F2566" s="632"/>
      <c r="G2566" s="632"/>
      <c r="H2566" s="632"/>
      <c r="I2566" s="633"/>
    </row>
    <row r="2567" spans="1:9">
      <c r="A2567" s="649"/>
      <c r="B2567" s="629"/>
      <c r="C2567" s="630"/>
      <c r="D2567" s="631"/>
      <c r="F2567" s="632"/>
      <c r="G2567" s="632"/>
      <c r="H2567" s="632"/>
      <c r="I2567" s="633"/>
    </row>
    <row r="2568" spans="1:9">
      <c r="A2568" s="649"/>
      <c r="B2568" s="629"/>
      <c r="C2568" s="630"/>
      <c r="D2568" s="631"/>
      <c r="F2568" s="637"/>
      <c r="G2568" s="637"/>
      <c r="H2568" s="637"/>
      <c r="I2568" s="630"/>
    </row>
    <row r="2569" spans="1:9">
      <c r="A2569" s="649"/>
      <c r="B2569" s="629"/>
      <c r="C2569" s="630"/>
      <c r="D2569" s="631"/>
      <c r="F2569" s="637"/>
      <c r="G2569" s="637"/>
      <c r="H2569" s="637"/>
      <c r="I2569" s="630"/>
    </row>
    <row r="2570" spans="1:9">
      <c r="A2570" s="649"/>
      <c r="B2570" s="629"/>
      <c r="C2570" s="630"/>
      <c r="D2570" s="631"/>
      <c r="F2570" s="632"/>
      <c r="G2570" s="632"/>
      <c r="H2570" s="632"/>
      <c r="I2570" s="633"/>
    </row>
    <row r="2571" spans="1:9">
      <c r="A2571" s="649"/>
      <c r="B2571" s="629"/>
      <c r="C2571" s="630"/>
      <c r="D2571" s="631"/>
      <c r="F2571" s="632"/>
      <c r="G2571" s="632"/>
      <c r="H2571" s="632"/>
      <c r="I2571" s="633"/>
    </row>
    <row r="2572" spans="1:9">
      <c r="A2572" s="649"/>
      <c r="B2572" s="629"/>
      <c r="C2572" s="630"/>
      <c r="D2572" s="631"/>
      <c r="F2572" s="632"/>
      <c r="G2572" s="632"/>
      <c r="H2572" s="632"/>
      <c r="I2572" s="633"/>
    </row>
    <row r="2573" spans="1:9">
      <c r="A2573" s="649"/>
      <c r="B2573" s="629"/>
      <c r="C2573" s="630"/>
      <c r="D2573" s="631"/>
      <c r="F2573" s="637"/>
      <c r="G2573" s="637"/>
      <c r="H2573" s="637"/>
      <c r="I2573" s="630"/>
    </row>
    <row r="2574" spans="1:9">
      <c r="A2574" s="649"/>
      <c r="B2574" s="653"/>
      <c r="C2574" s="654"/>
      <c r="D2574" s="655"/>
      <c r="E2574" s="619"/>
      <c r="F2574" s="637"/>
      <c r="G2574" s="637"/>
      <c r="H2574" s="637"/>
      <c r="I2574" s="633"/>
    </row>
    <row r="2575" spans="1:9">
      <c r="A2575" s="649"/>
      <c r="B2575" s="629"/>
      <c r="C2575" s="630"/>
      <c r="D2575" s="631"/>
      <c r="F2575" s="632"/>
      <c r="G2575" s="632"/>
      <c r="H2575" s="632"/>
      <c r="I2575" s="633"/>
    </row>
    <row r="2576" spans="1:9">
      <c r="A2576" s="649"/>
      <c r="B2576" s="629"/>
      <c r="C2576" s="630"/>
      <c r="D2576" s="631"/>
      <c r="F2576" s="632"/>
      <c r="G2576" s="632"/>
      <c r="H2576" s="632"/>
      <c r="I2576" s="633"/>
    </row>
    <row r="2577" spans="1:9">
      <c r="A2577" s="649"/>
      <c r="B2577" s="629"/>
      <c r="C2577" s="630"/>
      <c r="D2577" s="631"/>
      <c r="F2577" s="632"/>
      <c r="G2577" s="632"/>
      <c r="H2577" s="632"/>
      <c r="I2577" s="633"/>
    </row>
    <row r="2578" spans="1:9">
      <c r="A2578" s="649"/>
      <c r="B2578" s="654"/>
      <c r="C2578" s="654"/>
      <c r="D2578" s="655"/>
      <c r="E2578" s="619"/>
      <c r="F2578" s="637"/>
      <c r="G2578" s="637"/>
      <c r="H2578" s="637"/>
      <c r="I2578" s="642"/>
    </row>
    <row r="2579" spans="1:9">
      <c r="A2579" s="649"/>
      <c r="B2579" s="629"/>
      <c r="C2579" s="630"/>
      <c r="D2579" s="631"/>
      <c r="F2579" s="637"/>
      <c r="G2579" s="637"/>
      <c r="H2579" s="637"/>
      <c r="I2579" s="630"/>
    </row>
    <row r="2580" spans="1:9">
      <c r="A2580" s="649"/>
      <c r="B2580" s="629"/>
      <c r="C2580" s="630"/>
      <c r="D2580" s="631"/>
      <c r="F2580" s="632"/>
      <c r="G2580" s="632"/>
      <c r="H2580" s="632"/>
      <c r="I2580" s="633"/>
    </row>
    <row r="2581" spans="1:9">
      <c r="A2581" s="649"/>
      <c r="B2581" s="629"/>
      <c r="C2581" s="630"/>
      <c r="D2581" s="631"/>
      <c r="F2581" s="637"/>
      <c r="G2581" s="637"/>
      <c r="H2581" s="637"/>
      <c r="I2581" s="630"/>
    </row>
    <row r="2582" spans="1:9">
      <c r="A2582" s="649"/>
      <c r="B2582" s="653"/>
      <c r="C2582" s="654"/>
      <c r="D2582" s="655"/>
      <c r="E2582" s="619"/>
      <c r="F2582" s="637"/>
      <c r="G2582" s="637"/>
      <c r="H2582" s="637"/>
      <c r="I2582" s="633"/>
    </row>
    <row r="2583" spans="1:9">
      <c r="A2583" s="649"/>
      <c r="B2583" s="629"/>
      <c r="C2583" s="630"/>
      <c r="D2583" s="631"/>
      <c r="F2583" s="632"/>
      <c r="G2583" s="632"/>
      <c r="H2583" s="632"/>
      <c r="I2583" s="633"/>
    </row>
    <row r="2584" spans="1:9">
      <c r="A2584" s="649"/>
      <c r="B2584" s="653"/>
      <c r="C2584" s="654"/>
      <c r="D2584" s="655"/>
      <c r="E2584" s="619"/>
      <c r="F2584" s="637"/>
      <c r="G2584" s="637"/>
      <c r="H2584" s="637"/>
      <c r="I2584" s="633"/>
    </row>
    <row r="2585" spans="1:9">
      <c r="A2585" s="649"/>
      <c r="B2585" s="629"/>
      <c r="C2585" s="630"/>
      <c r="D2585" s="631"/>
      <c r="F2585" s="637"/>
      <c r="G2585" s="637"/>
      <c r="H2585" s="637"/>
      <c r="I2585" s="630"/>
    </row>
    <row r="2586" spans="1:9">
      <c r="A2586" s="643"/>
      <c r="B2586" s="653"/>
      <c r="C2586" s="654"/>
      <c r="D2586" s="655"/>
      <c r="E2586" s="619"/>
      <c r="F2586" s="637"/>
      <c r="G2586" s="637"/>
      <c r="H2586" s="637"/>
      <c r="I2586" s="642"/>
    </row>
    <row r="2587" spans="1:9">
      <c r="A2587" s="649"/>
      <c r="B2587" s="629"/>
      <c r="C2587" s="630"/>
      <c r="D2587" s="631"/>
      <c r="F2587" s="632"/>
      <c r="G2587" s="632"/>
      <c r="H2587" s="632"/>
      <c r="I2587" s="633"/>
    </row>
    <row r="2588" spans="1:9">
      <c r="A2588" s="643"/>
      <c r="B2588" s="629"/>
      <c r="C2588" s="630"/>
      <c r="D2588" s="631"/>
      <c r="F2588" s="637"/>
      <c r="G2588" s="637"/>
      <c r="H2588" s="637"/>
      <c r="I2588" s="630"/>
    </row>
    <row r="2589" spans="1:9">
      <c r="A2589" s="649"/>
      <c r="B2589" s="629"/>
      <c r="C2589" s="630"/>
      <c r="D2589" s="631"/>
      <c r="E2589" s="619"/>
      <c r="F2589" s="637"/>
      <c r="G2589" s="637"/>
      <c r="H2589" s="637"/>
      <c r="I2589" s="633"/>
    </row>
    <row r="2590" spans="1:9">
      <c r="A2590" s="649"/>
      <c r="B2590" s="629"/>
      <c r="C2590" s="630"/>
      <c r="D2590" s="631"/>
      <c r="F2590" s="632"/>
      <c r="G2590" s="632"/>
      <c r="H2590" s="632"/>
      <c r="I2590" s="633"/>
    </row>
    <row r="2591" spans="1:9">
      <c r="A2591" s="649"/>
      <c r="B2591" s="629"/>
      <c r="C2591" s="630"/>
      <c r="D2591" s="631"/>
      <c r="F2591" s="637"/>
      <c r="G2591" s="637"/>
      <c r="H2591" s="637"/>
      <c r="I2591" s="630"/>
    </row>
    <row r="2592" spans="1:9">
      <c r="A2592" s="649"/>
      <c r="B2592" s="629"/>
      <c r="C2592" s="630"/>
      <c r="D2592" s="631"/>
      <c r="F2592" s="632"/>
      <c r="G2592" s="632"/>
      <c r="H2592" s="632"/>
      <c r="I2592" s="633"/>
    </row>
    <row r="2593" spans="1:9">
      <c r="A2593" s="649"/>
      <c r="B2593" s="629"/>
      <c r="C2593" s="630"/>
      <c r="D2593" s="631"/>
      <c r="F2593" s="637"/>
      <c r="G2593" s="637"/>
      <c r="H2593" s="637"/>
      <c r="I2593" s="630"/>
    </row>
    <row r="2594" spans="1:9">
      <c r="A2594" s="649"/>
      <c r="B2594" s="629"/>
      <c r="C2594" s="630"/>
      <c r="D2594" s="631"/>
      <c r="F2594" s="632"/>
      <c r="G2594" s="632"/>
      <c r="H2594" s="632"/>
      <c r="I2594" s="633"/>
    </row>
    <row r="2595" spans="1:9">
      <c r="A2595" s="649"/>
      <c r="B2595" s="653"/>
      <c r="C2595" s="654"/>
      <c r="D2595" s="655"/>
      <c r="E2595" s="619"/>
      <c r="F2595" s="637"/>
      <c r="G2595" s="637"/>
      <c r="H2595" s="637"/>
      <c r="I2595" s="633"/>
    </row>
    <row r="2596" spans="1:9">
      <c r="A2596" s="649"/>
      <c r="B2596" s="629"/>
      <c r="C2596" s="630"/>
      <c r="D2596" s="631"/>
      <c r="F2596" s="637"/>
      <c r="G2596" s="637"/>
      <c r="H2596" s="637"/>
      <c r="I2596" s="630"/>
    </row>
    <row r="2597" spans="1:9">
      <c r="A2597" s="649"/>
      <c r="B2597" s="629"/>
      <c r="C2597" s="630"/>
      <c r="D2597" s="631"/>
      <c r="F2597" s="632"/>
      <c r="G2597" s="632"/>
      <c r="H2597" s="632"/>
      <c r="I2597" s="633"/>
    </row>
    <row r="2598" spans="1:9">
      <c r="A2598" s="649"/>
      <c r="B2598" s="629"/>
      <c r="C2598" s="630"/>
      <c r="D2598" s="631"/>
      <c r="F2598" s="637"/>
      <c r="G2598" s="637"/>
      <c r="H2598" s="637"/>
      <c r="I2598" s="630"/>
    </row>
    <row r="2599" spans="1:9">
      <c r="A2599" s="649"/>
      <c r="B2599" s="629"/>
      <c r="C2599" s="630"/>
      <c r="D2599" s="631"/>
      <c r="F2599" s="632"/>
      <c r="G2599" s="632"/>
      <c r="H2599" s="632"/>
      <c r="I2599" s="633"/>
    </row>
    <row r="2600" spans="1:9">
      <c r="A2600" s="649"/>
      <c r="B2600" s="653"/>
      <c r="C2600" s="654"/>
      <c r="D2600" s="655"/>
      <c r="E2600" s="619"/>
      <c r="F2600" s="637"/>
      <c r="G2600" s="637"/>
      <c r="H2600" s="637"/>
      <c r="I2600" s="633"/>
    </row>
    <row r="2601" spans="1:9">
      <c r="A2601" s="649"/>
      <c r="B2601" s="629"/>
      <c r="C2601" s="630"/>
      <c r="D2601" s="631"/>
      <c r="F2601" s="632"/>
      <c r="G2601" s="632"/>
      <c r="H2601" s="632"/>
      <c r="I2601" s="633"/>
    </row>
    <row r="2602" spans="1:9">
      <c r="A2602" s="643"/>
      <c r="B2602" s="629"/>
      <c r="C2602" s="630"/>
      <c r="D2602" s="631"/>
      <c r="F2602" s="637"/>
      <c r="G2602" s="637"/>
      <c r="H2602" s="637"/>
      <c r="I2602" s="630"/>
    </row>
    <row r="2603" spans="1:9">
      <c r="A2603" s="649"/>
      <c r="B2603" s="629"/>
      <c r="C2603" s="630"/>
      <c r="D2603" s="631"/>
      <c r="F2603" s="632"/>
      <c r="G2603" s="632"/>
      <c r="H2603" s="632"/>
      <c r="I2603" s="633"/>
    </row>
    <row r="2604" spans="1:9">
      <c r="A2604" s="649"/>
      <c r="B2604" s="629"/>
      <c r="C2604" s="630"/>
      <c r="D2604" s="631"/>
      <c r="F2604" s="637"/>
      <c r="G2604" s="637"/>
      <c r="H2604" s="637"/>
      <c r="I2604" s="630"/>
    </row>
    <row r="2605" spans="1:9">
      <c r="A2605" s="649"/>
      <c r="B2605" s="653"/>
      <c r="C2605" s="654"/>
      <c r="D2605" s="655"/>
      <c r="E2605" s="619"/>
      <c r="F2605" s="637"/>
      <c r="G2605" s="637"/>
      <c r="H2605" s="637"/>
      <c r="I2605" s="633"/>
    </row>
    <row r="2606" spans="1:9">
      <c r="A2606" s="649"/>
      <c r="B2606" s="629"/>
      <c r="C2606" s="630"/>
      <c r="D2606" s="631"/>
      <c r="F2606" s="632"/>
      <c r="G2606" s="632"/>
      <c r="H2606" s="632"/>
      <c r="I2606" s="633"/>
    </row>
    <row r="2607" spans="1:9">
      <c r="A2607" s="649"/>
      <c r="B2607" s="629"/>
      <c r="C2607" s="630"/>
      <c r="D2607" s="631"/>
      <c r="F2607" s="637"/>
      <c r="G2607" s="637"/>
      <c r="H2607" s="637"/>
      <c r="I2607" s="630"/>
    </row>
    <row r="2608" spans="1:9">
      <c r="A2608" s="649"/>
      <c r="B2608" s="629"/>
      <c r="C2608" s="630"/>
      <c r="D2608" s="631"/>
      <c r="F2608" s="632"/>
      <c r="G2608" s="632"/>
      <c r="H2608" s="632"/>
      <c r="I2608" s="633"/>
    </row>
    <row r="2609" spans="1:9">
      <c r="A2609" s="649"/>
      <c r="B2609" s="629"/>
      <c r="C2609" s="630"/>
      <c r="D2609" s="631"/>
      <c r="F2609" s="637"/>
      <c r="G2609" s="637"/>
      <c r="H2609" s="637"/>
      <c r="I2609" s="630"/>
    </row>
    <row r="2610" spans="1:9">
      <c r="A2610" s="649"/>
      <c r="B2610" s="629"/>
      <c r="C2610" s="630"/>
      <c r="D2610" s="631"/>
      <c r="F2610" s="632"/>
      <c r="G2610" s="632"/>
      <c r="H2610" s="632"/>
      <c r="I2610" s="633"/>
    </row>
    <row r="2611" spans="1:9">
      <c r="A2611" s="649"/>
      <c r="B2611" s="629"/>
      <c r="C2611" s="630"/>
      <c r="D2611" s="631"/>
      <c r="F2611" s="637"/>
      <c r="G2611" s="637"/>
      <c r="H2611" s="637"/>
      <c r="I2611" s="630"/>
    </row>
    <row r="2612" spans="1:9">
      <c r="A2612" s="649"/>
      <c r="B2612" s="653"/>
      <c r="C2612" s="654"/>
      <c r="D2612" s="655"/>
      <c r="E2612" s="619"/>
      <c r="F2612" s="637"/>
      <c r="G2612" s="637"/>
      <c r="H2612" s="637"/>
      <c r="I2612" s="633"/>
    </row>
    <row r="2613" spans="1:9">
      <c r="A2613" s="649"/>
      <c r="B2613" s="629"/>
      <c r="C2613" s="630"/>
      <c r="D2613" s="631"/>
      <c r="F2613" s="632"/>
      <c r="G2613" s="632"/>
      <c r="H2613" s="632"/>
      <c r="I2613" s="633"/>
    </row>
    <row r="2614" spans="1:9">
      <c r="A2614" s="649"/>
      <c r="B2614" s="653"/>
      <c r="C2614" s="654"/>
      <c r="D2614" s="655"/>
      <c r="E2614" s="619"/>
      <c r="F2614" s="637"/>
      <c r="G2614" s="637"/>
      <c r="H2614" s="637"/>
      <c r="I2614" s="633"/>
    </row>
    <row r="2615" spans="1:9">
      <c r="A2615" s="649"/>
      <c r="B2615" s="629"/>
      <c r="C2615" s="630"/>
      <c r="D2615" s="631"/>
      <c r="F2615" s="637"/>
      <c r="G2615" s="637"/>
      <c r="H2615" s="637"/>
      <c r="I2615" s="630"/>
    </row>
    <row r="2616" spans="1:9">
      <c r="A2616" s="649"/>
      <c r="B2616" s="629"/>
      <c r="C2616" s="630"/>
      <c r="D2616" s="631"/>
      <c r="F2616" s="632"/>
      <c r="G2616" s="632"/>
      <c r="H2616" s="632"/>
      <c r="I2616" s="633"/>
    </row>
    <row r="2617" spans="1:9">
      <c r="A2617" s="649"/>
      <c r="B2617" s="653"/>
      <c r="C2617" s="654"/>
      <c r="D2617" s="655"/>
      <c r="E2617" s="619"/>
      <c r="F2617" s="637"/>
      <c r="G2617" s="637"/>
      <c r="H2617" s="637"/>
      <c r="I2617" s="633"/>
    </row>
    <row r="2618" spans="1:9">
      <c r="A2618" s="649"/>
      <c r="B2618" s="653"/>
      <c r="C2618" s="654"/>
      <c r="D2618" s="655"/>
      <c r="E2618" s="619"/>
      <c r="F2618" s="637"/>
      <c r="G2618" s="637"/>
      <c r="H2618" s="637"/>
      <c r="I2618" s="642"/>
    </row>
    <row r="2619" spans="1:9">
      <c r="A2619" s="649"/>
      <c r="B2619" s="654"/>
      <c r="C2619" s="654"/>
      <c r="D2619" s="655"/>
      <c r="E2619" s="619"/>
      <c r="F2619" s="637"/>
      <c r="G2619" s="637"/>
      <c r="H2619" s="637"/>
      <c r="I2619" s="642"/>
    </row>
    <row r="2620" spans="1:9">
      <c r="A2620" s="649"/>
      <c r="B2620" s="629"/>
      <c r="C2620" s="630"/>
      <c r="D2620" s="631"/>
      <c r="F2620" s="632"/>
      <c r="G2620" s="632"/>
      <c r="H2620" s="632"/>
      <c r="I2620" s="633"/>
    </row>
    <row r="2621" spans="1:9">
      <c r="A2621" s="649"/>
      <c r="B2621" s="653"/>
      <c r="C2621" s="654"/>
      <c r="D2621" s="655"/>
      <c r="E2621" s="619"/>
      <c r="F2621" s="637"/>
      <c r="G2621" s="637"/>
      <c r="H2621" s="637"/>
      <c r="I2621" s="642"/>
    </row>
    <row r="2622" spans="1:9">
      <c r="A2622" s="649"/>
      <c r="B2622" s="629"/>
      <c r="C2622" s="630"/>
      <c r="D2622" s="631"/>
      <c r="F2622" s="637"/>
      <c r="G2622" s="637"/>
      <c r="H2622" s="637"/>
      <c r="I2622" s="630"/>
    </row>
    <row r="2623" spans="1:9">
      <c r="A2623" s="649"/>
      <c r="B2623" s="629"/>
      <c r="C2623" s="630"/>
      <c r="D2623" s="631"/>
      <c r="F2623" s="632"/>
      <c r="G2623" s="632"/>
      <c r="H2623" s="632"/>
      <c r="I2623" s="633"/>
    </row>
    <row r="2624" spans="1:9">
      <c r="A2624" s="649"/>
      <c r="B2624" s="629"/>
      <c r="C2624" s="630"/>
      <c r="D2624" s="631"/>
      <c r="F2624" s="637"/>
      <c r="G2624" s="637"/>
      <c r="H2624" s="637"/>
      <c r="I2624" s="630"/>
    </row>
    <row r="2625" spans="1:9">
      <c r="A2625" s="649"/>
      <c r="B2625" s="629"/>
      <c r="C2625" s="630"/>
      <c r="D2625" s="631"/>
      <c r="F2625" s="632"/>
      <c r="G2625" s="632"/>
      <c r="H2625" s="632"/>
      <c r="I2625" s="633"/>
    </row>
    <row r="2626" spans="1:9">
      <c r="A2626" s="649"/>
      <c r="B2626" s="629"/>
      <c r="C2626" s="630"/>
      <c r="D2626" s="631"/>
      <c r="F2626" s="637"/>
      <c r="G2626" s="637"/>
      <c r="H2626" s="637"/>
      <c r="I2626" s="630"/>
    </row>
    <row r="2627" spans="1:9">
      <c r="A2627" s="643"/>
      <c r="B2627" s="653"/>
      <c r="C2627" s="654"/>
      <c r="D2627" s="655"/>
      <c r="E2627" s="619"/>
      <c r="F2627" s="637"/>
      <c r="G2627" s="637"/>
      <c r="H2627" s="637"/>
      <c r="I2627" s="633"/>
    </row>
    <row r="2628" spans="1:9">
      <c r="A2628" s="649"/>
      <c r="B2628" s="653"/>
      <c r="C2628" s="654"/>
      <c r="D2628" s="655"/>
      <c r="E2628" s="619"/>
      <c r="F2628" s="637"/>
      <c r="G2628" s="637"/>
      <c r="H2628" s="637"/>
      <c r="I2628" s="633"/>
    </row>
    <row r="2629" spans="1:9">
      <c r="A2629" s="649"/>
      <c r="B2629" s="653"/>
      <c r="C2629" s="654"/>
      <c r="D2629" s="655"/>
      <c r="E2629" s="619"/>
      <c r="F2629" s="637"/>
      <c r="G2629" s="637"/>
      <c r="H2629" s="637"/>
      <c r="I2629" s="633"/>
    </row>
    <row r="2630" spans="1:9">
      <c r="A2630" s="649"/>
      <c r="B2630" s="629"/>
      <c r="C2630" s="630"/>
      <c r="D2630" s="631"/>
      <c r="F2630" s="632"/>
      <c r="G2630" s="632"/>
      <c r="H2630" s="632"/>
      <c r="I2630" s="633"/>
    </row>
    <row r="2631" spans="1:9">
      <c r="A2631" s="649"/>
      <c r="B2631" s="653"/>
      <c r="C2631" s="654"/>
      <c r="D2631" s="655"/>
      <c r="E2631" s="619"/>
      <c r="F2631" s="637"/>
      <c r="G2631" s="637"/>
      <c r="H2631" s="637"/>
      <c r="I2631" s="633"/>
    </row>
    <row r="2632" spans="1:9">
      <c r="A2632" s="649"/>
      <c r="B2632" s="629"/>
      <c r="C2632" s="630"/>
      <c r="D2632" s="631"/>
      <c r="F2632" s="632"/>
      <c r="G2632" s="632"/>
      <c r="H2632" s="632"/>
      <c r="I2632" s="633"/>
    </row>
    <row r="2633" spans="1:9">
      <c r="A2633" s="649"/>
      <c r="B2633" s="653"/>
      <c r="C2633" s="654"/>
      <c r="D2633" s="655"/>
      <c r="E2633" s="619"/>
      <c r="F2633" s="637"/>
      <c r="G2633" s="637"/>
      <c r="H2633" s="637"/>
      <c r="I2633" s="633"/>
    </row>
    <row r="2634" spans="1:9">
      <c r="A2634" s="649"/>
      <c r="B2634" s="629"/>
      <c r="C2634" s="630"/>
      <c r="D2634" s="631"/>
      <c r="F2634" s="632"/>
      <c r="G2634" s="632"/>
      <c r="H2634" s="632"/>
      <c r="I2634" s="633"/>
    </row>
    <row r="2635" spans="1:9">
      <c r="A2635" s="649"/>
      <c r="B2635" s="629"/>
      <c r="C2635" s="630"/>
      <c r="D2635" s="631"/>
      <c r="F2635" s="637"/>
      <c r="G2635" s="637"/>
      <c r="H2635" s="637"/>
      <c r="I2635" s="630"/>
    </row>
    <row r="2636" spans="1:9">
      <c r="A2636" s="649"/>
      <c r="B2636" s="629"/>
      <c r="C2636" s="630"/>
      <c r="D2636" s="631"/>
      <c r="F2636" s="632"/>
      <c r="G2636" s="632"/>
      <c r="H2636" s="632"/>
      <c r="I2636" s="633"/>
    </row>
    <row r="2637" spans="1:9">
      <c r="A2637" s="649"/>
      <c r="B2637" s="629"/>
      <c r="C2637" s="630"/>
      <c r="D2637" s="631"/>
      <c r="F2637" s="637"/>
      <c r="G2637" s="637"/>
      <c r="H2637" s="637"/>
      <c r="I2637" s="630"/>
    </row>
    <row r="2638" spans="1:9">
      <c r="A2638" s="649"/>
      <c r="B2638" s="629"/>
      <c r="C2638" s="630"/>
      <c r="D2638" s="631"/>
      <c r="F2638" s="632"/>
      <c r="G2638" s="632"/>
      <c r="H2638" s="632"/>
      <c r="I2638" s="633"/>
    </row>
    <row r="2639" spans="1:9">
      <c r="A2639" s="649"/>
      <c r="B2639" s="653"/>
      <c r="C2639" s="654"/>
      <c r="D2639" s="655"/>
      <c r="E2639" s="619"/>
      <c r="F2639" s="637"/>
      <c r="G2639" s="637"/>
      <c r="H2639" s="637"/>
      <c r="I2639" s="633"/>
    </row>
    <row r="2640" spans="1:9">
      <c r="A2640" s="649"/>
      <c r="B2640" s="654"/>
      <c r="C2640" s="654"/>
      <c r="D2640" s="655"/>
      <c r="E2640" s="619"/>
      <c r="F2640" s="637"/>
      <c r="G2640" s="637"/>
      <c r="H2640" s="637"/>
      <c r="I2640" s="642"/>
    </row>
    <row r="2641" spans="1:9">
      <c r="A2641" s="649"/>
      <c r="B2641" s="630"/>
      <c r="C2641" s="630"/>
      <c r="D2641" s="631"/>
      <c r="E2641" s="619"/>
      <c r="F2641" s="637"/>
      <c r="G2641" s="637"/>
      <c r="H2641" s="637"/>
      <c r="I2641" s="642"/>
    </row>
    <row r="2642" spans="1:9">
      <c r="A2642" s="649"/>
      <c r="B2642" s="629"/>
      <c r="C2642" s="630"/>
      <c r="D2642" s="631"/>
      <c r="E2642" s="619"/>
      <c r="F2642" s="637"/>
      <c r="G2642" s="637"/>
      <c r="H2642" s="637"/>
      <c r="I2642" s="642"/>
    </row>
    <row r="2643" spans="1:9">
      <c r="A2643" s="649"/>
      <c r="B2643" s="653"/>
      <c r="C2643" s="654"/>
      <c r="D2643" s="655"/>
      <c r="E2643" s="619"/>
      <c r="F2643" s="637"/>
      <c r="G2643" s="637"/>
      <c r="H2643" s="637"/>
      <c r="I2643" s="633"/>
    </row>
    <row r="2644" spans="1:9">
      <c r="A2644" s="649"/>
      <c r="B2644" s="629"/>
      <c r="C2644" s="630"/>
      <c r="D2644" s="631"/>
      <c r="F2644" s="637"/>
      <c r="G2644" s="637"/>
      <c r="H2644" s="637"/>
      <c r="I2644" s="630"/>
    </row>
    <row r="2645" spans="1:9">
      <c r="A2645" s="649"/>
      <c r="B2645" s="629"/>
      <c r="C2645" s="630"/>
      <c r="D2645" s="631"/>
      <c r="F2645" s="632"/>
      <c r="G2645" s="632"/>
      <c r="H2645" s="632"/>
      <c r="I2645" s="633"/>
    </row>
    <row r="2646" spans="1:9">
      <c r="A2646" s="643"/>
      <c r="B2646" s="629"/>
      <c r="C2646" s="630"/>
      <c r="D2646" s="631"/>
      <c r="F2646" s="637"/>
      <c r="G2646" s="637"/>
      <c r="H2646" s="637"/>
      <c r="I2646" s="630"/>
    </row>
    <row r="2647" spans="1:9">
      <c r="A2647" s="649"/>
      <c r="B2647" s="653"/>
      <c r="C2647" s="654"/>
      <c r="D2647" s="655"/>
      <c r="E2647" s="619"/>
      <c r="F2647" s="637"/>
      <c r="G2647" s="637"/>
      <c r="H2647" s="637"/>
      <c r="I2647" s="633"/>
    </row>
    <row r="2648" spans="1:9">
      <c r="A2648" s="649"/>
      <c r="B2648" s="629"/>
      <c r="C2648" s="630"/>
      <c r="D2648" s="631"/>
      <c r="F2648" s="632"/>
      <c r="G2648" s="632"/>
      <c r="H2648" s="632"/>
      <c r="I2648" s="633"/>
    </row>
    <row r="2649" spans="1:9">
      <c r="A2649" s="649"/>
      <c r="B2649" s="629"/>
      <c r="C2649" s="630"/>
      <c r="D2649" s="631"/>
      <c r="F2649" s="637"/>
      <c r="G2649" s="637"/>
      <c r="H2649" s="637"/>
      <c r="I2649" s="630"/>
    </row>
    <row r="2650" spans="1:9">
      <c r="A2650" s="649"/>
      <c r="B2650" s="629"/>
      <c r="C2650" s="630"/>
      <c r="D2650" s="631"/>
      <c r="F2650" s="637"/>
      <c r="G2650" s="637"/>
      <c r="H2650" s="637"/>
      <c r="I2650" s="630"/>
    </row>
    <row r="2651" spans="1:9">
      <c r="A2651" s="649"/>
      <c r="B2651" s="629"/>
      <c r="C2651" s="630"/>
      <c r="D2651" s="631"/>
      <c r="F2651" s="632"/>
      <c r="G2651" s="632"/>
      <c r="H2651" s="632"/>
      <c r="I2651" s="633"/>
    </row>
    <row r="2652" spans="1:9">
      <c r="A2652" s="649"/>
      <c r="B2652" s="653"/>
      <c r="C2652" s="654"/>
      <c r="D2652" s="655"/>
      <c r="E2652" s="619"/>
      <c r="F2652" s="637"/>
      <c r="G2652" s="637"/>
      <c r="H2652" s="637"/>
      <c r="I2652" s="633"/>
    </row>
    <row r="2653" spans="1:9">
      <c r="A2653" s="649"/>
      <c r="B2653" s="629"/>
      <c r="C2653" s="630"/>
      <c r="D2653" s="631"/>
      <c r="F2653" s="637"/>
      <c r="G2653" s="637"/>
      <c r="H2653" s="637"/>
      <c r="I2653" s="630"/>
    </row>
    <row r="2654" spans="1:9">
      <c r="A2654" s="649"/>
      <c r="B2654" s="629"/>
      <c r="C2654" s="630"/>
      <c r="D2654" s="631"/>
      <c r="F2654" s="632"/>
      <c r="G2654" s="632"/>
      <c r="H2654" s="632"/>
      <c r="I2654" s="633"/>
    </row>
    <row r="2655" spans="1:9">
      <c r="A2655" s="649"/>
      <c r="B2655" s="653"/>
      <c r="C2655" s="654"/>
      <c r="D2655" s="655"/>
      <c r="E2655" s="619"/>
      <c r="F2655" s="637"/>
      <c r="G2655" s="637"/>
      <c r="H2655" s="637"/>
      <c r="I2655" s="633"/>
    </row>
    <row r="2656" spans="1:9">
      <c r="A2656" s="649"/>
      <c r="B2656" s="629"/>
      <c r="C2656" s="630"/>
      <c r="D2656" s="631"/>
      <c r="F2656" s="637"/>
      <c r="G2656" s="637"/>
      <c r="H2656" s="637"/>
      <c r="I2656" s="630"/>
    </row>
    <row r="2657" spans="1:9">
      <c r="A2657" s="649"/>
      <c r="B2657" s="629"/>
      <c r="C2657" s="630"/>
      <c r="D2657" s="631"/>
      <c r="F2657" s="632"/>
      <c r="G2657" s="632"/>
      <c r="H2657" s="632"/>
      <c r="I2657" s="633"/>
    </row>
    <row r="2658" spans="1:9">
      <c r="A2658" s="649"/>
      <c r="B2658" s="629"/>
      <c r="C2658" s="630"/>
      <c r="D2658" s="631"/>
      <c r="F2658" s="632"/>
      <c r="G2658" s="632"/>
      <c r="H2658" s="632"/>
      <c r="I2658" s="633"/>
    </row>
    <row r="2659" spans="1:9">
      <c r="A2659" s="649"/>
      <c r="B2659" s="629"/>
      <c r="C2659" s="630"/>
      <c r="D2659" s="631"/>
      <c r="F2659" s="637"/>
      <c r="G2659" s="637"/>
      <c r="H2659" s="637"/>
      <c r="I2659" s="630"/>
    </row>
    <row r="2660" spans="1:9">
      <c r="A2660" s="643"/>
      <c r="B2660" s="629"/>
      <c r="C2660" s="630"/>
      <c r="D2660" s="631"/>
      <c r="F2660" s="632"/>
      <c r="G2660" s="632"/>
      <c r="H2660" s="632"/>
      <c r="I2660" s="633"/>
    </row>
    <row r="2661" spans="1:9">
      <c r="A2661" s="649"/>
      <c r="B2661" s="653"/>
      <c r="C2661" s="654"/>
      <c r="D2661" s="655"/>
      <c r="E2661" s="619"/>
      <c r="F2661" s="637"/>
      <c r="G2661" s="637"/>
      <c r="H2661" s="637"/>
      <c r="I2661" s="633"/>
    </row>
    <row r="2662" spans="1:9">
      <c r="A2662" s="649"/>
      <c r="B2662" s="629"/>
      <c r="C2662" s="630"/>
      <c r="D2662" s="631"/>
      <c r="F2662" s="637"/>
      <c r="G2662" s="637"/>
      <c r="H2662" s="637"/>
      <c r="I2662" s="630"/>
    </row>
    <row r="2663" spans="1:9">
      <c r="A2663" s="649"/>
      <c r="B2663" s="629"/>
      <c r="C2663" s="630"/>
      <c r="D2663" s="631"/>
      <c r="F2663" s="632"/>
      <c r="G2663" s="632"/>
      <c r="H2663" s="632"/>
      <c r="I2663" s="633"/>
    </row>
    <row r="2664" spans="1:9">
      <c r="A2664" s="643"/>
      <c r="B2664" s="653"/>
      <c r="C2664" s="654"/>
      <c r="D2664" s="655"/>
      <c r="E2664" s="619"/>
      <c r="F2664" s="637"/>
      <c r="G2664" s="637"/>
      <c r="H2664" s="637"/>
      <c r="I2664" s="633"/>
    </row>
    <row r="2665" spans="1:9">
      <c r="A2665" s="643"/>
      <c r="B2665" s="629"/>
      <c r="C2665" s="630"/>
      <c r="D2665" s="631"/>
      <c r="F2665" s="637"/>
      <c r="G2665" s="637"/>
      <c r="H2665" s="637"/>
      <c r="I2665" s="630"/>
    </row>
    <row r="2666" spans="1:9">
      <c r="A2666" s="628"/>
      <c r="B2666" s="629"/>
      <c r="C2666" s="630"/>
      <c r="D2666" s="631"/>
      <c r="F2666" s="632"/>
      <c r="G2666" s="632"/>
      <c r="H2666" s="632"/>
      <c r="I2666" s="633"/>
    </row>
    <row r="2667" spans="1:9">
      <c r="A2667" s="628"/>
      <c r="B2667" s="629"/>
      <c r="C2667" s="630"/>
      <c r="D2667" s="631"/>
      <c r="F2667" s="637"/>
      <c r="G2667" s="637"/>
      <c r="H2667" s="637"/>
      <c r="I2667" s="630"/>
    </row>
    <row r="2668" spans="1:9">
      <c r="A2668" s="628"/>
      <c r="B2668" s="629"/>
      <c r="C2668" s="630"/>
      <c r="D2668" s="631"/>
      <c r="F2668" s="632"/>
      <c r="G2668" s="632"/>
      <c r="H2668" s="632"/>
      <c r="I2668" s="633"/>
    </row>
    <row r="2669" spans="1:9">
      <c r="A2669" s="628"/>
      <c r="B2669" s="629"/>
      <c r="C2669" s="630"/>
      <c r="D2669" s="631"/>
      <c r="F2669" s="637"/>
      <c r="G2669" s="637"/>
      <c r="H2669" s="637"/>
      <c r="I2669" s="630"/>
    </row>
    <row r="2670" spans="1:9">
      <c r="A2670" s="628"/>
      <c r="B2670" s="629"/>
      <c r="C2670" s="630"/>
      <c r="D2670" s="631"/>
      <c r="F2670" s="632"/>
      <c r="G2670" s="632"/>
      <c r="H2670" s="632"/>
      <c r="I2670" s="633"/>
    </row>
    <row r="2671" spans="1:9">
      <c r="A2671" s="628"/>
      <c r="B2671" s="629"/>
      <c r="C2671" s="630"/>
      <c r="D2671" s="631"/>
      <c r="F2671" s="637"/>
      <c r="G2671" s="637"/>
      <c r="H2671" s="637"/>
      <c r="I2671" s="630"/>
    </row>
    <row r="2672" spans="1:9">
      <c r="A2672" s="628"/>
      <c r="B2672" s="653"/>
      <c r="C2672" s="654"/>
      <c r="D2672" s="655"/>
      <c r="E2672" s="619"/>
      <c r="F2672" s="637"/>
      <c r="G2672" s="637"/>
      <c r="H2672" s="637"/>
      <c r="I2672" s="633"/>
    </row>
    <row r="2673" spans="1:9">
      <c r="A2673" s="628"/>
      <c r="B2673" s="629"/>
      <c r="C2673" s="630"/>
      <c r="D2673" s="631"/>
      <c r="F2673" s="632"/>
      <c r="G2673" s="632"/>
      <c r="H2673" s="632"/>
      <c r="I2673" s="633"/>
    </row>
    <row r="2674" spans="1:9">
      <c r="A2674" s="628"/>
      <c r="B2674" s="629"/>
      <c r="C2674" s="630"/>
      <c r="D2674" s="631"/>
      <c r="F2674" s="637"/>
      <c r="G2674" s="637"/>
      <c r="H2674" s="637"/>
      <c r="I2674" s="630"/>
    </row>
    <row r="2675" spans="1:9">
      <c r="A2675" s="628"/>
      <c r="B2675" s="653"/>
      <c r="C2675" s="654"/>
      <c r="D2675" s="655"/>
      <c r="E2675" s="619"/>
      <c r="F2675" s="637"/>
      <c r="G2675" s="637"/>
      <c r="H2675" s="637"/>
      <c r="I2675" s="633"/>
    </row>
    <row r="2676" spans="1:9">
      <c r="A2676" s="628"/>
      <c r="B2676" s="653"/>
      <c r="C2676" s="654"/>
      <c r="D2676" s="655"/>
      <c r="E2676" s="619"/>
      <c r="F2676" s="637"/>
      <c r="G2676" s="637"/>
      <c r="H2676" s="637"/>
      <c r="I2676" s="633"/>
    </row>
    <row r="2677" spans="1:9">
      <c r="A2677" s="650"/>
      <c r="B2677" s="653"/>
      <c r="C2677" s="654"/>
      <c r="D2677" s="655"/>
      <c r="E2677" s="619"/>
      <c r="F2677" s="637"/>
      <c r="G2677" s="637"/>
      <c r="H2677" s="637"/>
      <c r="I2677" s="633"/>
    </row>
    <row r="2678" spans="1:9">
      <c r="A2678" s="650"/>
      <c r="B2678" s="629"/>
      <c r="C2678" s="630"/>
      <c r="D2678" s="631"/>
      <c r="F2678" s="637"/>
      <c r="G2678" s="637"/>
      <c r="H2678" s="637"/>
      <c r="I2678" s="630"/>
    </row>
    <row r="2679" spans="1:9">
      <c r="A2679" s="628"/>
      <c r="B2679" s="629"/>
      <c r="C2679" s="630"/>
      <c r="D2679" s="631"/>
      <c r="F2679" s="632"/>
      <c r="G2679" s="632"/>
      <c r="H2679" s="632"/>
      <c r="I2679" s="633"/>
    </row>
    <row r="2680" spans="1:9">
      <c r="A2680" s="628"/>
      <c r="B2680" s="629"/>
      <c r="C2680" s="630"/>
      <c r="D2680" s="631"/>
      <c r="F2680" s="637"/>
      <c r="G2680" s="637"/>
      <c r="H2680" s="637"/>
      <c r="I2680" s="630"/>
    </row>
    <row r="2681" spans="1:9">
      <c r="A2681" s="628"/>
      <c r="B2681" s="653"/>
      <c r="C2681" s="654"/>
      <c r="D2681" s="655"/>
      <c r="E2681" s="619"/>
      <c r="F2681" s="637"/>
      <c r="G2681" s="637"/>
      <c r="H2681" s="637"/>
      <c r="I2681" s="633"/>
    </row>
    <row r="2682" spans="1:9">
      <c r="A2682" s="650"/>
      <c r="B2682" s="653"/>
      <c r="C2682" s="654"/>
      <c r="D2682" s="655"/>
      <c r="E2682" s="619"/>
      <c r="F2682" s="637"/>
      <c r="G2682" s="637"/>
      <c r="H2682" s="637"/>
      <c r="I2682" s="633"/>
    </row>
    <row r="2683" spans="1:9">
      <c r="A2683" s="628"/>
      <c r="B2683" s="653"/>
      <c r="C2683" s="654"/>
      <c r="D2683" s="655"/>
      <c r="E2683" s="619"/>
      <c r="F2683" s="637"/>
      <c r="G2683" s="637"/>
      <c r="H2683" s="637"/>
      <c r="I2683" s="633"/>
    </row>
    <row r="2684" spans="1:9">
      <c r="A2684" s="628"/>
      <c r="B2684" s="629"/>
      <c r="C2684" s="630"/>
      <c r="D2684" s="631"/>
      <c r="F2684" s="632"/>
      <c r="G2684" s="632"/>
      <c r="H2684" s="632"/>
      <c r="I2684" s="633"/>
    </row>
    <row r="2685" spans="1:9">
      <c r="A2685" s="628"/>
      <c r="B2685" s="654"/>
      <c r="C2685" s="654"/>
      <c r="D2685" s="655"/>
      <c r="E2685" s="619"/>
      <c r="F2685" s="637"/>
      <c r="G2685" s="637"/>
      <c r="H2685" s="637"/>
      <c r="I2685" s="642"/>
    </row>
    <row r="2686" spans="1:9">
      <c r="A2686" s="628"/>
      <c r="B2686" s="629"/>
      <c r="C2686" s="630"/>
      <c r="D2686" s="631"/>
      <c r="F2686" s="637"/>
      <c r="G2686" s="637"/>
      <c r="H2686" s="637"/>
      <c r="I2686" s="630"/>
    </row>
    <row r="2687" spans="1:9">
      <c r="A2687" s="628"/>
      <c r="B2687" s="629"/>
      <c r="C2687" s="630"/>
      <c r="D2687" s="631"/>
      <c r="F2687" s="632"/>
      <c r="G2687" s="632"/>
      <c r="H2687" s="632"/>
      <c r="I2687" s="633"/>
    </row>
    <row r="2688" spans="1:9">
      <c r="A2688" s="628"/>
      <c r="B2688" s="629"/>
      <c r="C2688" s="630"/>
      <c r="D2688" s="631"/>
      <c r="F2688" s="637"/>
      <c r="G2688" s="637"/>
      <c r="H2688" s="637"/>
      <c r="I2688" s="630"/>
    </row>
    <row r="2689" spans="1:9">
      <c r="A2689" s="650"/>
      <c r="B2689" s="653"/>
      <c r="C2689" s="654"/>
      <c r="D2689" s="655"/>
      <c r="E2689" s="619"/>
      <c r="F2689" s="637"/>
      <c r="G2689" s="637"/>
      <c r="H2689" s="637"/>
      <c r="I2689" s="633"/>
    </row>
    <row r="2690" spans="1:9">
      <c r="A2690" s="628"/>
      <c r="B2690" s="629"/>
      <c r="C2690" s="630"/>
      <c r="D2690" s="631"/>
      <c r="F2690" s="632"/>
      <c r="G2690" s="632"/>
      <c r="H2690" s="632"/>
      <c r="I2690" s="633"/>
    </row>
    <row r="2691" spans="1:9">
      <c r="A2691" s="628"/>
      <c r="B2691" s="653"/>
      <c r="C2691" s="654"/>
      <c r="D2691" s="655"/>
      <c r="E2691" s="619"/>
      <c r="F2691" s="637"/>
      <c r="G2691" s="637"/>
      <c r="H2691" s="637"/>
      <c r="I2691" s="633"/>
    </row>
    <row r="2692" spans="1:9">
      <c r="A2692" s="628"/>
      <c r="B2692" s="654"/>
      <c r="C2692" s="654"/>
      <c r="D2692" s="655"/>
      <c r="E2692" s="619"/>
      <c r="F2692" s="637"/>
      <c r="G2692" s="637"/>
      <c r="H2692" s="637"/>
      <c r="I2692" s="642"/>
    </row>
    <row r="2693" spans="1:9">
      <c r="A2693" s="628"/>
      <c r="B2693" s="629"/>
      <c r="C2693" s="630"/>
      <c r="D2693" s="631"/>
      <c r="F2693" s="637"/>
      <c r="G2693" s="637"/>
      <c r="H2693" s="637"/>
      <c r="I2693" s="630"/>
    </row>
    <row r="2694" spans="1:9">
      <c r="A2694" s="628"/>
      <c r="B2694" s="653"/>
      <c r="C2694" s="654"/>
      <c r="D2694" s="655"/>
      <c r="E2694" s="619"/>
      <c r="F2694" s="637"/>
      <c r="G2694" s="637"/>
      <c r="H2694" s="637"/>
      <c r="I2694" s="633"/>
    </row>
    <row r="2695" spans="1:9">
      <c r="A2695" s="628"/>
      <c r="B2695" s="629"/>
      <c r="C2695" s="630"/>
      <c r="D2695" s="631"/>
      <c r="F2695" s="632"/>
      <c r="G2695" s="632"/>
      <c r="H2695" s="632"/>
      <c r="I2695" s="633"/>
    </row>
    <row r="2696" spans="1:9">
      <c r="A2696" s="650"/>
      <c r="B2696" s="653"/>
      <c r="C2696" s="654"/>
      <c r="D2696" s="655"/>
      <c r="E2696" s="619"/>
      <c r="F2696" s="637"/>
      <c r="G2696" s="637"/>
      <c r="H2696" s="637"/>
      <c r="I2696" s="633"/>
    </row>
    <row r="2697" spans="1:9">
      <c r="A2697" s="650"/>
      <c r="B2697" s="629"/>
      <c r="C2697" s="630"/>
      <c r="D2697" s="631"/>
      <c r="F2697" s="637"/>
      <c r="G2697" s="637"/>
      <c r="H2697" s="637"/>
      <c r="I2697" s="630"/>
    </row>
    <row r="2698" spans="1:9">
      <c r="A2698" s="628"/>
      <c r="B2698" s="653"/>
      <c r="C2698" s="654"/>
      <c r="D2698" s="655"/>
      <c r="E2698" s="619"/>
      <c r="F2698" s="637"/>
      <c r="G2698" s="637"/>
      <c r="H2698" s="637"/>
      <c r="I2698" s="633"/>
    </row>
    <row r="2699" spans="1:9">
      <c r="A2699" s="628"/>
      <c r="B2699" s="653"/>
      <c r="C2699" s="654"/>
      <c r="D2699" s="655"/>
      <c r="E2699" s="619"/>
      <c r="F2699" s="637"/>
      <c r="G2699" s="637"/>
      <c r="H2699" s="637"/>
      <c r="I2699" s="633"/>
    </row>
    <row r="2700" spans="1:9">
      <c r="A2700" s="650"/>
      <c r="B2700" s="653"/>
      <c r="C2700" s="654"/>
      <c r="D2700" s="655"/>
      <c r="E2700" s="619"/>
      <c r="F2700" s="637"/>
      <c r="G2700" s="637"/>
      <c r="H2700" s="637"/>
      <c r="I2700" s="633"/>
    </row>
    <row r="2701" spans="1:9">
      <c r="A2701" s="628"/>
      <c r="B2701" s="630"/>
      <c r="C2701" s="630"/>
      <c r="D2701" s="631"/>
      <c r="E2701" s="619"/>
      <c r="F2701" s="637"/>
      <c r="G2701" s="637"/>
      <c r="H2701" s="637"/>
      <c r="I2701" s="642"/>
    </row>
    <row r="2702" spans="1:9">
      <c r="A2702" s="628"/>
      <c r="B2702" s="629"/>
      <c r="C2702" s="630"/>
      <c r="D2702" s="631"/>
      <c r="F2702" s="632"/>
      <c r="G2702" s="632"/>
      <c r="H2702" s="632"/>
      <c r="I2702" s="633"/>
    </row>
    <row r="2703" spans="1:9">
      <c r="A2703" s="628"/>
      <c r="B2703" s="653"/>
      <c r="C2703" s="654"/>
      <c r="D2703" s="655"/>
      <c r="E2703" s="619"/>
      <c r="F2703" s="637"/>
      <c r="G2703" s="637"/>
      <c r="H2703" s="637"/>
      <c r="I2703" s="633"/>
    </row>
    <row r="2704" spans="1:9">
      <c r="A2704" s="628"/>
      <c r="B2704" s="653"/>
      <c r="C2704" s="654"/>
      <c r="D2704" s="655"/>
      <c r="E2704" s="619"/>
      <c r="F2704" s="637"/>
      <c r="G2704" s="637"/>
      <c r="H2704" s="637"/>
      <c r="I2704" s="633"/>
    </row>
    <row r="2705" spans="1:9">
      <c r="A2705" s="628"/>
      <c r="B2705" s="653"/>
      <c r="C2705" s="654"/>
      <c r="D2705" s="655"/>
      <c r="E2705" s="619"/>
      <c r="F2705" s="637"/>
      <c r="G2705" s="637"/>
      <c r="H2705" s="637"/>
      <c r="I2705" s="633"/>
    </row>
    <row r="2706" spans="1:9">
      <c r="A2706" s="628"/>
      <c r="B2706" s="654"/>
      <c r="C2706" s="654"/>
      <c r="D2706" s="655"/>
      <c r="E2706" s="619"/>
      <c r="F2706" s="637"/>
      <c r="G2706" s="637"/>
      <c r="H2706" s="637"/>
      <c r="I2706" s="642"/>
    </row>
    <row r="2707" spans="1:9">
      <c r="A2707" s="628"/>
      <c r="B2707" s="629"/>
      <c r="C2707" s="630"/>
      <c r="D2707" s="631"/>
      <c r="F2707" s="632"/>
      <c r="G2707" s="632"/>
      <c r="H2707" s="632"/>
      <c r="I2707" s="633"/>
    </row>
    <row r="2708" spans="1:9">
      <c r="A2708" s="628"/>
      <c r="B2708" s="629"/>
      <c r="C2708" s="630"/>
      <c r="D2708" s="631"/>
      <c r="F2708" s="632"/>
      <c r="G2708" s="632"/>
      <c r="H2708" s="632"/>
      <c r="I2708" s="633"/>
    </row>
    <row r="2709" spans="1:9">
      <c r="A2709" s="628"/>
      <c r="B2709" s="653"/>
      <c r="C2709" s="654"/>
      <c r="D2709" s="655"/>
      <c r="E2709" s="647"/>
      <c r="F2709" s="637"/>
      <c r="G2709" s="637"/>
      <c r="H2709" s="637"/>
      <c r="I2709" s="633"/>
    </row>
    <row r="2710" spans="1:9">
      <c r="A2710" s="628"/>
      <c r="B2710" s="653"/>
      <c r="C2710" s="654"/>
      <c r="D2710" s="655"/>
      <c r="E2710" s="647"/>
      <c r="F2710" s="637"/>
      <c r="G2710" s="637"/>
      <c r="H2710" s="637"/>
      <c r="I2710" s="633"/>
    </row>
    <row r="2711" spans="1:9">
      <c r="A2711" s="628"/>
      <c r="B2711" s="629"/>
      <c r="C2711" s="630"/>
      <c r="D2711" s="631"/>
      <c r="F2711" s="637"/>
      <c r="G2711" s="637"/>
      <c r="H2711" s="637"/>
      <c r="I2711" s="630"/>
    </row>
    <row r="2712" spans="1:9">
      <c r="A2712" s="628"/>
      <c r="B2712" s="629"/>
      <c r="C2712" s="630"/>
      <c r="D2712" s="631"/>
      <c r="F2712" s="637"/>
      <c r="G2712" s="637"/>
      <c r="H2712" s="637"/>
      <c r="I2712" s="630"/>
    </row>
    <row r="2713" spans="1:9">
      <c r="A2713" s="628"/>
      <c r="B2713" s="629"/>
      <c r="C2713" s="630"/>
      <c r="D2713" s="631"/>
      <c r="F2713" s="632"/>
      <c r="G2713" s="632"/>
      <c r="H2713" s="632"/>
      <c r="I2713" s="633"/>
    </row>
    <row r="2714" spans="1:9">
      <c r="A2714" s="650"/>
      <c r="B2714" s="629"/>
      <c r="C2714" s="630"/>
      <c r="D2714" s="631"/>
      <c r="F2714" s="637"/>
      <c r="G2714" s="637"/>
      <c r="H2714" s="637"/>
      <c r="I2714" s="630"/>
    </row>
    <row r="2715" spans="1:9">
      <c r="A2715" s="628"/>
      <c r="B2715" s="629"/>
      <c r="C2715" s="630"/>
      <c r="D2715" s="631"/>
      <c r="F2715" s="632"/>
      <c r="G2715" s="632"/>
      <c r="H2715" s="632"/>
      <c r="I2715" s="633"/>
    </row>
    <row r="2716" spans="1:9">
      <c r="A2716" s="628"/>
      <c r="B2716" s="653"/>
      <c r="C2716" s="654"/>
      <c r="D2716" s="655"/>
      <c r="E2716" s="619"/>
      <c r="F2716" s="637"/>
      <c r="G2716" s="637"/>
      <c r="H2716" s="637"/>
      <c r="I2716" s="633"/>
    </row>
    <row r="2717" spans="1:9">
      <c r="A2717" s="628"/>
      <c r="B2717" s="629"/>
      <c r="C2717" s="630"/>
      <c r="D2717" s="631"/>
      <c r="F2717" s="637"/>
      <c r="G2717" s="637"/>
      <c r="H2717" s="637"/>
      <c r="I2717" s="630"/>
    </row>
    <row r="2718" spans="1:9">
      <c r="A2718" s="650"/>
      <c r="B2718" s="629"/>
      <c r="C2718" s="630"/>
      <c r="D2718" s="631"/>
      <c r="F2718" s="632"/>
      <c r="G2718" s="632"/>
      <c r="H2718" s="632"/>
      <c r="I2718" s="633"/>
    </row>
    <row r="2719" spans="1:9">
      <c r="A2719" s="628"/>
      <c r="B2719" s="629"/>
      <c r="C2719" s="630"/>
      <c r="D2719" s="631"/>
      <c r="F2719" s="632"/>
      <c r="G2719" s="632"/>
      <c r="H2719" s="632"/>
      <c r="I2719" s="633"/>
    </row>
    <row r="2720" spans="1:9">
      <c r="A2720" s="628"/>
      <c r="B2720" s="629"/>
      <c r="C2720" s="630"/>
      <c r="D2720" s="631"/>
      <c r="F2720" s="637"/>
      <c r="G2720" s="637"/>
      <c r="H2720" s="637"/>
      <c r="I2720" s="630"/>
    </row>
    <row r="2721" spans="1:9">
      <c r="A2721" s="628"/>
      <c r="B2721" s="653"/>
      <c r="C2721" s="654"/>
      <c r="D2721" s="655"/>
      <c r="E2721" s="619"/>
      <c r="F2721" s="637"/>
      <c r="G2721" s="637"/>
      <c r="H2721" s="637"/>
      <c r="I2721" s="633"/>
    </row>
    <row r="2722" spans="1:9">
      <c r="A2722" s="628"/>
      <c r="B2722" s="654"/>
      <c r="C2722" s="654"/>
      <c r="D2722" s="655"/>
      <c r="E2722" s="619"/>
      <c r="F2722" s="637"/>
      <c r="G2722" s="637"/>
      <c r="H2722" s="637"/>
      <c r="I2722" s="642"/>
    </row>
    <row r="2723" spans="1:9">
      <c r="A2723" s="628"/>
      <c r="B2723" s="654"/>
      <c r="C2723" s="654"/>
      <c r="D2723" s="655"/>
      <c r="E2723" s="619"/>
      <c r="F2723" s="637"/>
      <c r="G2723" s="637"/>
      <c r="H2723" s="637"/>
      <c r="I2723" s="642"/>
    </row>
    <row r="2724" spans="1:9">
      <c r="A2724" s="628"/>
      <c r="B2724" s="653"/>
      <c r="C2724" s="654"/>
      <c r="D2724" s="655"/>
      <c r="E2724" s="619"/>
      <c r="F2724" s="637"/>
      <c r="G2724" s="637"/>
      <c r="H2724" s="637"/>
      <c r="I2724" s="633"/>
    </row>
    <row r="2725" spans="1:9">
      <c r="A2725" s="628"/>
      <c r="B2725" s="629"/>
      <c r="C2725" s="630"/>
      <c r="D2725" s="631"/>
      <c r="F2725" s="637"/>
      <c r="G2725" s="637"/>
      <c r="H2725" s="637"/>
      <c r="I2725" s="630"/>
    </row>
    <row r="2726" spans="1:9">
      <c r="A2726" s="628"/>
      <c r="B2726" s="629"/>
      <c r="C2726" s="630"/>
      <c r="D2726" s="631"/>
      <c r="F2726" s="632"/>
      <c r="G2726" s="632"/>
      <c r="H2726" s="632"/>
      <c r="I2726" s="633"/>
    </row>
    <row r="2727" spans="1:9">
      <c r="A2727" s="628"/>
      <c r="B2727" s="654"/>
      <c r="C2727" s="654"/>
      <c r="D2727" s="655"/>
      <c r="E2727" s="619"/>
      <c r="F2727" s="637"/>
      <c r="G2727" s="637"/>
      <c r="H2727" s="637"/>
      <c r="I2727" s="642"/>
    </row>
    <row r="2728" spans="1:9">
      <c r="A2728" s="650"/>
      <c r="B2728" s="629"/>
      <c r="C2728" s="630"/>
      <c r="D2728" s="631"/>
      <c r="F2728" s="637"/>
      <c r="G2728" s="637"/>
      <c r="H2728" s="637"/>
      <c r="I2728" s="630"/>
    </row>
    <row r="2729" spans="1:9">
      <c r="A2729" s="628"/>
      <c r="B2729" s="653"/>
      <c r="C2729" s="654"/>
      <c r="D2729" s="655"/>
      <c r="E2729" s="619"/>
      <c r="F2729" s="637"/>
      <c r="G2729" s="637"/>
      <c r="H2729" s="637"/>
      <c r="I2729" s="633"/>
    </row>
    <row r="2730" spans="1:9">
      <c r="A2730" s="628"/>
      <c r="B2730" s="629"/>
      <c r="C2730" s="630"/>
      <c r="D2730" s="631"/>
      <c r="F2730" s="632"/>
      <c r="G2730" s="632"/>
      <c r="H2730" s="632"/>
      <c r="I2730" s="633"/>
    </row>
    <row r="2731" spans="1:9">
      <c r="A2731" s="628"/>
      <c r="B2731" s="629"/>
      <c r="C2731" s="630"/>
      <c r="D2731" s="631"/>
      <c r="F2731" s="637"/>
      <c r="G2731" s="637"/>
      <c r="H2731" s="637"/>
      <c r="I2731" s="630"/>
    </row>
    <row r="2732" spans="1:9">
      <c r="A2732" s="628"/>
      <c r="B2732" s="629"/>
      <c r="C2732" s="630"/>
      <c r="D2732" s="631"/>
      <c r="F2732" s="632"/>
      <c r="G2732" s="632"/>
      <c r="H2732" s="632"/>
      <c r="I2732" s="633"/>
    </row>
    <row r="2733" spans="1:9">
      <c r="A2733" s="628"/>
      <c r="B2733" s="654"/>
      <c r="C2733" s="654"/>
      <c r="D2733" s="655"/>
      <c r="E2733" s="619"/>
      <c r="F2733" s="637"/>
      <c r="G2733" s="637"/>
      <c r="H2733" s="637"/>
      <c r="I2733" s="642"/>
    </row>
    <row r="2734" spans="1:9">
      <c r="A2734" s="628"/>
      <c r="B2734" s="629"/>
      <c r="C2734" s="630"/>
      <c r="D2734" s="631"/>
      <c r="F2734" s="637"/>
      <c r="G2734" s="637"/>
      <c r="H2734" s="637"/>
      <c r="I2734" s="630"/>
    </row>
    <row r="2735" spans="1:9">
      <c r="A2735" s="628"/>
      <c r="B2735" s="653"/>
      <c r="C2735" s="654"/>
      <c r="D2735" s="655"/>
      <c r="E2735" s="619"/>
      <c r="F2735" s="637"/>
      <c r="G2735" s="637"/>
      <c r="H2735" s="637"/>
      <c r="I2735" s="633"/>
    </row>
    <row r="2736" spans="1:9">
      <c r="A2736" s="628"/>
      <c r="B2736" s="629"/>
      <c r="C2736" s="630"/>
      <c r="D2736" s="631"/>
      <c r="F2736" s="637"/>
      <c r="G2736" s="637"/>
      <c r="H2736" s="637"/>
      <c r="I2736" s="630"/>
    </row>
    <row r="2737" spans="1:9">
      <c r="A2737" s="628"/>
      <c r="B2737" s="629"/>
      <c r="C2737" s="630"/>
      <c r="D2737" s="631"/>
      <c r="F2737" s="632"/>
      <c r="G2737" s="632"/>
      <c r="H2737" s="632"/>
      <c r="I2737" s="633"/>
    </row>
    <row r="2738" spans="1:9">
      <c r="A2738" s="628"/>
      <c r="B2738" s="653"/>
      <c r="C2738" s="654"/>
      <c r="D2738" s="655"/>
      <c r="E2738" s="619"/>
      <c r="F2738" s="637"/>
      <c r="G2738" s="637"/>
      <c r="H2738" s="637"/>
      <c r="I2738" s="642"/>
    </row>
    <row r="2739" spans="1:9">
      <c r="A2739" s="628"/>
      <c r="B2739" s="629"/>
      <c r="C2739" s="630"/>
      <c r="D2739" s="631"/>
      <c r="F2739" s="632"/>
      <c r="G2739" s="632"/>
      <c r="H2739" s="632"/>
      <c r="I2739" s="633"/>
    </row>
    <row r="2740" spans="1:9">
      <c r="A2740" s="628"/>
      <c r="B2740" s="629"/>
      <c r="C2740" s="630"/>
      <c r="D2740" s="631"/>
      <c r="F2740" s="637"/>
      <c r="G2740" s="637"/>
      <c r="H2740" s="637"/>
      <c r="I2740" s="630"/>
    </row>
    <row r="2741" spans="1:9">
      <c r="A2741" s="628"/>
      <c r="B2741" s="629"/>
      <c r="C2741" s="630"/>
      <c r="D2741" s="631"/>
      <c r="F2741" s="632"/>
      <c r="G2741" s="632"/>
      <c r="H2741" s="632"/>
      <c r="I2741" s="633"/>
    </row>
    <row r="2742" spans="1:9">
      <c r="A2742" s="628"/>
      <c r="B2742" s="629"/>
      <c r="C2742" s="630"/>
      <c r="D2742" s="631"/>
      <c r="F2742" s="632"/>
      <c r="G2742" s="632"/>
      <c r="H2742" s="632"/>
      <c r="I2742" s="633"/>
    </row>
    <row r="2743" spans="1:9">
      <c r="A2743" s="628"/>
      <c r="B2743" s="653"/>
      <c r="C2743" s="654"/>
      <c r="D2743" s="655"/>
      <c r="E2743" s="619"/>
      <c r="F2743" s="637"/>
      <c r="G2743" s="637"/>
      <c r="H2743" s="637"/>
      <c r="I2743" s="633"/>
    </row>
    <row r="2744" spans="1:9">
      <c r="A2744" s="628"/>
      <c r="B2744" s="629"/>
      <c r="C2744" s="630"/>
      <c r="D2744" s="631"/>
      <c r="F2744" s="637"/>
      <c r="G2744" s="637"/>
      <c r="H2744" s="637"/>
      <c r="I2744" s="630"/>
    </row>
    <row r="2745" spans="1:9">
      <c r="A2745" s="628"/>
      <c r="B2745" s="629"/>
      <c r="C2745" s="630"/>
      <c r="D2745" s="631"/>
      <c r="F2745" s="632"/>
      <c r="G2745" s="632"/>
      <c r="H2745" s="632"/>
      <c r="I2745" s="633"/>
    </row>
    <row r="2746" spans="1:9">
      <c r="A2746" s="628"/>
      <c r="B2746" s="629"/>
      <c r="C2746" s="630"/>
      <c r="D2746" s="631"/>
      <c r="F2746" s="637"/>
      <c r="G2746" s="637"/>
      <c r="H2746" s="637"/>
      <c r="I2746" s="630"/>
    </row>
    <row r="2747" spans="1:9">
      <c r="A2747" s="650"/>
      <c r="B2747" s="629"/>
      <c r="C2747" s="630"/>
      <c r="D2747" s="631"/>
      <c r="F2747" s="632"/>
      <c r="G2747" s="632"/>
      <c r="H2747" s="632"/>
      <c r="I2747" s="633"/>
    </row>
    <row r="2748" spans="1:9">
      <c r="A2748" s="650"/>
      <c r="B2748" s="629"/>
      <c r="C2748" s="630"/>
      <c r="D2748" s="631"/>
      <c r="F2748" s="637"/>
      <c r="G2748" s="637"/>
      <c r="H2748" s="637"/>
      <c r="I2748" s="630"/>
    </row>
    <row r="2749" spans="1:9">
      <c r="A2749" s="628"/>
      <c r="B2749" s="629"/>
      <c r="C2749" s="630"/>
      <c r="D2749" s="631"/>
      <c r="F2749" s="632"/>
      <c r="G2749" s="632"/>
      <c r="H2749" s="632"/>
      <c r="I2749" s="633"/>
    </row>
    <row r="2750" spans="1:9">
      <c r="A2750" s="628"/>
      <c r="B2750" s="629"/>
      <c r="C2750" s="630"/>
      <c r="D2750" s="631"/>
      <c r="F2750" s="637"/>
      <c r="G2750" s="637"/>
      <c r="H2750" s="637"/>
      <c r="I2750" s="630"/>
    </row>
    <row r="2751" spans="1:9">
      <c r="A2751" s="628"/>
      <c r="B2751" s="629"/>
      <c r="C2751" s="630"/>
      <c r="D2751" s="631"/>
      <c r="F2751" s="632"/>
      <c r="G2751" s="632"/>
      <c r="H2751" s="632"/>
      <c r="I2751" s="633"/>
    </row>
    <row r="2752" spans="1:9">
      <c r="A2752" s="628"/>
      <c r="B2752" s="629"/>
      <c r="C2752" s="630"/>
      <c r="D2752" s="631"/>
      <c r="F2752" s="637"/>
      <c r="G2752" s="637"/>
      <c r="H2752" s="637"/>
      <c r="I2752" s="630"/>
    </row>
    <row r="2753" spans="1:9">
      <c r="A2753" s="628"/>
      <c r="B2753" s="653"/>
      <c r="C2753" s="654"/>
      <c r="D2753" s="655"/>
      <c r="E2753" s="619"/>
      <c r="F2753" s="637"/>
      <c r="G2753" s="637"/>
      <c r="H2753" s="637"/>
      <c r="I2753" s="633"/>
    </row>
    <row r="2754" spans="1:9">
      <c r="A2754" s="628"/>
      <c r="B2754" s="629"/>
      <c r="C2754" s="630"/>
      <c r="D2754" s="631"/>
      <c r="F2754" s="632"/>
      <c r="G2754" s="632"/>
      <c r="H2754" s="632"/>
      <c r="I2754" s="633"/>
    </row>
    <row r="2755" spans="1:9">
      <c r="A2755" s="628"/>
      <c r="B2755" s="629"/>
      <c r="C2755" s="630"/>
      <c r="D2755" s="631"/>
      <c r="F2755" s="637"/>
      <c r="G2755" s="637"/>
      <c r="H2755" s="637"/>
      <c r="I2755" s="630"/>
    </row>
    <row r="2756" spans="1:9">
      <c r="A2756" s="650"/>
      <c r="B2756" s="629"/>
      <c r="C2756" s="630"/>
      <c r="D2756" s="631"/>
      <c r="F2756" s="632"/>
      <c r="G2756" s="632"/>
      <c r="H2756" s="632"/>
      <c r="I2756" s="633"/>
    </row>
    <row r="2757" spans="1:9">
      <c r="A2757" s="628"/>
      <c r="B2757" s="629"/>
      <c r="C2757" s="630"/>
      <c r="D2757" s="631"/>
      <c r="F2757" s="637"/>
      <c r="G2757" s="637"/>
      <c r="H2757" s="637"/>
      <c r="I2757" s="630"/>
    </row>
    <row r="2758" spans="1:9">
      <c r="A2758" s="628"/>
      <c r="B2758" s="654"/>
      <c r="C2758" s="654"/>
      <c r="D2758" s="655"/>
      <c r="E2758" s="619"/>
      <c r="F2758" s="637"/>
      <c r="G2758" s="637"/>
      <c r="H2758" s="637"/>
      <c r="I2758" s="642"/>
    </row>
    <row r="2759" spans="1:9">
      <c r="A2759" s="628"/>
      <c r="B2759" s="629"/>
      <c r="C2759" s="630"/>
      <c r="D2759" s="631"/>
      <c r="F2759" s="637"/>
      <c r="G2759" s="637"/>
      <c r="H2759" s="637"/>
      <c r="I2759" s="630"/>
    </row>
    <row r="2760" spans="1:9">
      <c r="A2760" s="628"/>
      <c r="B2760" s="653"/>
      <c r="C2760" s="654"/>
      <c r="D2760" s="655"/>
      <c r="E2760" s="619"/>
      <c r="F2760" s="637"/>
      <c r="G2760" s="637"/>
      <c r="H2760" s="637"/>
      <c r="I2760" s="642"/>
    </row>
    <row r="2761" spans="1:9">
      <c r="A2761" s="628"/>
      <c r="B2761" s="629"/>
      <c r="C2761" s="630"/>
      <c r="D2761" s="631"/>
      <c r="F2761" s="632"/>
      <c r="G2761" s="632"/>
      <c r="H2761" s="632"/>
      <c r="I2761" s="633"/>
    </row>
    <row r="2762" spans="1:9">
      <c r="A2762" s="628"/>
      <c r="B2762" s="629"/>
      <c r="C2762" s="630"/>
      <c r="D2762" s="631"/>
      <c r="F2762" s="637"/>
      <c r="G2762" s="637"/>
      <c r="H2762" s="637"/>
      <c r="I2762" s="630"/>
    </row>
    <row r="2763" spans="1:9">
      <c r="A2763" s="628"/>
      <c r="B2763" s="654"/>
      <c r="C2763" s="654"/>
      <c r="D2763" s="655"/>
      <c r="E2763" s="619"/>
      <c r="F2763" s="637"/>
      <c r="G2763" s="637"/>
      <c r="H2763" s="637"/>
      <c r="I2763" s="642"/>
    </row>
    <row r="2764" spans="1:9">
      <c r="A2764" s="650"/>
      <c r="B2764" s="629"/>
      <c r="C2764" s="630"/>
      <c r="D2764" s="631"/>
      <c r="F2764" s="637"/>
      <c r="G2764" s="637"/>
      <c r="H2764" s="637"/>
      <c r="I2764" s="630"/>
    </row>
    <row r="2765" spans="1:9">
      <c r="A2765" s="628"/>
      <c r="B2765" s="653"/>
      <c r="C2765" s="654"/>
      <c r="D2765" s="655"/>
      <c r="E2765" s="619"/>
      <c r="F2765" s="637"/>
      <c r="G2765" s="637"/>
      <c r="H2765" s="637"/>
      <c r="I2765" s="633"/>
    </row>
    <row r="2766" spans="1:9">
      <c r="A2766" s="628"/>
      <c r="B2766" s="629"/>
      <c r="C2766" s="630"/>
      <c r="D2766" s="631"/>
      <c r="F2766" s="632"/>
      <c r="G2766" s="632"/>
      <c r="H2766" s="632"/>
      <c r="I2766" s="633"/>
    </row>
    <row r="2767" spans="1:9">
      <c r="A2767" s="628"/>
      <c r="B2767" s="629"/>
      <c r="C2767" s="630"/>
      <c r="D2767" s="631"/>
      <c r="F2767" s="632"/>
      <c r="G2767" s="632"/>
      <c r="H2767" s="632"/>
      <c r="I2767" s="633"/>
    </row>
    <row r="2768" spans="1:9">
      <c r="A2768" s="628"/>
      <c r="B2768" s="629"/>
      <c r="C2768" s="630"/>
      <c r="D2768" s="631"/>
      <c r="F2768" s="632"/>
      <c r="G2768" s="632"/>
      <c r="H2768" s="632"/>
      <c r="I2768" s="633"/>
    </row>
    <row r="2769" spans="1:9">
      <c r="A2769" s="628"/>
      <c r="B2769" s="629"/>
      <c r="C2769" s="630"/>
      <c r="D2769" s="631"/>
      <c r="F2769" s="637"/>
      <c r="G2769" s="637"/>
      <c r="H2769" s="637"/>
      <c r="I2769" s="630"/>
    </row>
    <row r="2770" spans="1:9">
      <c r="A2770" s="628"/>
      <c r="B2770" s="653"/>
      <c r="C2770" s="654"/>
      <c r="D2770" s="655"/>
      <c r="E2770" s="619"/>
      <c r="F2770" s="637"/>
      <c r="G2770" s="637"/>
      <c r="H2770" s="637"/>
      <c r="I2770" s="633"/>
    </row>
    <row r="2771" spans="1:9">
      <c r="A2771" s="628"/>
      <c r="B2771" s="629"/>
      <c r="C2771" s="630"/>
      <c r="D2771" s="631"/>
      <c r="F2771" s="637"/>
      <c r="G2771" s="637"/>
      <c r="H2771" s="637"/>
      <c r="I2771" s="630"/>
    </row>
    <row r="2772" spans="1:9">
      <c r="A2772" s="628"/>
      <c r="B2772" s="629"/>
      <c r="C2772" s="630"/>
      <c r="D2772" s="631"/>
      <c r="F2772" s="632"/>
      <c r="G2772" s="632"/>
      <c r="H2772" s="632"/>
      <c r="I2772" s="633"/>
    </row>
    <row r="2773" spans="1:9">
      <c r="A2773" s="628"/>
      <c r="B2773" s="629"/>
      <c r="C2773" s="630"/>
      <c r="D2773" s="631"/>
      <c r="F2773" s="637"/>
      <c r="G2773" s="637"/>
      <c r="H2773" s="637"/>
      <c r="I2773" s="630"/>
    </row>
    <row r="2774" spans="1:9">
      <c r="A2774" s="628"/>
      <c r="B2774" s="629"/>
      <c r="C2774" s="630"/>
      <c r="D2774" s="631"/>
      <c r="F2774" s="632"/>
      <c r="G2774" s="632"/>
      <c r="H2774" s="632"/>
      <c r="I2774" s="633"/>
    </row>
    <row r="2775" spans="1:9">
      <c r="A2775" s="628"/>
      <c r="B2775" s="629"/>
      <c r="C2775" s="630"/>
      <c r="D2775" s="631"/>
      <c r="F2775" s="637"/>
      <c r="G2775" s="637"/>
      <c r="H2775" s="637"/>
      <c r="I2775" s="630"/>
    </row>
    <row r="2776" spans="1:9">
      <c r="A2776" s="628"/>
      <c r="B2776" s="629"/>
      <c r="C2776" s="630"/>
      <c r="D2776" s="631"/>
      <c r="F2776" s="632"/>
      <c r="G2776" s="632"/>
      <c r="H2776" s="632"/>
      <c r="I2776" s="633"/>
    </row>
    <row r="2777" spans="1:9">
      <c r="A2777" s="650"/>
      <c r="B2777" s="629"/>
      <c r="C2777" s="630"/>
      <c r="D2777" s="631"/>
      <c r="F2777" s="637"/>
      <c r="G2777" s="637"/>
      <c r="H2777" s="637"/>
      <c r="I2777" s="630"/>
    </row>
    <row r="2778" spans="1:9">
      <c r="A2778" s="628"/>
      <c r="B2778" s="653"/>
      <c r="C2778" s="654"/>
      <c r="D2778" s="655"/>
      <c r="E2778" s="619"/>
      <c r="F2778" s="637"/>
      <c r="G2778" s="637"/>
      <c r="H2778" s="637"/>
      <c r="I2778" s="633"/>
    </row>
    <row r="2779" spans="1:9">
      <c r="A2779" s="628"/>
      <c r="B2779" s="629"/>
      <c r="C2779" s="630"/>
      <c r="D2779" s="631"/>
      <c r="F2779" s="632"/>
      <c r="G2779" s="632"/>
      <c r="H2779" s="632"/>
      <c r="I2779" s="633"/>
    </row>
    <row r="2780" spans="1:9">
      <c r="A2780" s="628"/>
      <c r="B2780" s="629"/>
      <c r="C2780" s="630"/>
      <c r="D2780" s="631"/>
      <c r="F2780" s="637"/>
      <c r="G2780" s="637"/>
      <c r="H2780" s="637"/>
      <c r="I2780" s="630"/>
    </row>
    <row r="2781" spans="1:9">
      <c r="A2781" s="650"/>
      <c r="B2781" s="653"/>
      <c r="C2781" s="654"/>
      <c r="D2781" s="655"/>
      <c r="E2781" s="619"/>
      <c r="F2781" s="637"/>
      <c r="G2781" s="637"/>
      <c r="H2781" s="637"/>
      <c r="I2781" s="633"/>
    </row>
    <row r="2782" spans="1:9">
      <c r="A2782" s="628"/>
      <c r="B2782" s="629"/>
      <c r="C2782" s="630"/>
      <c r="D2782" s="631"/>
      <c r="F2782" s="637"/>
      <c r="G2782" s="637"/>
      <c r="H2782" s="637"/>
      <c r="I2782" s="630"/>
    </row>
    <row r="2783" spans="1:9">
      <c r="A2783" s="628"/>
      <c r="B2783" s="653"/>
      <c r="C2783" s="654"/>
      <c r="D2783" s="655"/>
      <c r="E2783" s="619"/>
      <c r="F2783" s="637"/>
      <c r="G2783" s="637"/>
      <c r="H2783" s="637"/>
      <c r="I2783" s="633"/>
    </row>
    <row r="2784" spans="1:9">
      <c r="A2784" s="628"/>
      <c r="B2784" s="653"/>
      <c r="C2784" s="654"/>
      <c r="D2784" s="655"/>
      <c r="E2784" s="619"/>
      <c r="F2784" s="637"/>
      <c r="G2784" s="637"/>
      <c r="H2784" s="637"/>
      <c r="I2784" s="633"/>
    </row>
    <row r="2785" spans="1:9">
      <c r="A2785" s="650"/>
      <c r="B2785" s="629"/>
      <c r="C2785" s="630"/>
      <c r="D2785" s="631"/>
      <c r="F2785" s="637"/>
      <c r="G2785" s="637"/>
      <c r="H2785" s="637"/>
      <c r="I2785" s="630"/>
    </row>
    <row r="2786" spans="1:9">
      <c r="A2786" s="628"/>
      <c r="B2786" s="629"/>
      <c r="C2786" s="630"/>
      <c r="D2786" s="631"/>
      <c r="F2786" s="632"/>
      <c r="G2786" s="632"/>
      <c r="H2786" s="632"/>
      <c r="I2786" s="633"/>
    </row>
    <row r="2787" spans="1:9">
      <c r="A2787" s="628"/>
      <c r="B2787" s="629"/>
      <c r="C2787" s="630"/>
      <c r="D2787" s="631"/>
      <c r="F2787" s="637"/>
      <c r="G2787" s="637"/>
      <c r="H2787" s="637"/>
      <c r="I2787" s="630"/>
    </row>
    <row r="2788" spans="1:9">
      <c r="A2788" s="650"/>
      <c r="B2788" s="629"/>
      <c r="C2788" s="630"/>
      <c r="D2788" s="631"/>
      <c r="F2788" s="632"/>
      <c r="G2788" s="632"/>
      <c r="H2788" s="632"/>
      <c r="I2788" s="633"/>
    </row>
    <row r="2789" spans="1:9">
      <c r="A2789" s="628"/>
      <c r="B2789" s="654"/>
      <c r="C2789" s="654"/>
      <c r="D2789" s="655"/>
      <c r="E2789" s="619"/>
      <c r="F2789" s="637"/>
      <c r="G2789" s="637"/>
      <c r="H2789" s="637"/>
      <c r="I2789" s="642"/>
    </row>
    <row r="2790" spans="1:9">
      <c r="A2790" s="628"/>
      <c r="B2790" s="629"/>
      <c r="C2790" s="630"/>
      <c r="D2790" s="631"/>
      <c r="F2790" s="632"/>
      <c r="G2790" s="632"/>
      <c r="H2790" s="632"/>
      <c r="I2790" s="633"/>
    </row>
    <row r="2791" spans="1:9">
      <c r="A2791" s="628"/>
      <c r="B2791" s="629"/>
      <c r="C2791" s="630"/>
      <c r="D2791" s="631"/>
      <c r="F2791" s="637"/>
      <c r="G2791" s="637"/>
      <c r="H2791" s="637"/>
      <c r="I2791" s="630"/>
    </row>
    <row r="2792" spans="1:9">
      <c r="A2792" s="628"/>
      <c r="B2792" s="630"/>
      <c r="C2792" s="630"/>
      <c r="D2792" s="631"/>
      <c r="E2792" s="619"/>
      <c r="F2792" s="637"/>
      <c r="G2792" s="637"/>
      <c r="H2792" s="637"/>
      <c r="I2792" s="642"/>
    </row>
    <row r="2793" spans="1:9">
      <c r="A2793" s="628"/>
      <c r="B2793" s="629"/>
      <c r="C2793" s="630"/>
      <c r="D2793" s="631"/>
      <c r="F2793" s="632"/>
      <c r="G2793" s="632"/>
      <c r="H2793" s="632"/>
      <c r="I2793" s="633"/>
    </row>
    <row r="2794" spans="1:9">
      <c r="A2794" s="628"/>
      <c r="B2794" s="654"/>
      <c r="C2794" s="654"/>
      <c r="D2794" s="655"/>
      <c r="E2794" s="619"/>
      <c r="F2794" s="637"/>
      <c r="G2794" s="637"/>
      <c r="H2794" s="637"/>
      <c r="I2794" s="642"/>
    </row>
    <row r="2795" spans="1:9">
      <c r="A2795" s="628"/>
      <c r="B2795" s="653"/>
      <c r="C2795" s="654"/>
      <c r="D2795" s="655"/>
      <c r="E2795" s="619"/>
      <c r="F2795" s="637"/>
      <c r="G2795" s="637"/>
      <c r="H2795" s="637"/>
      <c r="I2795" s="633"/>
    </row>
    <row r="2796" spans="1:9">
      <c r="A2796" s="628"/>
      <c r="B2796" s="653"/>
      <c r="C2796" s="654"/>
      <c r="D2796" s="655"/>
      <c r="E2796" s="619"/>
      <c r="F2796" s="637"/>
      <c r="G2796" s="637"/>
      <c r="H2796" s="637"/>
      <c r="I2796" s="633"/>
    </row>
    <row r="2797" spans="1:9">
      <c r="A2797" s="628"/>
      <c r="B2797" s="653"/>
      <c r="C2797" s="654"/>
      <c r="D2797" s="655"/>
      <c r="E2797" s="619"/>
      <c r="F2797" s="637"/>
      <c r="G2797" s="637"/>
      <c r="H2797" s="637"/>
      <c r="I2797" s="633"/>
    </row>
    <row r="2798" spans="1:9">
      <c r="A2798" s="628"/>
      <c r="B2798" s="629"/>
      <c r="C2798" s="630"/>
      <c r="D2798" s="631"/>
      <c r="F2798" s="632"/>
      <c r="G2798" s="632"/>
      <c r="H2798" s="632"/>
      <c r="I2798" s="633"/>
    </row>
    <row r="2799" spans="1:9">
      <c r="A2799" s="628"/>
      <c r="B2799" s="653"/>
      <c r="C2799" s="654"/>
      <c r="D2799" s="655"/>
      <c r="E2799" s="619"/>
      <c r="F2799" s="637"/>
      <c r="G2799" s="637"/>
      <c r="H2799" s="637"/>
      <c r="I2799" s="633"/>
    </row>
    <row r="2800" spans="1:9">
      <c r="A2800" s="628"/>
      <c r="B2800" s="629"/>
      <c r="C2800" s="630"/>
      <c r="D2800" s="631"/>
      <c r="F2800" s="637"/>
      <c r="G2800" s="637"/>
      <c r="H2800" s="637"/>
      <c r="I2800" s="630"/>
    </row>
    <row r="2801" spans="1:9">
      <c r="A2801" s="628"/>
      <c r="B2801" s="629"/>
      <c r="C2801" s="630"/>
      <c r="D2801" s="631"/>
      <c r="F2801" s="632"/>
      <c r="G2801" s="632"/>
      <c r="H2801" s="632"/>
      <c r="I2801" s="633"/>
    </row>
    <row r="2802" spans="1:9">
      <c r="A2802" s="650"/>
      <c r="B2802" s="629"/>
      <c r="C2802" s="630"/>
      <c r="D2802" s="631"/>
      <c r="F2802" s="637"/>
      <c r="G2802" s="637"/>
      <c r="H2802" s="637"/>
      <c r="I2802" s="630"/>
    </row>
    <row r="2803" spans="1:9">
      <c r="A2803" s="628"/>
      <c r="B2803" s="653"/>
      <c r="C2803" s="654"/>
      <c r="D2803" s="655"/>
      <c r="E2803" s="619"/>
      <c r="F2803" s="637"/>
      <c r="G2803" s="637"/>
      <c r="H2803" s="637"/>
      <c r="I2803" s="633"/>
    </row>
    <row r="2804" spans="1:9">
      <c r="A2804" s="628"/>
      <c r="B2804" s="629"/>
      <c r="C2804" s="630"/>
      <c r="D2804" s="631"/>
      <c r="F2804" s="632"/>
      <c r="G2804" s="632"/>
      <c r="H2804" s="632"/>
      <c r="I2804" s="633"/>
    </row>
    <row r="2805" spans="1:9">
      <c r="A2805" s="628"/>
      <c r="B2805" s="653"/>
      <c r="C2805" s="654"/>
      <c r="D2805" s="655"/>
      <c r="E2805" s="619"/>
      <c r="F2805" s="637"/>
      <c r="G2805" s="637"/>
      <c r="H2805" s="637"/>
      <c r="I2805" s="633"/>
    </row>
    <row r="2806" spans="1:9">
      <c r="A2806" s="628"/>
      <c r="B2806" s="629"/>
      <c r="C2806" s="630"/>
      <c r="D2806" s="631"/>
      <c r="F2806" s="637"/>
      <c r="G2806" s="637"/>
      <c r="H2806" s="637"/>
      <c r="I2806" s="630"/>
    </row>
    <row r="2807" spans="1:9">
      <c r="A2807" s="628"/>
      <c r="B2807" s="629"/>
      <c r="C2807" s="630"/>
      <c r="D2807" s="631"/>
      <c r="F2807" s="637"/>
      <c r="G2807" s="637"/>
      <c r="H2807" s="637"/>
      <c r="I2807" s="630"/>
    </row>
    <row r="2808" spans="1:9">
      <c r="A2808" s="650"/>
      <c r="B2808" s="629"/>
      <c r="C2808" s="630"/>
      <c r="D2808" s="631"/>
      <c r="F2808" s="632"/>
      <c r="G2808" s="632"/>
      <c r="H2808" s="632"/>
      <c r="I2808" s="633"/>
    </row>
    <row r="2809" spans="1:9">
      <c r="A2809" s="628"/>
      <c r="B2809" s="629"/>
      <c r="C2809" s="630"/>
      <c r="D2809" s="631"/>
      <c r="F2809" s="637"/>
      <c r="G2809" s="637"/>
      <c r="H2809" s="637"/>
      <c r="I2809" s="630"/>
    </row>
    <row r="2810" spans="1:9">
      <c r="A2810" s="628"/>
      <c r="B2810" s="653"/>
      <c r="C2810" s="654"/>
      <c r="D2810" s="655"/>
      <c r="E2810" s="619"/>
      <c r="F2810" s="637"/>
      <c r="G2810" s="637"/>
      <c r="H2810" s="637"/>
      <c r="I2810" s="633"/>
    </row>
    <row r="2811" spans="1:9">
      <c r="A2811" s="650"/>
      <c r="B2811" s="629"/>
      <c r="C2811" s="630"/>
      <c r="D2811" s="631"/>
      <c r="F2811" s="632"/>
      <c r="G2811" s="632"/>
      <c r="H2811" s="632"/>
      <c r="I2811" s="633"/>
    </row>
    <row r="2812" spans="1:9">
      <c r="A2812" s="628"/>
      <c r="B2812" s="629"/>
      <c r="C2812" s="630"/>
      <c r="D2812" s="631"/>
      <c r="F2812" s="637"/>
      <c r="G2812" s="637"/>
      <c r="H2812" s="637"/>
      <c r="I2812" s="630"/>
    </row>
    <row r="2813" spans="1:9">
      <c r="A2813" s="628"/>
      <c r="B2813" s="629"/>
      <c r="C2813" s="630"/>
      <c r="D2813" s="631"/>
      <c r="F2813" s="632"/>
      <c r="G2813" s="632"/>
      <c r="H2813" s="632"/>
      <c r="I2813" s="633"/>
    </row>
    <row r="2814" spans="1:9">
      <c r="A2814" s="628"/>
      <c r="B2814" s="629"/>
      <c r="C2814" s="630"/>
      <c r="D2814" s="631"/>
      <c r="F2814" s="637"/>
      <c r="G2814" s="637"/>
      <c r="H2814" s="637"/>
      <c r="I2814" s="630"/>
    </row>
    <row r="2815" spans="1:9">
      <c r="A2815" s="628"/>
      <c r="B2815" s="629"/>
      <c r="C2815" s="630"/>
      <c r="D2815" s="631"/>
      <c r="F2815" s="632"/>
      <c r="G2815" s="632"/>
      <c r="H2815" s="632"/>
      <c r="I2815" s="633"/>
    </row>
    <row r="2816" spans="1:9">
      <c r="A2816" s="628"/>
      <c r="B2816" s="629"/>
      <c r="C2816" s="630"/>
      <c r="D2816" s="631"/>
      <c r="F2816" s="632"/>
      <c r="G2816" s="632"/>
      <c r="H2816" s="632"/>
      <c r="I2816" s="633"/>
    </row>
    <row r="2817" spans="1:9">
      <c r="A2817" s="628"/>
      <c r="B2817" s="653"/>
      <c r="C2817" s="654"/>
      <c r="D2817" s="655"/>
      <c r="E2817" s="619"/>
      <c r="F2817" s="637"/>
      <c r="G2817" s="637"/>
      <c r="H2817" s="637"/>
      <c r="I2817" s="642"/>
    </row>
    <row r="2818" spans="1:9">
      <c r="A2818" s="628"/>
      <c r="B2818" s="629"/>
      <c r="C2818" s="630"/>
      <c r="D2818" s="631"/>
      <c r="F2818" s="637"/>
      <c r="G2818" s="637"/>
      <c r="H2818" s="637"/>
      <c r="I2818" s="630"/>
    </row>
    <row r="2819" spans="1:9">
      <c r="A2819" s="650"/>
      <c r="B2819" s="629"/>
      <c r="C2819" s="630"/>
      <c r="D2819" s="631"/>
      <c r="F2819" s="632"/>
      <c r="G2819" s="632"/>
      <c r="H2819" s="632"/>
      <c r="I2819" s="633"/>
    </row>
    <row r="2820" spans="1:9">
      <c r="A2820" s="628"/>
      <c r="B2820" s="629"/>
      <c r="C2820" s="630"/>
      <c r="D2820" s="631"/>
      <c r="F2820" s="637"/>
      <c r="G2820" s="637"/>
      <c r="H2820" s="637"/>
      <c r="I2820" s="630"/>
    </row>
    <row r="2821" spans="1:9">
      <c r="A2821" s="650"/>
      <c r="B2821" s="629"/>
      <c r="C2821" s="630"/>
      <c r="D2821" s="631"/>
      <c r="F2821" s="632"/>
      <c r="G2821" s="632"/>
      <c r="H2821" s="632"/>
      <c r="I2821" s="633"/>
    </row>
    <row r="2822" spans="1:9">
      <c r="A2822" s="650"/>
      <c r="B2822" s="629"/>
      <c r="C2822" s="630"/>
      <c r="D2822" s="631"/>
      <c r="F2822" s="632"/>
      <c r="G2822" s="632"/>
      <c r="H2822" s="632"/>
      <c r="I2822" s="633"/>
    </row>
    <row r="2823" spans="1:9">
      <c r="A2823" s="628"/>
      <c r="B2823" s="629"/>
      <c r="C2823" s="630"/>
      <c r="D2823" s="631"/>
      <c r="F2823" s="637"/>
      <c r="G2823" s="637"/>
      <c r="H2823" s="637"/>
      <c r="I2823" s="630"/>
    </row>
    <row r="2824" spans="1:9">
      <c r="A2824" s="628"/>
      <c r="B2824" s="653"/>
      <c r="C2824" s="654"/>
      <c r="D2824" s="655"/>
      <c r="E2824" s="619"/>
      <c r="F2824" s="637"/>
      <c r="G2824" s="637"/>
      <c r="H2824" s="637"/>
      <c r="I2824" s="633"/>
    </row>
    <row r="2825" spans="1:9">
      <c r="A2825" s="628"/>
      <c r="B2825" s="653"/>
      <c r="C2825" s="654"/>
      <c r="D2825" s="655"/>
      <c r="E2825" s="619"/>
      <c r="F2825" s="637"/>
      <c r="G2825" s="637"/>
      <c r="H2825" s="637"/>
      <c r="I2825" s="633"/>
    </row>
    <row r="2826" spans="1:9">
      <c r="A2826" s="628"/>
      <c r="B2826" s="629"/>
      <c r="C2826" s="630"/>
      <c r="D2826" s="631"/>
      <c r="F2826" s="632"/>
      <c r="G2826" s="632"/>
      <c r="H2826" s="632"/>
      <c r="I2826" s="633"/>
    </row>
    <row r="2827" spans="1:9">
      <c r="A2827" s="628"/>
      <c r="B2827" s="629"/>
      <c r="C2827" s="630"/>
      <c r="D2827" s="631"/>
      <c r="F2827" s="632"/>
      <c r="G2827" s="632"/>
      <c r="H2827" s="632"/>
      <c r="I2827" s="633"/>
    </row>
    <row r="2828" spans="1:9">
      <c r="A2828" s="628"/>
      <c r="B2828" s="629"/>
      <c r="C2828" s="630"/>
      <c r="D2828" s="631"/>
      <c r="E2828" s="619"/>
      <c r="F2828" s="637"/>
      <c r="G2828" s="637"/>
      <c r="H2828" s="637"/>
      <c r="I2828" s="633"/>
    </row>
    <row r="2829" spans="1:9">
      <c r="A2829" s="628"/>
      <c r="B2829" s="629"/>
      <c r="C2829" s="630"/>
      <c r="D2829" s="631"/>
      <c r="F2829" s="632"/>
      <c r="G2829" s="632"/>
      <c r="H2829" s="632"/>
      <c r="I2829" s="633"/>
    </row>
    <row r="2830" spans="1:9">
      <c r="A2830" s="628"/>
      <c r="B2830" s="629"/>
      <c r="C2830" s="630"/>
      <c r="D2830" s="631"/>
      <c r="F2830" s="637"/>
      <c r="G2830" s="637"/>
      <c r="H2830" s="637"/>
      <c r="I2830" s="630"/>
    </row>
    <row r="2831" spans="1:9">
      <c r="A2831" s="628"/>
      <c r="B2831" s="653"/>
      <c r="C2831" s="654"/>
      <c r="D2831" s="655"/>
      <c r="E2831" s="619"/>
      <c r="F2831" s="637"/>
      <c r="G2831" s="637"/>
      <c r="H2831" s="637"/>
      <c r="I2831" s="633"/>
    </row>
    <row r="2832" spans="1:9">
      <c r="A2832" s="650"/>
      <c r="B2832" s="629"/>
      <c r="C2832" s="630"/>
      <c r="D2832" s="631"/>
      <c r="E2832" s="620"/>
      <c r="F2832" s="632"/>
      <c r="G2832" s="632"/>
      <c r="H2832" s="632"/>
      <c r="I2832" s="633"/>
    </row>
    <row r="2833" spans="1:9">
      <c r="A2833" s="628"/>
      <c r="B2833" s="629"/>
      <c r="C2833" s="630"/>
      <c r="D2833" s="631"/>
      <c r="E2833" s="620"/>
      <c r="F2833" s="637"/>
      <c r="G2833" s="637"/>
      <c r="H2833" s="637"/>
      <c r="I2833" s="630"/>
    </row>
    <row r="2834" spans="1:9">
      <c r="A2834" s="628"/>
      <c r="B2834" s="629"/>
      <c r="C2834" s="630"/>
      <c r="D2834" s="631"/>
      <c r="F2834" s="632"/>
      <c r="G2834" s="632"/>
      <c r="H2834" s="632"/>
      <c r="I2834" s="633"/>
    </row>
    <row r="2835" spans="1:9">
      <c r="A2835" s="628"/>
      <c r="B2835" s="629"/>
      <c r="C2835" s="630"/>
      <c r="D2835" s="631"/>
      <c r="F2835" s="637"/>
      <c r="G2835" s="637"/>
      <c r="H2835" s="637"/>
      <c r="I2835" s="630"/>
    </row>
    <row r="2836" spans="1:9">
      <c r="A2836" s="628"/>
      <c r="B2836" s="629"/>
      <c r="C2836" s="630"/>
      <c r="D2836" s="631"/>
      <c r="F2836" s="632"/>
      <c r="G2836" s="632"/>
      <c r="H2836" s="632"/>
      <c r="I2836" s="633"/>
    </row>
    <row r="2837" spans="1:9">
      <c r="A2837" s="650"/>
      <c r="B2837" s="653"/>
      <c r="C2837" s="654"/>
      <c r="D2837" s="655"/>
      <c r="E2837" s="619"/>
      <c r="F2837" s="637"/>
      <c r="G2837" s="637"/>
      <c r="H2837" s="637"/>
      <c r="I2837" s="642"/>
    </row>
    <row r="2838" spans="1:9">
      <c r="A2838" s="650"/>
      <c r="B2838" s="653"/>
      <c r="C2838" s="654"/>
      <c r="D2838" s="655"/>
      <c r="E2838" s="619"/>
      <c r="F2838" s="637"/>
      <c r="G2838" s="637"/>
      <c r="H2838" s="637"/>
      <c r="I2838" s="633"/>
    </row>
    <row r="2839" spans="1:9">
      <c r="A2839" s="628"/>
      <c r="B2839" s="629"/>
      <c r="C2839" s="630"/>
      <c r="D2839" s="631"/>
      <c r="F2839" s="637"/>
      <c r="G2839" s="637"/>
      <c r="H2839" s="637"/>
      <c r="I2839" s="630"/>
    </row>
    <row r="2840" spans="1:9">
      <c r="A2840" s="643"/>
      <c r="B2840" s="654"/>
      <c r="C2840" s="654"/>
      <c r="D2840" s="655"/>
      <c r="E2840" s="619"/>
      <c r="F2840" s="637"/>
      <c r="G2840" s="637"/>
      <c r="H2840" s="637"/>
      <c r="I2840" s="642"/>
    </row>
    <row r="2841" spans="1:9">
      <c r="A2841" s="643"/>
      <c r="B2841" s="653"/>
      <c r="C2841" s="654"/>
      <c r="D2841" s="655"/>
      <c r="E2841" s="647"/>
      <c r="F2841" s="637"/>
      <c r="G2841" s="637"/>
      <c r="H2841" s="637"/>
      <c r="I2841" s="633"/>
    </row>
    <row r="2842" spans="1:9">
      <c r="A2842" s="643"/>
      <c r="B2842" s="653"/>
      <c r="C2842" s="654"/>
      <c r="D2842" s="655"/>
      <c r="E2842" s="647"/>
      <c r="F2842" s="637"/>
      <c r="G2842" s="637"/>
      <c r="H2842" s="637"/>
      <c r="I2842" s="633"/>
    </row>
    <row r="2843" spans="1:9">
      <c r="A2843" s="643"/>
      <c r="B2843" s="653"/>
      <c r="C2843" s="654"/>
      <c r="D2843" s="655"/>
      <c r="E2843" s="647"/>
      <c r="F2843" s="637"/>
      <c r="G2843" s="637"/>
      <c r="H2843" s="637"/>
      <c r="I2843" s="633"/>
    </row>
    <row r="2844" spans="1:9">
      <c r="A2844" s="643"/>
      <c r="B2844" s="629"/>
      <c r="C2844" s="630"/>
      <c r="D2844" s="631"/>
      <c r="F2844" s="632"/>
      <c r="G2844" s="632"/>
      <c r="H2844" s="632"/>
      <c r="I2844" s="633"/>
    </row>
    <row r="2845" spans="1:9">
      <c r="A2845" s="643"/>
      <c r="B2845" s="653"/>
      <c r="C2845" s="654"/>
      <c r="D2845" s="655"/>
      <c r="E2845" s="647"/>
      <c r="F2845" s="637"/>
      <c r="G2845" s="637"/>
      <c r="H2845" s="637"/>
      <c r="I2845" s="642"/>
    </row>
    <row r="2846" spans="1:9">
      <c r="A2846" s="643"/>
      <c r="B2846" s="629"/>
      <c r="C2846" s="630"/>
      <c r="D2846" s="631"/>
      <c r="E2846" s="620"/>
      <c r="F2846" s="637"/>
      <c r="G2846" s="637"/>
      <c r="H2846" s="637"/>
      <c r="I2846" s="630"/>
    </row>
    <row r="2847" spans="1:9">
      <c r="A2847" s="643"/>
      <c r="B2847" s="629"/>
      <c r="C2847" s="630"/>
      <c r="D2847" s="631"/>
      <c r="F2847" s="632"/>
      <c r="G2847" s="632"/>
      <c r="H2847" s="632"/>
      <c r="I2847" s="633"/>
    </row>
    <row r="2848" spans="1:9">
      <c r="A2848" s="643"/>
      <c r="B2848" s="653"/>
      <c r="C2848" s="654"/>
      <c r="D2848" s="655"/>
      <c r="E2848" s="647"/>
      <c r="F2848" s="637"/>
      <c r="G2848" s="637"/>
      <c r="H2848" s="637"/>
      <c r="I2848" s="633"/>
    </row>
    <row r="2849" spans="1:9">
      <c r="A2849" s="643"/>
      <c r="B2849" s="629"/>
      <c r="C2849" s="630"/>
      <c r="D2849" s="631"/>
      <c r="F2849" s="637"/>
      <c r="G2849" s="637"/>
      <c r="H2849" s="637"/>
      <c r="I2849" s="630"/>
    </row>
    <row r="2850" spans="1:9">
      <c r="A2850" s="643"/>
      <c r="B2850" s="629"/>
      <c r="C2850" s="630"/>
      <c r="D2850" s="631"/>
      <c r="F2850" s="632"/>
      <c r="G2850" s="632"/>
      <c r="H2850" s="632"/>
      <c r="I2850" s="633"/>
    </row>
    <row r="2851" spans="1:9">
      <c r="A2851" s="643"/>
      <c r="B2851" s="629"/>
      <c r="C2851" s="630"/>
      <c r="D2851" s="631"/>
      <c r="F2851" s="632"/>
      <c r="G2851" s="632"/>
      <c r="H2851" s="632"/>
      <c r="I2851" s="633"/>
    </row>
    <row r="2852" spans="1:9">
      <c r="A2852" s="656"/>
      <c r="B2852" s="629"/>
      <c r="C2852" s="630"/>
      <c r="D2852" s="631"/>
      <c r="F2852" s="637"/>
      <c r="G2852" s="637"/>
      <c r="H2852" s="637"/>
      <c r="I2852" s="630"/>
    </row>
    <row r="2853" spans="1:9">
      <c r="A2853" s="656"/>
      <c r="B2853" s="629"/>
      <c r="C2853" s="630"/>
      <c r="D2853" s="631"/>
      <c r="F2853" s="632"/>
      <c r="G2853" s="632"/>
      <c r="H2853" s="632"/>
      <c r="I2853" s="633"/>
    </row>
    <row r="2854" spans="1:9">
      <c r="A2854" s="656"/>
      <c r="B2854" s="629"/>
      <c r="C2854" s="630"/>
      <c r="D2854" s="631"/>
      <c r="F2854" s="637"/>
      <c r="G2854" s="637"/>
      <c r="H2854" s="637"/>
      <c r="I2854" s="630"/>
    </row>
    <row r="2855" spans="1:9">
      <c r="A2855" s="656"/>
      <c r="B2855" s="629"/>
      <c r="C2855" s="630"/>
      <c r="D2855" s="631"/>
      <c r="F2855" s="632"/>
      <c r="G2855" s="632"/>
      <c r="H2855" s="632"/>
      <c r="I2855" s="633"/>
    </row>
    <row r="2856" spans="1:9">
      <c r="A2856" s="656"/>
      <c r="B2856" s="629"/>
      <c r="C2856" s="630"/>
      <c r="D2856" s="631"/>
      <c r="F2856" s="637"/>
      <c r="G2856" s="637"/>
      <c r="H2856" s="637"/>
      <c r="I2856" s="630"/>
    </row>
    <row r="2857" spans="1:9">
      <c r="A2857" s="656"/>
      <c r="B2857" s="654"/>
      <c r="C2857" s="654"/>
      <c r="D2857" s="655"/>
      <c r="E2857" s="647"/>
      <c r="F2857" s="637"/>
      <c r="G2857" s="637"/>
      <c r="H2857" s="637"/>
      <c r="I2857" s="642"/>
    </row>
    <row r="2858" spans="1:9">
      <c r="A2858" s="656"/>
      <c r="B2858" s="653"/>
      <c r="C2858" s="654"/>
      <c r="D2858" s="655"/>
      <c r="E2858" s="619"/>
      <c r="F2858" s="637"/>
      <c r="G2858" s="637"/>
      <c r="H2858" s="637"/>
      <c r="I2858" s="633"/>
    </row>
    <row r="2859" spans="1:9">
      <c r="A2859" s="643"/>
      <c r="B2859" s="629"/>
      <c r="C2859" s="630"/>
      <c r="D2859" s="631"/>
      <c r="F2859" s="632"/>
      <c r="G2859" s="632"/>
      <c r="H2859" s="632"/>
      <c r="I2859" s="633"/>
    </row>
    <row r="2860" spans="1:9">
      <c r="A2860" s="643"/>
      <c r="B2860" s="629"/>
      <c r="C2860" s="630"/>
      <c r="D2860" s="631"/>
      <c r="E2860" s="620"/>
      <c r="F2860" s="632"/>
      <c r="G2860" s="632"/>
      <c r="H2860" s="632"/>
      <c r="I2860" s="633"/>
    </row>
    <row r="2861" spans="1:9">
      <c r="A2861" s="643"/>
      <c r="B2861" s="653"/>
      <c r="C2861" s="654"/>
      <c r="D2861" s="655"/>
      <c r="E2861" s="647"/>
      <c r="F2861" s="637"/>
      <c r="G2861" s="637"/>
      <c r="H2861" s="637"/>
      <c r="I2861" s="633"/>
    </row>
    <row r="2862" spans="1:9">
      <c r="A2862" s="658"/>
      <c r="B2862" s="629"/>
      <c r="C2862" s="630"/>
      <c r="D2862" s="631"/>
      <c r="F2862" s="637"/>
      <c r="G2862" s="637"/>
      <c r="H2862" s="637"/>
      <c r="I2862" s="630"/>
    </row>
    <row r="2863" spans="1:9">
      <c r="A2863" s="645"/>
      <c r="B2863" s="629"/>
      <c r="C2863" s="630"/>
      <c r="D2863" s="631"/>
      <c r="F2863" s="632"/>
      <c r="G2863" s="632"/>
      <c r="H2863" s="632"/>
      <c r="I2863" s="633"/>
    </row>
    <row r="2864" spans="1:9">
      <c r="A2864" s="645"/>
      <c r="B2864" s="653"/>
      <c r="C2864" s="654"/>
      <c r="D2864" s="655"/>
      <c r="E2864" s="647"/>
      <c r="F2864" s="637"/>
      <c r="G2864" s="637"/>
      <c r="H2864" s="637"/>
      <c r="I2864" s="633"/>
    </row>
    <row r="2865" spans="1:9">
      <c r="A2865" s="645"/>
      <c r="B2865" s="629"/>
      <c r="C2865" s="630"/>
      <c r="D2865" s="631"/>
      <c r="F2865" s="637"/>
      <c r="G2865" s="637"/>
      <c r="H2865" s="637"/>
      <c r="I2865" s="630"/>
    </row>
    <row r="2866" spans="1:9">
      <c r="A2866" s="645"/>
      <c r="B2866" s="629"/>
      <c r="C2866" s="630"/>
      <c r="D2866" s="631"/>
      <c r="F2866" s="632"/>
      <c r="G2866" s="632"/>
      <c r="H2866" s="632"/>
      <c r="I2866" s="633"/>
    </row>
    <row r="2867" spans="1:9">
      <c r="A2867" s="645"/>
      <c r="B2867" s="629"/>
      <c r="C2867" s="630"/>
      <c r="D2867" s="631"/>
      <c r="F2867" s="637"/>
      <c r="G2867" s="637"/>
      <c r="H2867" s="637"/>
      <c r="I2867" s="630"/>
    </row>
    <row r="2868" spans="1:9">
      <c r="A2868" s="645"/>
      <c r="B2868" s="653"/>
      <c r="C2868" s="654"/>
      <c r="D2868" s="655"/>
      <c r="E2868" s="619"/>
      <c r="F2868" s="637"/>
      <c r="G2868" s="637"/>
      <c r="H2868" s="637"/>
      <c r="I2868" s="642"/>
    </row>
    <row r="2869" spans="1:9">
      <c r="A2869" s="645"/>
      <c r="B2869" s="653"/>
      <c r="C2869" s="654"/>
      <c r="D2869" s="655"/>
      <c r="E2869" s="647"/>
      <c r="F2869" s="637"/>
      <c r="G2869" s="637"/>
      <c r="H2869" s="637"/>
      <c r="I2869" s="633"/>
    </row>
    <row r="2870" spans="1:9">
      <c r="A2870" s="645"/>
      <c r="B2870" s="629"/>
      <c r="C2870" s="630"/>
      <c r="D2870" s="631"/>
      <c r="E2870" s="647"/>
      <c r="F2870" s="637"/>
      <c r="G2870" s="637"/>
      <c r="H2870" s="637"/>
      <c r="I2870" s="633"/>
    </row>
    <row r="2871" spans="1:9">
      <c r="A2871" s="644"/>
      <c r="B2871" s="629"/>
      <c r="C2871" s="630"/>
      <c r="D2871" s="631"/>
      <c r="E2871" s="620"/>
      <c r="F2871" s="632"/>
      <c r="G2871" s="632"/>
      <c r="H2871" s="632"/>
      <c r="I2871" s="633"/>
    </row>
    <row r="2872" spans="1:9">
      <c r="A2872" s="643"/>
      <c r="B2872" s="629"/>
      <c r="C2872" s="630"/>
      <c r="D2872" s="631"/>
      <c r="F2872" s="637"/>
      <c r="G2872" s="637"/>
      <c r="H2872" s="637"/>
      <c r="I2872" s="630"/>
    </row>
    <row r="2873" spans="1:9">
      <c r="A2873" s="645"/>
      <c r="B2873" s="629"/>
      <c r="C2873" s="630"/>
      <c r="D2873" s="631"/>
      <c r="F2873" s="632"/>
      <c r="G2873" s="632"/>
      <c r="H2873" s="632"/>
      <c r="I2873" s="633"/>
    </row>
    <row r="2874" spans="1:9">
      <c r="A2874" s="646"/>
      <c r="B2874" s="653"/>
      <c r="C2874" s="654"/>
      <c r="D2874" s="655"/>
      <c r="E2874" s="647"/>
      <c r="F2874" s="637"/>
      <c r="G2874" s="637"/>
      <c r="H2874" s="637"/>
      <c r="I2874" s="633"/>
    </row>
    <row r="2875" spans="1:9">
      <c r="A2875" s="645"/>
      <c r="B2875" s="629"/>
      <c r="C2875" s="630"/>
      <c r="D2875" s="631"/>
      <c r="F2875" s="637"/>
      <c r="G2875" s="637"/>
      <c r="H2875" s="637"/>
      <c r="I2875" s="630"/>
    </row>
    <row r="2876" spans="1:9">
      <c r="A2876" s="643"/>
      <c r="B2876" s="629"/>
      <c r="C2876" s="630"/>
      <c r="D2876" s="631"/>
      <c r="F2876" s="632"/>
      <c r="G2876" s="632"/>
      <c r="H2876" s="632"/>
      <c r="I2876" s="633"/>
    </row>
    <row r="2877" spans="1:9">
      <c r="A2877" s="646"/>
      <c r="B2877" s="629"/>
      <c r="C2877" s="630"/>
      <c r="D2877" s="631"/>
      <c r="F2877" s="637"/>
      <c r="G2877" s="637"/>
      <c r="H2877" s="637"/>
      <c r="I2877" s="630"/>
    </row>
    <row r="2878" spans="1:9">
      <c r="A2878" s="643"/>
      <c r="B2878" s="654"/>
      <c r="C2878" s="654"/>
      <c r="D2878" s="655"/>
      <c r="E2878" s="647"/>
      <c r="F2878" s="637"/>
      <c r="G2878" s="637"/>
      <c r="H2878" s="637"/>
      <c r="I2878" s="642"/>
    </row>
    <row r="2879" spans="1:9">
      <c r="A2879" s="646"/>
      <c r="B2879" s="653"/>
      <c r="C2879" s="654"/>
      <c r="D2879" s="655"/>
      <c r="E2879" s="647"/>
      <c r="F2879" s="637"/>
      <c r="G2879" s="637"/>
      <c r="H2879" s="637"/>
      <c r="I2879" s="633"/>
    </row>
    <row r="2880" spans="1:9">
      <c r="A2880" s="646"/>
      <c r="B2880" s="629"/>
      <c r="C2880" s="630"/>
      <c r="D2880" s="631"/>
      <c r="F2880" s="632"/>
      <c r="G2880" s="632"/>
      <c r="H2880" s="632"/>
      <c r="I2880" s="633"/>
    </row>
    <row r="2881" spans="1:9">
      <c r="A2881" s="644"/>
      <c r="B2881" s="629"/>
      <c r="C2881" s="630"/>
      <c r="D2881" s="631"/>
      <c r="F2881" s="637"/>
      <c r="G2881" s="637"/>
      <c r="H2881" s="637"/>
      <c r="I2881" s="630"/>
    </row>
    <row r="2882" spans="1:9">
      <c r="A2882" s="643"/>
      <c r="B2882" s="629"/>
      <c r="C2882" s="630"/>
      <c r="D2882" s="631"/>
      <c r="F2882" s="632"/>
      <c r="G2882" s="632"/>
      <c r="H2882" s="632"/>
      <c r="I2882" s="633"/>
    </row>
    <row r="2883" spans="1:9">
      <c r="A2883" s="646"/>
      <c r="B2883" s="629"/>
      <c r="C2883" s="630"/>
      <c r="D2883" s="631"/>
      <c r="F2883" s="637"/>
      <c r="G2883" s="637"/>
      <c r="H2883" s="637"/>
      <c r="I2883" s="630"/>
    </row>
    <row r="2884" spans="1:9">
      <c r="A2884" s="646"/>
      <c r="B2884" s="629"/>
      <c r="C2884" s="630"/>
      <c r="D2884" s="631"/>
      <c r="F2884" s="632"/>
      <c r="G2884" s="632"/>
      <c r="H2884" s="632"/>
      <c r="I2884" s="633"/>
    </row>
    <row r="2885" spans="1:9">
      <c r="A2885" s="646"/>
      <c r="B2885" s="653"/>
      <c r="C2885" s="654"/>
      <c r="D2885" s="655"/>
      <c r="E2885" s="647"/>
      <c r="F2885" s="637"/>
      <c r="G2885" s="637"/>
      <c r="H2885" s="637"/>
      <c r="I2885" s="633"/>
    </row>
    <row r="2886" spans="1:9">
      <c r="A2886" s="646"/>
      <c r="B2886" s="629"/>
      <c r="C2886" s="630"/>
      <c r="D2886" s="631"/>
      <c r="F2886" s="637"/>
      <c r="G2886" s="637"/>
      <c r="H2886" s="637"/>
      <c r="I2886" s="630"/>
    </row>
    <row r="2887" spans="1:9">
      <c r="A2887" s="646"/>
      <c r="B2887" s="629"/>
      <c r="C2887" s="630"/>
      <c r="D2887" s="631"/>
      <c r="F2887" s="632"/>
      <c r="G2887" s="632"/>
      <c r="H2887" s="632"/>
      <c r="I2887" s="633"/>
    </row>
    <row r="2888" spans="1:9">
      <c r="A2888" s="645"/>
      <c r="B2888" s="629"/>
      <c r="C2888" s="630"/>
      <c r="D2888" s="631"/>
      <c r="E2888" s="647"/>
      <c r="F2888" s="637"/>
      <c r="G2888" s="637"/>
      <c r="H2888" s="637"/>
      <c r="I2888" s="642"/>
    </row>
    <row r="2889" spans="1:9">
      <c r="A2889" s="645"/>
      <c r="B2889" s="629"/>
      <c r="C2889" s="630"/>
      <c r="D2889" s="631"/>
      <c r="E2889" s="620"/>
      <c r="F2889" s="637"/>
      <c r="G2889" s="637"/>
      <c r="H2889" s="637"/>
      <c r="I2889" s="630"/>
    </row>
    <row r="2890" spans="1:9">
      <c r="A2890" s="645"/>
      <c r="B2890" s="653"/>
      <c r="C2890" s="654"/>
      <c r="D2890" s="655"/>
      <c r="E2890" s="647"/>
      <c r="F2890" s="637"/>
      <c r="G2890" s="637"/>
      <c r="H2890" s="637"/>
      <c r="I2890" s="642"/>
    </row>
    <row r="2891" spans="1:9">
      <c r="A2891" s="646"/>
      <c r="B2891" s="629"/>
      <c r="C2891" s="630"/>
      <c r="D2891" s="631"/>
      <c r="E2891" s="620"/>
      <c r="F2891" s="632"/>
      <c r="G2891" s="632"/>
      <c r="H2891" s="632"/>
      <c r="I2891" s="633"/>
    </row>
    <row r="2892" spans="1:9">
      <c r="A2892" s="646"/>
      <c r="B2892" s="629"/>
      <c r="C2892" s="630"/>
      <c r="D2892" s="631"/>
      <c r="E2892" s="620"/>
      <c r="F2892" s="637"/>
      <c r="G2892" s="637"/>
      <c r="H2892" s="637"/>
      <c r="I2892" s="630"/>
    </row>
    <row r="2893" spans="1:9">
      <c r="A2893" s="643"/>
      <c r="B2893" s="629"/>
      <c r="C2893" s="630"/>
      <c r="D2893" s="631"/>
      <c r="F2893" s="632"/>
      <c r="G2893" s="632"/>
      <c r="H2893" s="632"/>
      <c r="I2893" s="633"/>
    </row>
    <row r="2894" spans="1:9">
      <c r="A2894" s="643"/>
      <c r="B2894" s="629"/>
      <c r="C2894" s="630"/>
      <c r="D2894" s="631"/>
      <c r="F2894" s="637"/>
      <c r="G2894" s="637"/>
      <c r="H2894" s="637"/>
      <c r="I2894" s="630"/>
    </row>
    <row r="2895" spans="1:9">
      <c r="A2895" s="644"/>
      <c r="B2895" s="629"/>
      <c r="C2895" s="630"/>
      <c r="D2895" s="631"/>
      <c r="F2895" s="632"/>
      <c r="G2895" s="632"/>
      <c r="H2895" s="632"/>
      <c r="I2895" s="633"/>
    </row>
    <row r="2896" spans="1:9">
      <c r="A2896" s="646"/>
      <c r="B2896" s="653"/>
      <c r="C2896" s="654"/>
      <c r="D2896" s="655"/>
      <c r="E2896" s="647"/>
      <c r="F2896" s="637"/>
      <c r="G2896" s="637"/>
      <c r="H2896" s="637"/>
      <c r="I2896" s="633"/>
    </row>
    <row r="2897" spans="1:9">
      <c r="A2897" s="644"/>
      <c r="B2897" s="629"/>
      <c r="C2897" s="630"/>
      <c r="D2897" s="631"/>
      <c r="F2897" s="637"/>
      <c r="G2897" s="637"/>
      <c r="H2897" s="637"/>
      <c r="I2897" s="630"/>
    </row>
    <row r="2898" spans="1:9">
      <c r="A2898" s="643"/>
      <c r="B2898" s="629"/>
      <c r="C2898" s="630"/>
      <c r="D2898" s="631"/>
      <c r="F2898" s="632"/>
      <c r="G2898" s="632"/>
      <c r="H2898" s="632"/>
      <c r="I2898" s="633"/>
    </row>
    <row r="2899" spans="1:9">
      <c r="A2899" s="643"/>
      <c r="B2899" s="629"/>
      <c r="C2899" s="630"/>
      <c r="D2899" s="631"/>
      <c r="F2899" s="632"/>
      <c r="G2899" s="632"/>
      <c r="H2899" s="632"/>
      <c r="I2899" s="633"/>
    </row>
    <row r="2900" spans="1:9">
      <c r="A2900" s="645"/>
      <c r="B2900" s="629"/>
      <c r="C2900" s="630"/>
      <c r="D2900" s="631"/>
      <c r="E2900" s="620"/>
      <c r="F2900" s="637"/>
      <c r="G2900" s="637"/>
      <c r="H2900" s="637"/>
      <c r="I2900" s="630"/>
    </row>
    <row r="2901" spans="1:9">
      <c r="A2901" s="644"/>
      <c r="B2901" s="629"/>
      <c r="C2901" s="630"/>
      <c r="D2901" s="631"/>
      <c r="F2901" s="632"/>
      <c r="G2901" s="632"/>
      <c r="H2901" s="632"/>
      <c r="I2901" s="633"/>
    </row>
    <row r="2902" spans="1:9">
      <c r="A2902" s="646"/>
      <c r="B2902" s="653"/>
      <c r="C2902" s="654"/>
      <c r="D2902" s="655"/>
      <c r="E2902" s="647"/>
      <c r="F2902" s="637"/>
      <c r="G2902" s="637"/>
      <c r="H2902" s="637"/>
      <c r="I2902" s="642"/>
    </row>
    <row r="2903" spans="1:9">
      <c r="A2903" s="646"/>
      <c r="B2903" s="629"/>
      <c r="C2903" s="630"/>
      <c r="D2903" s="631"/>
      <c r="E2903" s="620"/>
      <c r="F2903" s="637"/>
      <c r="G2903" s="637"/>
      <c r="H2903" s="637"/>
      <c r="I2903" s="630"/>
    </row>
    <row r="2904" spans="1:9">
      <c r="A2904" s="644"/>
      <c r="B2904" s="629"/>
      <c r="C2904" s="630"/>
      <c r="D2904" s="631"/>
      <c r="F2904" s="632"/>
      <c r="G2904" s="632"/>
      <c r="H2904" s="632"/>
      <c r="I2904" s="633"/>
    </row>
    <row r="2905" spans="1:9">
      <c r="A2905" s="643"/>
      <c r="B2905" s="629"/>
      <c r="C2905" s="630"/>
      <c r="D2905" s="631"/>
      <c r="F2905" s="637"/>
      <c r="G2905" s="637"/>
      <c r="H2905" s="637"/>
      <c r="I2905" s="630"/>
    </row>
    <row r="2906" spans="1:9">
      <c r="A2906" s="644"/>
      <c r="B2906" s="629"/>
      <c r="C2906" s="630"/>
      <c r="D2906" s="631"/>
      <c r="E2906" s="620"/>
      <c r="F2906" s="632"/>
      <c r="G2906" s="632"/>
      <c r="H2906" s="632"/>
      <c r="I2906" s="633"/>
    </row>
    <row r="2907" spans="1:9">
      <c r="A2907" s="646"/>
      <c r="B2907" s="629"/>
      <c r="C2907" s="630"/>
      <c r="D2907" s="631"/>
      <c r="E2907" s="620"/>
      <c r="F2907" s="637"/>
      <c r="G2907" s="637"/>
      <c r="H2907" s="637"/>
      <c r="I2907" s="630"/>
    </row>
    <row r="2908" spans="1:9">
      <c r="A2908" s="643"/>
      <c r="B2908" s="653"/>
      <c r="C2908" s="654"/>
      <c r="D2908" s="655"/>
      <c r="E2908" s="647"/>
      <c r="F2908" s="637"/>
      <c r="G2908" s="637"/>
      <c r="H2908" s="637"/>
      <c r="I2908" s="633"/>
    </row>
    <row r="2909" spans="1:9">
      <c r="A2909" s="643"/>
      <c r="B2909" s="629"/>
      <c r="C2909" s="630"/>
      <c r="D2909" s="631"/>
      <c r="F2909" s="632"/>
      <c r="G2909" s="632"/>
      <c r="H2909" s="632"/>
      <c r="I2909" s="633"/>
    </row>
    <row r="2910" spans="1:9">
      <c r="A2910" s="644"/>
      <c r="B2910" s="629"/>
      <c r="C2910" s="630"/>
      <c r="D2910" s="631"/>
      <c r="E2910" s="620"/>
      <c r="F2910" s="637"/>
      <c r="G2910" s="637"/>
      <c r="H2910" s="637"/>
      <c r="I2910" s="630"/>
    </row>
    <row r="2911" spans="1:9">
      <c r="A2911" s="643"/>
      <c r="B2911" s="629"/>
      <c r="C2911" s="630"/>
      <c r="D2911" s="631"/>
      <c r="F2911" s="632"/>
      <c r="G2911" s="632"/>
      <c r="H2911" s="632"/>
      <c r="I2911" s="633"/>
    </row>
    <row r="2912" spans="1:9">
      <c r="A2912" s="644"/>
      <c r="B2912" s="629"/>
      <c r="C2912" s="630"/>
      <c r="D2912" s="631"/>
      <c r="E2912" s="620"/>
      <c r="F2912" s="637"/>
      <c r="G2912" s="637"/>
      <c r="H2912" s="637"/>
      <c r="I2912" s="630"/>
    </row>
    <row r="2913" spans="1:9">
      <c r="A2913" s="643"/>
      <c r="B2913" s="629"/>
      <c r="C2913" s="630"/>
      <c r="D2913" s="631"/>
      <c r="E2913" s="620"/>
      <c r="F2913" s="632"/>
      <c r="G2913" s="632"/>
      <c r="H2913" s="632"/>
      <c r="I2913" s="633"/>
    </row>
    <row r="2914" spans="1:9">
      <c r="A2914" s="643"/>
      <c r="B2914" s="629"/>
      <c r="C2914" s="630"/>
      <c r="D2914" s="631"/>
      <c r="F2914" s="637"/>
      <c r="G2914" s="637"/>
      <c r="H2914" s="637"/>
      <c r="I2914" s="630"/>
    </row>
    <row r="2915" spans="1:9">
      <c r="A2915" s="643"/>
      <c r="B2915" s="629"/>
      <c r="C2915" s="630"/>
      <c r="D2915" s="631"/>
      <c r="F2915" s="632"/>
      <c r="G2915" s="632"/>
      <c r="H2915" s="632"/>
      <c r="I2915" s="633"/>
    </row>
    <row r="2916" spans="1:9">
      <c r="A2916" s="644"/>
      <c r="B2916" s="629"/>
      <c r="C2916" s="630"/>
      <c r="D2916" s="631"/>
      <c r="E2916" s="620"/>
      <c r="F2916" s="637"/>
      <c r="G2916" s="637"/>
      <c r="H2916" s="637"/>
      <c r="I2916" s="630"/>
    </row>
    <row r="2917" spans="1:9">
      <c r="A2917" s="643"/>
      <c r="B2917" s="629"/>
      <c r="C2917" s="630"/>
      <c r="D2917" s="631"/>
      <c r="E2917" s="620"/>
      <c r="F2917" s="632"/>
      <c r="G2917" s="632"/>
      <c r="H2917" s="632"/>
      <c r="I2917" s="633"/>
    </row>
    <row r="2918" spans="1:9">
      <c r="A2918" s="643"/>
      <c r="B2918" s="629"/>
      <c r="C2918" s="630"/>
      <c r="D2918" s="631"/>
      <c r="E2918" s="620"/>
      <c r="F2918" s="637"/>
      <c r="G2918" s="637"/>
      <c r="H2918" s="637"/>
      <c r="I2918" s="630"/>
    </row>
    <row r="2919" spans="1:9">
      <c r="A2919" s="643"/>
      <c r="B2919" s="629"/>
      <c r="C2919" s="630"/>
      <c r="D2919" s="631"/>
      <c r="E2919" s="620"/>
      <c r="F2919" s="632"/>
      <c r="G2919" s="632"/>
      <c r="H2919" s="632"/>
      <c r="I2919" s="633"/>
    </row>
    <row r="2920" spans="1:9">
      <c r="A2920" s="643"/>
      <c r="B2920" s="653"/>
      <c r="C2920" s="654"/>
      <c r="D2920" s="655"/>
      <c r="E2920" s="647"/>
      <c r="F2920" s="637"/>
      <c r="G2920" s="637"/>
      <c r="H2920" s="637"/>
      <c r="I2920" s="642"/>
    </row>
    <row r="2921" spans="1:9">
      <c r="A2921" s="643"/>
      <c r="B2921" s="629"/>
      <c r="C2921" s="630"/>
      <c r="D2921" s="631"/>
      <c r="F2921" s="637"/>
      <c r="G2921" s="637"/>
      <c r="H2921" s="637"/>
      <c r="I2921" s="630"/>
    </row>
    <row r="2922" spans="1:9">
      <c r="A2922" s="643"/>
      <c r="B2922" s="629"/>
      <c r="C2922" s="630"/>
      <c r="D2922" s="631"/>
      <c r="E2922" s="620"/>
      <c r="F2922" s="632"/>
      <c r="G2922" s="632"/>
      <c r="H2922" s="632"/>
      <c r="I2922" s="633"/>
    </row>
    <row r="2923" spans="1:9">
      <c r="A2923" s="643"/>
      <c r="B2923" s="629"/>
      <c r="C2923" s="630"/>
      <c r="D2923" s="631"/>
      <c r="F2923" s="637"/>
      <c r="G2923" s="637"/>
      <c r="H2923" s="637"/>
      <c r="I2923" s="630"/>
    </row>
    <row r="2924" spans="1:9">
      <c r="A2924" s="643"/>
      <c r="B2924" s="653"/>
      <c r="C2924" s="654"/>
      <c r="D2924" s="655"/>
      <c r="E2924" s="647"/>
      <c r="F2924" s="637"/>
      <c r="G2924" s="637"/>
      <c r="H2924" s="637"/>
      <c r="I2924" s="633"/>
    </row>
    <row r="2925" spans="1:9">
      <c r="A2925" s="643"/>
      <c r="B2925" s="629"/>
      <c r="C2925" s="630"/>
      <c r="D2925" s="631"/>
      <c r="F2925" s="632"/>
      <c r="G2925" s="632"/>
      <c r="H2925" s="632"/>
      <c r="I2925" s="633"/>
    </row>
    <row r="2926" spans="1:9">
      <c r="A2926" s="643"/>
      <c r="B2926" s="653"/>
      <c r="C2926" s="654"/>
      <c r="D2926" s="655"/>
      <c r="E2926" s="647"/>
      <c r="F2926" s="637"/>
      <c r="G2926" s="637"/>
      <c r="H2926" s="637"/>
      <c r="I2926" s="633"/>
    </row>
    <row r="2927" spans="1:9">
      <c r="A2927" s="643"/>
      <c r="B2927" s="629"/>
      <c r="C2927" s="630"/>
      <c r="D2927" s="631"/>
      <c r="F2927" s="637"/>
      <c r="G2927" s="637"/>
      <c r="H2927" s="637"/>
      <c r="I2927" s="630"/>
    </row>
    <row r="2928" spans="1:9">
      <c r="A2928" s="643"/>
      <c r="B2928" s="629"/>
      <c r="C2928" s="630"/>
      <c r="D2928" s="631"/>
      <c r="F2928" s="632"/>
      <c r="G2928" s="632"/>
      <c r="H2928" s="632"/>
      <c r="I2928" s="633"/>
    </row>
    <row r="2929" spans="1:9">
      <c r="A2929" s="643"/>
      <c r="B2929" s="629"/>
      <c r="C2929" s="630"/>
      <c r="D2929" s="631"/>
      <c r="F2929" s="637"/>
      <c r="G2929" s="637"/>
      <c r="H2929" s="637"/>
      <c r="I2929" s="630"/>
    </row>
    <row r="2930" spans="1:9">
      <c r="A2930" s="643"/>
      <c r="B2930" s="629"/>
      <c r="C2930" s="630"/>
      <c r="D2930" s="631"/>
      <c r="F2930" s="632"/>
      <c r="G2930" s="632"/>
      <c r="H2930" s="632"/>
      <c r="I2930" s="633"/>
    </row>
    <row r="2931" spans="1:9">
      <c r="A2931" s="643"/>
      <c r="B2931" s="629"/>
      <c r="C2931" s="630"/>
      <c r="D2931" s="631"/>
      <c r="F2931" s="637"/>
      <c r="G2931" s="637"/>
      <c r="H2931" s="637"/>
      <c r="I2931" s="630"/>
    </row>
    <row r="2932" spans="1:9">
      <c r="A2932" s="643"/>
      <c r="B2932" s="629"/>
      <c r="C2932" s="630"/>
      <c r="D2932" s="631"/>
      <c r="F2932" s="632"/>
      <c r="G2932" s="632"/>
      <c r="H2932" s="632"/>
      <c r="I2932" s="633"/>
    </row>
    <row r="2933" spans="1:9">
      <c r="A2933" s="643"/>
      <c r="B2933" s="629"/>
      <c r="C2933" s="630"/>
      <c r="D2933" s="631"/>
      <c r="F2933" s="637"/>
      <c r="G2933" s="637"/>
      <c r="H2933" s="637"/>
      <c r="I2933" s="630"/>
    </row>
    <row r="2934" spans="1:9">
      <c r="A2934" s="645"/>
      <c r="B2934" s="629"/>
      <c r="C2934" s="630"/>
      <c r="D2934" s="631"/>
      <c r="F2934" s="632"/>
      <c r="G2934" s="632"/>
      <c r="H2934" s="632"/>
      <c r="I2934" s="633"/>
    </row>
    <row r="2935" spans="1:9">
      <c r="A2935" s="643"/>
      <c r="B2935" s="629"/>
      <c r="C2935" s="630"/>
      <c r="D2935" s="631"/>
      <c r="E2935" s="620"/>
      <c r="F2935" s="637"/>
      <c r="G2935" s="637"/>
      <c r="H2935" s="637"/>
      <c r="I2935" s="630"/>
    </row>
    <row r="2936" spans="1:9">
      <c r="A2936" s="643"/>
      <c r="B2936" s="629"/>
      <c r="C2936" s="630"/>
      <c r="D2936" s="631"/>
      <c r="F2936" s="632"/>
      <c r="G2936" s="632"/>
      <c r="H2936" s="632"/>
      <c r="I2936" s="633"/>
    </row>
    <row r="2937" spans="1:9">
      <c r="A2937" s="643"/>
      <c r="B2937" s="629"/>
      <c r="C2937" s="630"/>
      <c r="D2937" s="631"/>
      <c r="F2937" s="637"/>
      <c r="G2937" s="637"/>
      <c r="H2937" s="637"/>
      <c r="I2937" s="630"/>
    </row>
    <row r="2938" spans="1:9">
      <c r="A2938" s="643"/>
      <c r="B2938" s="629"/>
      <c r="C2938" s="630"/>
      <c r="D2938" s="631"/>
      <c r="F2938" s="632"/>
      <c r="G2938" s="632"/>
      <c r="H2938" s="632"/>
      <c r="I2938" s="633"/>
    </row>
    <row r="2939" spans="1:9">
      <c r="A2939" s="645"/>
      <c r="B2939" s="629"/>
      <c r="C2939" s="630"/>
      <c r="D2939" s="631"/>
      <c r="F2939" s="637"/>
      <c r="G2939" s="637"/>
      <c r="H2939" s="637"/>
      <c r="I2939" s="630"/>
    </row>
    <row r="2940" spans="1:9">
      <c r="A2940" s="645"/>
      <c r="B2940" s="629"/>
      <c r="C2940" s="630"/>
      <c r="D2940" s="631"/>
      <c r="F2940" s="632"/>
      <c r="G2940" s="632"/>
      <c r="H2940" s="632"/>
      <c r="I2940" s="633"/>
    </row>
    <row r="2941" spans="1:9">
      <c r="A2941" s="645"/>
      <c r="B2941" s="629"/>
      <c r="C2941" s="630"/>
      <c r="D2941" s="631"/>
      <c r="F2941" s="637"/>
      <c r="G2941" s="637"/>
      <c r="H2941" s="637"/>
      <c r="I2941" s="630"/>
    </row>
    <row r="2942" spans="1:9">
      <c r="A2942" s="645"/>
      <c r="B2942" s="653"/>
      <c r="C2942" s="654"/>
      <c r="D2942" s="655"/>
      <c r="E2942" s="647"/>
      <c r="F2942" s="637"/>
      <c r="G2942" s="637"/>
      <c r="H2942" s="637"/>
      <c r="I2942" s="633"/>
    </row>
    <row r="2943" spans="1:9">
      <c r="A2943" s="645"/>
      <c r="B2943" s="629"/>
      <c r="C2943" s="630"/>
      <c r="D2943" s="631"/>
      <c r="F2943" s="632"/>
      <c r="G2943" s="632"/>
      <c r="H2943" s="632"/>
      <c r="I2943" s="633"/>
    </row>
    <row r="2944" spans="1:9">
      <c r="A2944" s="645"/>
      <c r="B2944" s="653"/>
      <c r="C2944" s="654"/>
      <c r="D2944" s="655"/>
      <c r="E2944" s="647"/>
      <c r="F2944" s="637"/>
      <c r="G2944" s="637"/>
      <c r="H2944" s="637"/>
      <c r="I2944" s="633"/>
    </row>
    <row r="2945" spans="1:9">
      <c r="A2945" s="645"/>
      <c r="B2945" s="629"/>
      <c r="C2945" s="630"/>
      <c r="D2945" s="631"/>
      <c r="F2945" s="637"/>
      <c r="G2945" s="637"/>
      <c r="H2945" s="637"/>
      <c r="I2945" s="630"/>
    </row>
    <row r="2946" spans="1:9">
      <c r="A2946" s="645"/>
      <c r="B2946" s="653"/>
      <c r="C2946" s="654"/>
      <c r="D2946" s="655"/>
      <c r="E2946" s="647"/>
      <c r="F2946" s="637"/>
      <c r="G2946" s="637"/>
      <c r="H2946" s="637"/>
      <c r="I2946" s="633"/>
    </row>
    <row r="2947" spans="1:9">
      <c r="A2947" s="645"/>
      <c r="B2947" s="629"/>
      <c r="C2947" s="630"/>
      <c r="D2947" s="631"/>
      <c r="F2947" s="632"/>
      <c r="G2947" s="632"/>
      <c r="H2947" s="632"/>
      <c r="I2947" s="633"/>
    </row>
    <row r="2948" spans="1:9">
      <c r="A2948" s="645"/>
      <c r="B2948" s="629"/>
      <c r="C2948" s="630"/>
      <c r="D2948" s="631"/>
      <c r="F2948" s="637"/>
      <c r="G2948" s="637"/>
      <c r="H2948" s="637"/>
      <c r="I2948" s="630"/>
    </row>
    <row r="2949" spans="1:9">
      <c r="A2949" s="645"/>
      <c r="B2949" s="653"/>
      <c r="C2949" s="654"/>
      <c r="D2949" s="655"/>
      <c r="E2949" s="619"/>
      <c r="F2949" s="637"/>
      <c r="G2949" s="637"/>
      <c r="H2949" s="637"/>
      <c r="I2949" s="633"/>
    </row>
    <row r="2950" spans="1:9">
      <c r="A2950" s="645"/>
      <c r="B2950" s="629"/>
      <c r="C2950" s="630"/>
      <c r="D2950" s="631"/>
      <c r="F2950" s="632"/>
      <c r="G2950" s="632"/>
      <c r="H2950" s="632"/>
      <c r="I2950" s="633"/>
    </row>
    <row r="2951" spans="1:9">
      <c r="A2951" s="645"/>
      <c r="B2951" s="629"/>
      <c r="C2951" s="630"/>
      <c r="D2951" s="631"/>
      <c r="E2951" s="620"/>
      <c r="F2951" s="637"/>
      <c r="G2951" s="637"/>
      <c r="H2951" s="637"/>
      <c r="I2951" s="630"/>
    </row>
    <row r="2952" spans="1:9">
      <c r="A2952" s="645"/>
      <c r="B2952" s="629"/>
      <c r="C2952" s="630"/>
      <c r="D2952" s="631"/>
      <c r="F2952" s="632"/>
      <c r="G2952" s="632"/>
      <c r="H2952" s="632"/>
      <c r="I2952" s="633"/>
    </row>
    <row r="2953" spans="1:9">
      <c r="A2953" s="645"/>
      <c r="B2953" s="629"/>
      <c r="C2953" s="630"/>
      <c r="D2953" s="631"/>
      <c r="F2953" s="637"/>
      <c r="G2953" s="637"/>
      <c r="H2953" s="637"/>
      <c r="I2953" s="630"/>
    </row>
    <row r="2954" spans="1:9">
      <c r="A2954" s="645"/>
      <c r="B2954" s="629"/>
      <c r="C2954" s="630"/>
      <c r="D2954" s="631"/>
      <c r="F2954" s="632"/>
      <c r="G2954" s="632"/>
      <c r="H2954" s="632"/>
      <c r="I2954" s="633"/>
    </row>
    <row r="2955" spans="1:9">
      <c r="A2955" s="645"/>
      <c r="B2955" s="653"/>
      <c r="C2955" s="654"/>
      <c r="D2955" s="655"/>
      <c r="E2955" s="647"/>
      <c r="F2955" s="637"/>
      <c r="G2955" s="637"/>
      <c r="H2955" s="637"/>
      <c r="I2955" s="633"/>
    </row>
    <row r="2956" spans="1:9">
      <c r="A2956" s="645"/>
      <c r="B2956" s="653"/>
      <c r="C2956" s="654"/>
      <c r="D2956" s="655"/>
      <c r="E2956" s="647"/>
      <c r="F2956" s="637"/>
      <c r="G2956" s="637"/>
      <c r="H2956" s="637"/>
      <c r="I2956" s="642"/>
    </row>
    <row r="2957" spans="1:9">
      <c r="A2957" s="645"/>
      <c r="B2957" s="629"/>
      <c r="C2957" s="630"/>
      <c r="D2957" s="631"/>
      <c r="E2957" s="620"/>
      <c r="F2957" s="632"/>
      <c r="G2957" s="632"/>
      <c r="H2957" s="632"/>
      <c r="I2957" s="633"/>
    </row>
    <row r="2958" spans="1:9">
      <c r="A2958" s="645"/>
      <c r="B2958" s="629"/>
      <c r="C2958" s="630"/>
      <c r="D2958" s="631"/>
      <c r="F2958" s="637"/>
      <c r="G2958" s="637"/>
      <c r="H2958" s="637"/>
      <c r="I2958" s="630"/>
    </row>
    <row r="2959" spans="1:9">
      <c r="A2959" s="645"/>
      <c r="B2959" s="629"/>
      <c r="C2959" s="630"/>
      <c r="D2959" s="631"/>
      <c r="F2959" s="637"/>
      <c r="G2959" s="637"/>
      <c r="H2959" s="637"/>
      <c r="I2959" s="630"/>
    </row>
    <row r="2960" spans="1:9">
      <c r="A2960" s="645"/>
      <c r="B2960" s="629"/>
      <c r="C2960" s="630"/>
      <c r="D2960" s="631"/>
      <c r="F2960" s="637"/>
      <c r="G2960" s="637"/>
      <c r="H2960" s="637"/>
      <c r="I2960" s="630"/>
    </row>
    <row r="2961" spans="1:9">
      <c r="A2961" s="645"/>
      <c r="B2961" s="629"/>
      <c r="C2961" s="630"/>
      <c r="D2961" s="631"/>
      <c r="F2961" s="632"/>
      <c r="G2961" s="632"/>
      <c r="H2961" s="632"/>
      <c r="I2961" s="633"/>
    </row>
    <row r="2962" spans="1:9">
      <c r="A2962" s="645"/>
      <c r="B2962" s="629"/>
      <c r="C2962" s="630"/>
      <c r="D2962" s="631"/>
      <c r="F2962" s="637"/>
      <c r="G2962" s="637"/>
      <c r="H2962" s="637"/>
      <c r="I2962" s="630"/>
    </row>
    <row r="2963" spans="1:9">
      <c r="A2963" s="645"/>
      <c r="B2963" s="629"/>
      <c r="C2963" s="630"/>
      <c r="D2963" s="631"/>
      <c r="F2963" s="632"/>
      <c r="G2963" s="632"/>
      <c r="H2963" s="632"/>
      <c r="I2963" s="633"/>
    </row>
    <row r="2964" spans="1:9">
      <c r="A2964" s="645"/>
      <c r="B2964" s="629"/>
      <c r="C2964" s="630"/>
      <c r="D2964" s="631"/>
      <c r="F2964" s="637"/>
      <c r="G2964" s="637"/>
      <c r="H2964" s="637"/>
      <c r="I2964" s="630"/>
    </row>
    <row r="2965" spans="1:9">
      <c r="A2965" s="645"/>
      <c r="B2965" s="653"/>
      <c r="C2965" s="654"/>
      <c r="D2965" s="655"/>
      <c r="E2965" s="647"/>
      <c r="F2965" s="637"/>
      <c r="G2965" s="637"/>
      <c r="H2965" s="637"/>
      <c r="I2965" s="633"/>
    </row>
    <row r="2966" spans="1:9">
      <c r="A2966" s="645"/>
      <c r="B2966" s="629"/>
      <c r="C2966" s="630"/>
      <c r="D2966" s="631"/>
      <c r="F2966" s="632"/>
      <c r="G2966" s="632"/>
      <c r="H2966" s="632"/>
      <c r="I2966" s="633"/>
    </row>
    <row r="2967" spans="1:9">
      <c r="A2967" s="645"/>
      <c r="B2967" s="629"/>
      <c r="C2967" s="630"/>
      <c r="D2967" s="631"/>
      <c r="F2967" s="637"/>
      <c r="G2967" s="637"/>
      <c r="H2967" s="637"/>
      <c r="I2967" s="630"/>
    </row>
    <row r="2968" spans="1:9">
      <c r="A2968" s="645"/>
      <c r="B2968" s="629"/>
      <c r="C2968" s="630"/>
      <c r="D2968" s="631"/>
      <c r="F2968" s="632"/>
      <c r="G2968" s="632"/>
      <c r="H2968" s="632"/>
      <c r="I2968" s="633"/>
    </row>
    <row r="2969" spans="1:9">
      <c r="A2969" s="645"/>
      <c r="B2969" s="629"/>
      <c r="C2969" s="630"/>
      <c r="D2969" s="631"/>
      <c r="E2969" s="620"/>
      <c r="F2969" s="637"/>
      <c r="G2969" s="637"/>
      <c r="H2969" s="637"/>
      <c r="I2969" s="630"/>
    </row>
    <row r="2970" spans="1:9">
      <c r="A2970" s="645"/>
      <c r="B2970" s="629"/>
      <c r="C2970" s="630"/>
      <c r="D2970" s="631"/>
      <c r="F2970" s="632"/>
      <c r="G2970" s="632"/>
      <c r="H2970" s="632"/>
      <c r="I2970" s="633"/>
    </row>
    <row r="2971" spans="1:9">
      <c r="A2971" s="645"/>
      <c r="B2971" s="653"/>
      <c r="C2971" s="654"/>
      <c r="D2971" s="655"/>
      <c r="E2971" s="647"/>
      <c r="F2971" s="637"/>
      <c r="G2971" s="637"/>
      <c r="H2971" s="637"/>
      <c r="I2971" s="642"/>
    </row>
    <row r="2972" spans="1:9">
      <c r="A2972" s="645"/>
      <c r="B2972" s="629"/>
      <c r="C2972" s="630"/>
      <c r="D2972" s="631"/>
      <c r="F2972" s="637"/>
      <c r="G2972" s="637"/>
      <c r="H2972" s="637"/>
      <c r="I2972" s="630"/>
    </row>
    <row r="2973" spans="1:9">
      <c r="A2973" s="645"/>
      <c r="B2973" s="629"/>
      <c r="C2973" s="630"/>
      <c r="D2973" s="631"/>
      <c r="F2973" s="632"/>
      <c r="G2973" s="632"/>
      <c r="H2973" s="632"/>
      <c r="I2973" s="633"/>
    </row>
    <row r="2974" spans="1:9">
      <c r="A2974" s="645"/>
      <c r="B2974" s="629"/>
      <c r="C2974" s="630"/>
      <c r="D2974" s="631"/>
      <c r="E2974" s="620"/>
      <c r="F2974" s="637"/>
      <c r="G2974" s="637"/>
      <c r="H2974" s="637"/>
      <c r="I2974" s="630"/>
    </row>
    <row r="2975" spans="1:9">
      <c r="A2975" s="645"/>
      <c r="B2975" s="653"/>
      <c r="C2975" s="654"/>
      <c r="D2975" s="655"/>
      <c r="E2975" s="647"/>
      <c r="F2975" s="637"/>
      <c r="G2975" s="637"/>
      <c r="H2975" s="637"/>
      <c r="I2975" s="633"/>
    </row>
    <row r="2976" spans="1:9">
      <c r="A2976" s="645"/>
      <c r="B2976" s="629"/>
      <c r="C2976" s="630"/>
      <c r="D2976" s="631"/>
      <c r="E2976" s="620"/>
      <c r="F2976" s="637"/>
      <c r="G2976" s="637"/>
      <c r="H2976" s="637"/>
      <c r="I2976" s="630"/>
    </row>
    <row r="2977" spans="1:9">
      <c r="A2977" s="645"/>
      <c r="B2977" s="629"/>
      <c r="C2977" s="630"/>
      <c r="D2977" s="631"/>
      <c r="F2977" s="632"/>
      <c r="G2977" s="632"/>
      <c r="H2977" s="632"/>
      <c r="I2977" s="633"/>
    </row>
    <row r="2978" spans="1:9">
      <c r="A2978" s="645"/>
      <c r="B2978" s="630"/>
      <c r="C2978" s="630"/>
      <c r="D2978" s="631"/>
      <c r="E2978" s="647"/>
      <c r="F2978" s="637"/>
      <c r="G2978" s="637"/>
      <c r="H2978" s="637"/>
      <c r="I2978" s="642"/>
    </row>
    <row r="2979" spans="1:9">
      <c r="A2979" s="645"/>
      <c r="B2979" s="629"/>
      <c r="C2979" s="630"/>
      <c r="D2979" s="631"/>
      <c r="F2979" s="632"/>
      <c r="G2979" s="632"/>
      <c r="H2979" s="632"/>
      <c r="I2979" s="633"/>
    </row>
    <row r="2980" spans="1:9">
      <c r="A2980" s="645"/>
      <c r="B2980" s="629"/>
      <c r="C2980" s="630"/>
      <c r="D2980" s="631"/>
      <c r="F2980" s="637"/>
      <c r="G2980" s="637"/>
      <c r="H2980" s="637"/>
      <c r="I2980" s="630"/>
    </row>
    <row r="2981" spans="1:9">
      <c r="A2981" s="645"/>
      <c r="B2981" s="653"/>
      <c r="C2981" s="654"/>
      <c r="D2981" s="655"/>
      <c r="E2981" s="647"/>
      <c r="F2981" s="637"/>
      <c r="G2981" s="637"/>
      <c r="H2981" s="637"/>
      <c r="I2981" s="633"/>
    </row>
    <row r="2982" spans="1:9">
      <c r="A2982" s="645"/>
      <c r="B2982" s="629"/>
      <c r="C2982" s="630"/>
      <c r="D2982" s="631"/>
      <c r="F2982" s="632"/>
      <c r="G2982" s="632"/>
      <c r="H2982" s="632"/>
      <c r="I2982" s="633"/>
    </row>
    <row r="2983" spans="1:9">
      <c r="A2983" s="645"/>
      <c r="B2983" s="629"/>
      <c r="C2983" s="630"/>
      <c r="D2983" s="631"/>
      <c r="F2983" s="637"/>
      <c r="G2983" s="637"/>
      <c r="H2983" s="637"/>
      <c r="I2983" s="630"/>
    </row>
    <row r="2984" spans="1:9">
      <c r="A2984" s="645"/>
      <c r="B2984" s="653"/>
      <c r="C2984" s="654"/>
      <c r="D2984" s="655"/>
      <c r="E2984" s="647"/>
      <c r="F2984" s="637"/>
      <c r="G2984" s="637"/>
      <c r="H2984" s="637"/>
      <c r="I2984" s="633"/>
    </row>
    <row r="2985" spans="1:9">
      <c r="A2985" s="645"/>
      <c r="B2985" s="653"/>
      <c r="C2985" s="654"/>
      <c r="D2985" s="655"/>
      <c r="E2985" s="647"/>
      <c r="F2985" s="637"/>
      <c r="G2985" s="637"/>
      <c r="H2985" s="637"/>
      <c r="I2985" s="633"/>
    </row>
    <row r="2986" spans="1:9">
      <c r="A2986" s="645"/>
      <c r="B2986" s="629"/>
      <c r="C2986" s="630"/>
      <c r="D2986" s="631"/>
      <c r="E2986" s="620"/>
      <c r="F2986" s="632"/>
      <c r="G2986" s="632"/>
      <c r="H2986" s="632"/>
      <c r="I2986" s="633"/>
    </row>
    <row r="2987" spans="1:9">
      <c r="A2987" s="645"/>
      <c r="B2987" s="629"/>
      <c r="C2987" s="630"/>
      <c r="D2987" s="631"/>
      <c r="F2987" s="637"/>
      <c r="G2987" s="637"/>
      <c r="H2987" s="637"/>
      <c r="I2987" s="630"/>
    </row>
    <row r="2988" spans="1:9">
      <c r="A2988" s="645"/>
      <c r="B2988" s="654"/>
      <c r="C2988" s="654"/>
      <c r="D2988" s="655"/>
      <c r="E2988" s="647"/>
      <c r="F2988" s="637"/>
      <c r="G2988" s="637"/>
      <c r="H2988" s="637"/>
      <c r="I2988" s="642"/>
    </row>
    <row r="2989" spans="1:9">
      <c r="A2989" s="645"/>
      <c r="B2989" s="629"/>
      <c r="C2989" s="630"/>
      <c r="D2989" s="631"/>
      <c r="F2989" s="632"/>
      <c r="G2989" s="632"/>
      <c r="H2989" s="632"/>
      <c r="I2989" s="633"/>
    </row>
    <row r="2990" spans="1:9">
      <c r="A2990" s="645"/>
      <c r="B2990" s="629"/>
      <c r="C2990" s="630"/>
      <c r="D2990" s="631"/>
      <c r="E2990" s="647"/>
      <c r="F2990" s="637"/>
      <c r="G2990" s="637"/>
      <c r="H2990" s="637"/>
      <c r="I2990" s="642"/>
    </row>
    <row r="2991" spans="1:9">
      <c r="A2991" s="645"/>
      <c r="B2991" s="653"/>
      <c r="C2991" s="654"/>
      <c r="D2991" s="655"/>
      <c r="E2991" s="647"/>
      <c r="F2991" s="637"/>
      <c r="G2991" s="637"/>
      <c r="H2991" s="637"/>
      <c r="I2991" s="642"/>
    </row>
    <row r="2992" spans="1:9">
      <c r="A2992" s="645"/>
      <c r="B2992" s="629"/>
      <c r="C2992" s="630"/>
      <c r="D2992" s="631"/>
      <c r="E2992" s="620"/>
      <c r="F2992" s="637"/>
      <c r="G2992" s="637"/>
      <c r="H2992" s="637"/>
      <c r="I2992" s="630"/>
    </row>
    <row r="2993" spans="1:9">
      <c r="A2993" s="645"/>
      <c r="B2993" s="653"/>
      <c r="C2993" s="654"/>
      <c r="D2993" s="655"/>
      <c r="E2993" s="647"/>
      <c r="F2993" s="637"/>
      <c r="G2993" s="637"/>
      <c r="H2993" s="637"/>
      <c r="I2993" s="633"/>
    </row>
    <row r="2994" spans="1:9">
      <c r="A2994" s="645"/>
      <c r="B2994" s="653"/>
      <c r="C2994" s="654"/>
      <c r="D2994" s="655"/>
      <c r="E2994" s="619"/>
      <c r="F2994" s="637"/>
      <c r="G2994" s="637"/>
      <c r="H2994" s="637"/>
      <c r="I2994" s="633"/>
    </row>
    <row r="2995" spans="1:9">
      <c r="A2995" s="645"/>
      <c r="B2995" s="629"/>
      <c r="C2995" s="630"/>
      <c r="D2995" s="631"/>
      <c r="F2995" s="632"/>
      <c r="G2995" s="632"/>
      <c r="H2995" s="632"/>
      <c r="I2995" s="633"/>
    </row>
    <row r="2996" spans="1:9">
      <c r="A2996" s="645"/>
      <c r="B2996" s="629"/>
      <c r="C2996" s="630"/>
      <c r="D2996" s="631"/>
      <c r="E2996" s="620"/>
      <c r="F2996" s="632"/>
      <c r="G2996" s="632"/>
      <c r="H2996" s="632"/>
      <c r="I2996" s="633"/>
    </row>
    <row r="2997" spans="1:9">
      <c r="A2997" s="645"/>
      <c r="B2997" s="629"/>
      <c r="C2997" s="630"/>
      <c r="D2997" s="631"/>
      <c r="E2997" s="620"/>
      <c r="F2997" s="637"/>
      <c r="G2997" s="637"/>
      <c r="H2997" s="637"/>
      <c r="I2997" s="630"/>
    </row>
    <row r="2998" spans="1:9">
      <c r="A2998" s="645"/>
      <c r="B2998" s="629"/>
      <c r="C2998" s="630"/>
      <c r="D2998" s="631"/>
      <c r="F2998" s="632"/>
      <c r="G2998" s="632"/>
      <c r="H2998" s="632"/>
      <c r="I2998" s="633"/>
    </row>
    <row r="2999" spans="1:9">
      <c r="A2999" s="645"/>
      <c r="B2999" s="629"/>
      <c r="C2999" s="630"/>
      <c r="D2999" s="631"/>
      <c r="F2999" s="637"/>
      <c r="G2999" s="637"/>
      <c r="H2999" s="637"/>
      <c r="I2999" s="630"/>
    </row>
    <row r="3000" spans="1:9">
      <c r="A3000" s="645"/>
      <c r="B3000" s="629"/>
      <c r="C3000" s="630"/>
      <c r="D3000" s="631"/>
      <c r="F3000" s="632"/>
      <c r="G3000" s="632"/>
      <c r="H3000" s="632"/>
      <c r="I3000" s="633"/>
    </row>
    <row r="3001" spans="1:9">
      <c r="A3001" s="645"/>
      <c r="B3001" s="629"/>
      <c r="C3001" s="630"/>
      <c r="D3001" s="631"/>
      <c r="F3001" s="637"/>
      <c r="G3001" s="637"/>
      <c r="H3001" s="637"/>
      <c r="I3001" s="630"/>
    </row>
    <row r="3002" spans="1:9">
      <c r="A3002" s="645"/>
      <c r="B3002" s="629"/>
      <c r="C3002" s="630"/>
      <c r="D3002" s="631"/>
      <c r="F3002" s="632"/>
      <c r="G3002" s="632"/>
      <c r="H3002" s="632"/>
      <c r="I3002" s="633"/>
    </row>
    <row r="3003" spans="1:9">
      <c r="A3003" s="645"/>
      <c r="B3003" s="629"/>
      <c r="C3003" s="630"/>
      <c r="D3003" s="631"/>
      <c r="F3003" s="632"/>
      <c r="G3003" s="632"/>
      <c r="H3003" s="632"/>
      <c r="I3003" s="633"/>
    </row>
    <row r="3004" spans="1:9">
      <c r="A3004" s="645"/>
      <c r="B3004" s="629"/>
      <c r="C3004" s="630"/>
      <c r="D3004" s="631"/>
      <c r="F3004" s="637"/>
      <c r="G3004" s="637"/>
      <c r="H3004" s="637"/>
      <c r="I3004" s="630"/>
    </row>
    <row r="3005" spans="1:9">
      <c r="A3005" s="645"/>
      <c r="B3005" s="629"/>
      <c r="C3005" s="630"/>
      <c r="D3005" s="631"/>
      <c r="E3005" s="620"/>
      <c r="F3005" s="632"/>
      <c r="G3005" s="632"/>
      <c r="H3005" s="632"/>
      <c r="I3005" s="633"/>
    </row>
    <row r="3006" spans="1:9">
      <c r="A3006" s="645"/>
      <c r="B3006" s="653"/>
      <c r="C3006" s="654"/>
      <c r="D3006" s="655"/>
      <c r="E3006" s="647"/>
      <c r="F3006" s="637"/>
      <c r="G3006" s="637"/>
      <c r="H3006" s="637"/>
      <c r="I3006" s="633"/>
    </row>
    <row r="3007" spans="1:9">
      <c r="A3007" s="645"/>
      <c r="B3007" s="629"/>
      <c r="C3007" s="630"/>
      <c r="D3007" s="631"/>
      <c r="F3007" s="637"/>
      <c r="G3007" s="637"/>
      <c r="H3007" s="637"/>
      <c r="I3007" s="630"/>
    </row>
    <row r="3008" spans="1:9">
      <c r="A3008" s="645"/>
      <c r="B3008" s="629"/>
      <c r="C3008" s="630"/>
      <c r="D3008" s="631"/>
      <c r="F3008" s="632"/>
      <c r="G3008" s="632"/>
      <c r="H3008" s="632"/>
      <c r="I3008" s="633"/>
    </row>
    <row r="3009" spans="1:9">
      <c r="A3009" s="645"/>
      <c r="B3009" s="653"/>
      <c r="C3009" s="654"/>
      <c r="D3009" s="655"/>
      <c r="E3009" s="647"/>
      <c r="F3009" s="637"/>
      <c r="G3009" s="637"/>
      <c r="H3009" s="637"/>
      <c r="I3009" s="633"/>
    </row>
    <row r="3010" spans="1:9">
      <c r="A3010" s="645"/>
      <c r="B3010" s="629"/>
      <c r="C3010" s="630"/>
      <c r="D3010" s="631"/>
      <c r="F3010" s="637"/>
      <c r="G3010" s="637"/>
      <c r="H3010" s="637"/>
      <c r="I3010" s="630"/>
    </row>
    <row r="3011" spans="1:9">
      <c r="A3011" s="645"/>
      <c r="B3011" s="629"/>
      <c r="C3011" s="630"/>
      <c r="D3011" s="631"/>
      <c r="F3011" s="632"/>
      <c r="G3011" s="632"/>
      <c r="H3011" s="632"/>
      <c r="I3011" s="633"/>
    </row>
    <row r="3012" spans="1:9">
      <c r="A3012" s="645"/>
      <c r="B3012" s="629"/>
      <c r="C3012" s="630"/>
      <c r="D3012" s="631"/>
      <c r="E3012" s="620"/>
      <c r="F3012" s="637"/>
      <c r="G3012" s="637"/>
      <c r="H3012" s="637"/>
      <c r="I3012" s="630"/>
    </row>
    <row r="3013" spans="1:9">
      <c r="A3013" s="643"/>
      <c r="B3013" s="629"/>
      <c r="C3013" s="630"/>
      <c r="D3013" s="631"/>
      <c r="F3013" s="632"/>
      <c r="G3013" s="632"/>
      <c r="H3013" s="632"/>
      <c r="I3013" s="633"/>
    </row>
    <row r="3014" spans="1:9">
      <c r="A3014" s="643"/>
      <c r="B3014" s="653"/>
      <c r="C3014" s="654"/>
      <c r="D3014" s="655"/>
      <c r="E3014" s="647"/>
      <c r="F3014" s="637"/>
      <c r="G3014" s="637"/>
      <c r="H3014" s="637"/>
      <c r="I3014" s="642"/>
    </row>
    <row r="3015" spans="1:9">
      <c r="A3015" s="643"/>
      <c r="B3015" s="629"/>
      <c r="C3015" s="630"/>
      <c r="D3015" s="631"/>
      <c r="F3015" s="637"/>
      <c r="G3015" s="637"/>
      <c r="H3015" s="637"/>
      <c r="I3015" s="630"/>
    </row>
    <row r="3016" spans="1:9">
      <c r="A3016" s="643"/>
      <c r="B3016" s="629"/>
      <c r="C3016" s="630"/>
      <c r="D3016" s="631"/>
      <c r="F3016" s="632"/>
      <c r="G3016" s="632"/>
      <c r="H3016" s="632"/>
      <c r="I3016" s="633"/>
    </row>
    <row r="3017" spans="1:9">
      <c r="A3017" s="643"/>
      <c r="B3017" s="653"/>
      <c r="C3017" s="654"/>
      <c r="D3017" s="655"/>
      <c r="E3017" s="647"/>
      <c r="F3017" s="637"/>
      <c r="G3017" s="637"/>
      <c r="H3017" s="637"/>
      <c r="I3017" s="633"/>
    </row>
    <row r="3018" spans="1:9">
      <c r="A3018" s="649"/>
      <c r="B3018" s="653"/>
      <c r="C3018" s="654"/>
      <c r="D3018" s="655"/>
      <c r="E3018" s="619"/>
      <c r="F3018" s="637"/>
      <c r="G3018" s="637"/>
      <c r="H3018" s="637"/>
      <c r="I3018" s="633"/>
    </row>
    <row r="3019" spans="1:9">
      <c r="A3019" s="649"/>
      <c r="B3019" s="630"/>
      <c r="C3019" s="630"/>
      <c r="D3019" s="631"/>
      <c r="E3019" s="619"/>
      <c r="F3019" s="637"/>
      <c r="G3019" s="637"/>
      <c r="H3019" s="637"/>
      <c r="I3019" s="642"/>
    </row>
    <row r="3020" spans="1:9">
      <c r="A3020" s="649"/>
      <c r="B3020" s="629"/>
      <c r="C3020" s="630"/>
      <c r="D3020" s="631"/>
      <c r="E3020" s="620"/>
      <c r="F3020" s="637"/>
      <c r="G3020" s="637"/>
      <c r="H3020" s="637"/>
      <c r="I3020" s="630"/>
    </row>
    <row r="3021" spans="1:9">
      <c r="A3021" s="649"/>
      <c r="B3021" s="629"/>
      <c r="C3021" s="630"/>
      <c r="D3021" s="631"/>
      <c r="E3021" s="620"/>
      <c r="F3021" s="632"/>
      <c r="G3021" s="632"/>
      <c r="H3021" s="632"/>
      <c r="I3021" s="633"/>
    </row>
    <row r="3022" spans="1:9">
      <c r="A3022" s="649"/>
      <c r="B3022" s="629"/>
      <c r="C3022" s="630"/>
      <c r="D3022" s="631"/>
      <c r="F3022" s="637"/>
      <c r="G3022" s="637"/>
      <c r="H3022" s="637"/>
      <c r="I3022" s="630"/>
    </row>
    <row r="3023" spans="1:9">
      <c r="A3023" s="649"/>
      <c r="B3023" s="629"/>
      <c r="C3023" s="630"/>
      <c r="D3023" s="631"/>
      <c r="F3023" s="632"/>
      <c r="G3023" s="632"/>
      <c r="H3023" s="632"/>
      <c r="I3023" s="633"/>
    </row>
    <row r="3024" spans="1:9">
      <c r="A3024" s="649"/>
      <c r="B3024" s="629"/>
      <c r="C3024" s="630"/>
      <c r="D3024" s="631"/>
      <c r="F3024" s="637"/>
      <c r="G3024" s="637"/>
      <c r="H3024" s="637"/>
      <c r="I3024" s="630"/>
    </row>
    <row r="3025" spans="1:9">
      <c r="A3025" s="649"/>
      <c r="B3025" s="630"/>
      <c r="C3025" s="630"/>
      <c r="D3025" s="631"/>
      <c r="E3025" s="647"/>
      <c r="F3025" s="637"/>
      <c r="G3025" s="637"/>
      <c r="H3025" s="637"/>
      <c r="I3025" s="642"/>
    </row>
    <row r="3026" spans="1:9">
      <c r="A3026" s="649"/>
      <c r="B3026" s="653"/>
      <c r="C3026" s="654"/>
      <c r="D3026" s="655"/>
      <c r="E3026" s="647"/>
      <c r="F3026" s="637"/>
      <c r="G3026" s="637"/>
      <c r="H3026" s="637"/>
      <c r="I3026" s="633"/>
    </row>
    <row r="3027" spans="1:9">
      <c r="A3027" s="649"/>
      <c r="B3027" s="629"/>
      <c r="C3027" s="630"/>
      <c r="D3027" s="631"/>
      <c r="F3027" s="637"/>
      <c r="G3027" s="637"/>
      <c r="H3027" s="637"/>
      <c r="I3027" s="630"/>
    </row>
    <row r="3028" spans="1:9">
      <c r="A3028" s="649"/>
      <c r="B3028" s="654"/>
      <c r="C3028" s="654"/>
      <c r="D3028" s="655"/>
      <c r="E3028" s="647"/>
      <c r="F3028" s="637"/>
      <c r="G3028" s="637"/>
      <c r="H3028" s="637"/>
      <c r="I3028" s="642"/>
    </row>
    <row r="3029" spans="1:9">
      <c r="A3029" s="649"/>
      <c r="B3029" s="629"/>
      <c r="C3029" s="630"/>
      <c r="D3029" s="631"/>
      <c r="F3029" s="637"/>
      <c r="G3029" s="637"/>
      <c r="H3029" s="637"/>
      <c r="I3029" s="630"/>
    </row>
    <row r="3030" spans="1:9">
      <c r="A3030" s="649"/>
      <c r="B3030" s="629"/>
      <c r="C3030" s="630"/>
      <c r="D3030" s="631"/>
      <c r="F3030" s="632"/>
      <c r="G3030" s="632"/>
      <c r="H3030" s="632"/>
      <c r="I3030" s="633"/>
    </row>
    <row r="3031" spans="1:9">
      <c r="A3031" s="649"/>
      <c r="B3031" s="629"/>
      <c r="C3031" s="630"/>
      <c r="D3031" s="631"/>
      <c r="F3031" s="637"/>
      <c r="G3031" s="637"/>
      <c r="H3031" s="637"/>
      <c r="I3031" s="630"/>
    </row>
    <row r="3032" spans="1:9">
      <c r="A3032" s="649"/>
      <c r="B3032" s="629"/>
      <c r="C3032" s="630"/>
      <c r="D3032" s="631"/>
      <c r="F3032" s="632"/>
      <c r="G3032" s="632"/>
      <c r="H3032" s="632"/>
      <c r="I3032" s="633"/>
    </row>
    <row r="3033" spans="1:9">
      <c r="A3033" s="649"/>
      <c r="B3033" s="629"/>
      <c r="C3033" s="630"/>
      <c r="D3033" s="631"/>
      <c r="F3033" s="637"/>
      <c r="G3033" s="637"/>
      <c r="H3033" s="637"/>
      <c r="I3033" s="630"/>
    </row>
    <row r="3034" spans="1:9">
      <c r="A3034" s="649"/>
      <c r="B3034" s="629"/>
      <c r="C3034" s="630"/>
      <c r="D3034" s="631"/>
      <c r="F3034" s="637"/>
      <c r="G3034" s="637"/>
      <c r="H3034" s="637"/>
      <c r="I3034" s="630"/>
    </row>
    <row r="3035" spans="1:9">
      <c r="A3035" s="649"/>
      <c r="B3035" s="653"/>
      <c r="C3035" s="654"/>
      <c r="D3035" s="655"/>
      <c r="E3035" s="647"/>
      <c r="F3035" s="637"/>
      <c r="G3035" s="637"/>
      <c r="H3035" s="637"/>
      <c r="I3035" s="633"/>
    </row>
    <row r="3036" spans="1:9">
      <c r="A3036" s="649"/>
      <c r="B3036" s="629"/>
      <c r="C3036" s="630"/>
      <c r="D3036" s="631"/>
      <c r="F3036" s="632"/>
      <c r="G3036" s="632"/>
      <c r="H3036" s="632"/>
      <c r="I3036" s="633"/>
    </row>
    <row r="3037" spans="1:9">
      <c r="A3037" s="649"/>
      <c r="B3037" s="653"/>
      <c r="C3037" s="654"/>
      <c r="D3037" s="655"/>
      <c r="E3037" s="619"/>
      <c r="F3037" s="637"/>
      <c r="G3037" s="637"/>
      <c r="H3037" s="637"/>
      <c r="I3037" s="633"/>
    </row>
    <row r="3038" spans="1:9">
      <c r="A3038" s="649"/>
      <c r="B3038" s="629"/>
      <c r="C3038" s="630"/>
      <c r="D3038" s="631"/>
      <c r="F3038" s="632"/>
      <c r="G3038" s="632"/>
      <c r="H3038" s="632"/>
      <c r="I3038" s="633"/>
    </row>
    <row r="3039" spans="1:9">
      <c r="A3039" s="649"/>
      <c r="B3039" s="629"/>
      <c r="C3039" s="630"/>
      <c r="D3039" s="631"/>
      <c r="F3039" s="637"/>
      <c r="G3039" s="637"/>
      <c r="H3039" s="637"/>
      <c r="I3039" s="630"/>
    </row>
    <row r="3040" spans="1:9">
      <c r="A3040" s="649"/>
      <c r="B3040" s="629"/>
      <c r="C3040" s="630"/>
      <c r="D3040" s="631"/>
      <c r="E3040" s="620"/>
      <c r="F3040" s="632"/>
      <c r="G3040" s="632"/>
      <c r="H3040" s="632"/>
      <c r="I3040" s="633"/>
    </row>
    <row r="3041" spans="1:9">
      <c r="A3041" s="649"/>
      <c r="B3041" s="629"/>
      <c r="C3041" s="630"/>
      <c r="D3041" s="631"/>
      <c r="F3041" s="637"/>
      <c r="G3041" s="637"/>
      <c r="H3041" s="637"/>
      <c r="I3041" s="630"/>
    </row>
    <row r="3042" spans="1:9">
      <c r="A3042" s="649"/>
      <c r="B3042" s="629"/>
      <c r="C3042" s="630"/>
      <c r="D3042" s="631"/>
      <c r="F3042" s="632"/>
      <c r="G3042" s="632"/>
      <c r="H3042" s="632"/>
      <c r="I3042" s="633"/>
    </row>
    <row r="3043" spans="1:9">
      <c r="A3043" s="649"/>
      <c r="B3043" s="629"/>
      <c r="C3043" s="630"/>
      <c r="D3043" s="631"/>
      <c r="F3043" s="637"/>
      <c r="G3043" s="637"/>
      <c r="H3043" s="637"/>
      <c r="I3043" s="630"/>
    </row>
    <row r="3044" spans="1:9">
      <c r="A3044" s="643"/>
      <c r="B3044" s="653"/>
      <c r="C3044" s="654"/>
      <c r="D3044" s="655"/>
      <c r="E3044" s="647"/>
      <c r="F3044" s="637"/>
      <c r="G3044" s="637"/>
      <c r="H3044" s="637"/>
      <c r="I3044" s="633"/>
    </row>
    <row r="3045" spans="1:9">
      <c r="A3045" s="649"/>
      <c r="B3045" s="629"/>
      <c r="C3045" s="630"/>
      <c r="D3045" s="631"/>
      <c r="F3045" s="632"/>
      <c r="G3045" s="632"/>
      <c r="H3045" s="632"/>
      <c r="I3045" s="633"/>
    </row>
    <row r="3046" spans="1:9">
      <c r="A3046" s="649"/>
      <c r="B3046" s="629"/>
      <c r="C3046" s="630"/>
      <c r="D3046" s="631"/>
      <c r="F3046" s="637"/>
      <c r="G3046" s="637"/>
      <c r="H3046" s="637"/>
      <c r="I3046" s="630"/>
    </row>
    <row r="3047" spans="1:9">
      <c r="A3047" s="649"/>
      <c r="B3047" s="629"/>
      <c r="C3047" s="630"/>
      <c r="D3047" s="631"/>
      <c r="F3047" s="632"/>
      <c r="G3047" s="632"/>
      <c r="H3047" s="632"/>
      <c r="I3047" s="633"/>
    </row>
    <row r="3048" spans="1:9">
      <c r="A3048" s="649"/>
      <c r="B3048" s="653"/>
      <c r="C3048" s="654"/>
      <c r="D3048" s="655"/>
      <c r="E3048" s="647"/>
      <c r="F3048" s="637"/>
      <c r="G3048" s="637"/>
      <c r="H3048" s="637"/>
      <c r="I3048" s="633"/>
    </row>
    <row r="3049" spans="1:9">
      <c r="A3049" s="649"/>
      <c r="B3049" s="629"/>
      <c r="C3049" s="630"/>
      <c r="D3049" s="631"/>
      <c r="E3049" s="620"/>
      <c r="F3049" s="632"/>
      <c r="G3049" s="632"/>
      <c r="H3049" s="632"/>
      <c r="I3049" s="633"/>
    </row>
    <row r="3050" spans="1:9">
      <c r="A3050" s="643"/>
      <c r="B3050" s="629"/>
      <c r="C3050" s="630"/>
      <c r="D3050" s="631"/>
      <c r="F3050" s="637"/>
      <c r="G3050" s="637"/>
      <c r="H3050" s="637"/>
      <c r="I3050" s="630"/>
    </row>
    <row r="3051" spans="1:9">
      <c r="A3051" s="649"/>
      <c r="B3051" s="629"/>
      <c r="C3051" s="630"/>
      <c r="D3051" s="631"/>
      <c r="F3051" s="632"/>
      <c r="G3051" s="632"/>
      <c r="H3051" s="632"/>
      <c r="I3051" s="633"/>
    </row>
    <row r="3052" spans="1:9">
      <c r="A3052" s="649"/>
      <c r="B3052" s="653"/>
      <c r="C3052" s="654"/>
      <c r="D3052" s="655"/>
      <c r="E3052" s="647"/>
      <c r="F3052" s="637"/>
      <c r="G3052" s="637"/>
      <c r="H3052" s="637"/>
      <c r="I3052" s="633"/>
    </row>
    <row r="3053" spans="1:9">
      <c r="A3053" s="649"/>
      <c r="B3053" s="629"/>
      <c r="C3053" s="630"/>
      <c r="D3053" s="631"/>
      <c r="F3053" s="637"/>
      <c r="G3053" s="637"/>
      <c r="H3053" s="637"/>
      <c r="I3053" s="630"/>
    </row>
    <row r="3054" spans="1:9">
      <c r="A3054" s="649"/>
      <c r="B3054" s="629"/>
      <c r="C3054" s="630"/>
      <c r="D3054" s="631"/>
      <c r="F3054" s="632"/>
      <c r="G3054" s="632"/>
      <c r="H3054" s="632"/>
      <c r="I3054" s="633"/>
    </row>
    <row r="3055" spans="1:9">
      <c r="A3055" s="649"/>
      <c r="B3055" s="629"/>
      <c r="C3055" s="630"/>
      <c r="D3055" s="631"/>
      <c r="F3055" s="637"/>
      <c r="G3055" s="637"/>
      <c r="H3055" s="637"/>
      <c r="I3055" s="630"/>
    </row>
    <row r="3056" spans="1:9">
      <c r="A3056" s="649"/>
      <c r="B3056" s="629"/>
      <c r="C3056" s="630"/>
      <c r="D3056" s="631"/>
      <c r="F3056" s="637"/>
      <c r="G3056" s="637"/>
      <c r="H3056" s="637"/>
      <c r="I3056" s="630"/>
    </row>
    <row r="3057" spans="1:9">
      <c r="A3057" s="649"/>
      <c r="B3057" s="629"/>
      <c r="C3057" s="630"/>
      <c r="D3057" s="631"/>
      <c r="F3057" s="632"/>
      <c r="G3057" s="632"/>
      <c r="H3057" s="632"/>
      <c r="I3057" s="633"/>
    </row>
    <row r="3058" spans="1:9">
      <c r="A3058" s="649"/>
      <c r="B3058" s="629"/>
      <c r="C3058" s="630"/>
      <c r="D3058" s="631"/>
      <c r="F3058" s="637"/>
      <c r="G3058" s="637"/>
      <c r="H3058" s="637"/>
      <c r="I3058" s="630"/>
    </row>
    <row r="3059" spans="1:9">
      <c r="A3059" s="649"/>
      <c r="B3059" s="629"/>
      <c r="C3059" s="630"/>
      <c r="D3059" s="631"/>
      <c r="F3059" s="632"/>
      <c r="G3059" s="632"/>
      <c r="H3059" s="632"/>
      <c r="I3059" s="633"/>
    </row>
    <row r="3060" spans="1:9">
      <c r="A3060" s="649"/>
      <c r="B3060" s="653"/>
      <c r="C3060" s="654"/>
      <c r="D3060" s="655"/>
      <c r="E3060" s="619"/>
      <c r="F3060" s="637"/>
      <c r="G3060" s="637"/>
      <c r="H3060" s="637"/>
      <c r="I3060" s="642"/>
    </row>
    <row r="3061" spans="1:9">
      <c r="A3061" s="649"/>
      <c r="B3061" s="629"/>
      <c r="C3061" s="630"/>
      <c r="D3061" s="631"/>
      <c r="F3061" s="637"/>
      <c r="G3061" s="637"/>
      <c r="H3061" s="637"/>
      <c r="I3061" s="630"/>
    </row>
    <row r="3062" spans="1:9">
      <c r="A3062" s="649"/>
      <c r="B3062" s="653"/>
      <c r="C3062" s="654"/>
      <c r="D3062" s="655"/>
      <c r="E3062" s="647"/>
      <c r="F3062" s="637"/>
      <c r="G3062" s="637"/>
      <c r="H3062" s="637"/>
      <c r="I3062" s="642"/>
    </row>
    <row r="3063" spans="1:9">
      <c r="A3063" s="649"/>
      <c r="B3063" s="629"/>
      <c r="C3063" s="630"/>
      <c r="D3063" s="631"/>
      <c r="E3063" s="620"/>
      <c r="F3063" s="632"/>
      <c r="G3063" s="632"/>
      <c r="H3063" s="632"/>
      <c r="I3063" s="633"/>
    </row>
    <row r="3064" spans="1:9">
      <c r="A3064" s="649"/>
      <c r="B3064" s="629"/>
      <c r="C3064" s="630"/>
      <c r="D3064" s="631"/>
      <c r="E3064" s="620"/>
      <c r="F3064" s="637"/>
      <c r="G3064" s="637"/>
      <c r="H3064" s="637"/>
      <c r="I3064" s="630"/>
    </row>
    <row r="3065" spans="1:9">
      <c r="A3065" s="649"/>
      <c r="B3065" s="653"/>
      <c r="C3065" s="654"/>
      <c r="D3065" s="655"/>
      <c r="E3065" s="619"/>
      <c r="F3065" s="637"/>
      <c r="G3065" s="637"/>
      <c r="H3065" s="637"/>
      <c r="I3065" s="642"/>
    </row>
    <row r="3066" spans="1:9">
      <c r="A3066" s="649"/>
      <c r="B3066" s="629"/>
      <c r="C3066" s="630"/>
      <c r="D3066" s="631"/>
      <c r="F3066" s="632"/>
      <c r="G3066" s="632"/>
      <c r="H3066" s="632"/>
      <c r="I3066" s="633"/>
    </row>
    <row r="3067" spans="1:9">
      <c r="A3067" s="649"/>
      <c r="B3067" s="629"/>
      <c r="C3067" s="630"/>
      <c r="D3067" s="631"/>
      <c r="F3067" s="637"/>
      <c r="G3067" s="637"/>
      <c r="H3067" s="637"/>
      <c r="I3067" s="630"/>
    </row>
    <row r="3068" spans="1:9">
      <c r="A3068" s="649"/>
      <c r="B3068" s="629"/>
      <c r="C3068" s="630"/>
      <c r="D3068" s="631"/>
      <c r="F3068" s="632"/>
      <c r="G3068" s="632"/>
      <c r="H3068" s="632"/>
      <c r="I3068" s="633"/>
    </row>
    <row r="3069" spans="1:9">
      <c r="A3069" s="649"/>
      <c r="B3069" s="629"/>
      <c r="C3069" s="630"/>
      <c r="D3069" s="631"/>
      <c r="F3069" s="637"/>
      <c r="G3069" s="637"/>
      <c r="H3069" s="637"/>
      <c r="I3069" s="630"/>
    </row>
    <row r="3070" spans="1:9">
      <c r="A3070" s="649"/>
      <c r="B3070" s="629"/>
      <c r="C3070" s="630"/>
      <c r="D3070" s="631"/>
      <c r="E3070" s="620"/>
      <c r="F3070" s="632"/>
      <c r="G3070" s="632"/>
      <c r="H3070" s="632"/>
      <c r="I3070" s="633"/>
    </row>
    <row r="3071" spans="1:9">
      <c r="A3071" s="649"/>
      <c r="B3071" s="630"/>
      <c r="C3071" s="630"/>
      <c r="D3071" s="631"/>
      <c r="E3071" s="619"/>
      <c r="F3071" s="637"/>
      <c r="G3071" s="637"/>
      <c r="H3071" s="637"/>
      <c r="I3071" s="642"/>
    </row>
    <row r="3072" spans="1:9">
      <c r="A3072" s="649"/>
      <c r="B3072" s="653"/>
      <c r="C3072" s="654"/>
      <c r="D3072" s="655"/>
      <c r="E3072" s="647"/>
      <c r="F3072" s="637"/>
      <c r="G3072" s="637"/>
      <c r="H3072" s="637"/>
      <c r="I3072" s="633"/>
    </row>
    <row r="3073" spans="1:9">
      <c r="A3073" s="649"/>
      <c r="B3073" s="654"/>
      <c r="C3073" s="654"/>
      <c r="D3073" s="655"/>
      <c r="E3073" s="619"/>
      <c r="F3073" s="637"/>
      <c r="G3073" s="637"/>
      <c r="H3073" s="637"/>
      <c r="I3073" s="642"/>
    </row>
    <row r="3074" spans="1:9">
      <c r="A3074" s="649"/>
      <c r="B3074" s="629"/>
      <c r="C3074" s="630"/>
      <c r="D3074" s="631"/>
      <c r="E3074" s="620"/>
      <c r="F3074" s="632"/>
      <c r="G3074" s="632"/>
      <c r="H3074" s="632"/>
      <c r="I3074" s="633"/>
    </row>
    <row r="3075" spans="1:9">
      <c r="A3075" s="649"/>
      <c r="B3075" s="629"/>
      <c r="C3075" s="630"/>
      <c r="D3075" s="631"/>
      <c r="E3075" s="620"/>
      <c r="F3075" s="637"/>
      <c r="G3075" s="637"/>
      <c r="H3075" s="637"/>
      <c r="I3075" s="630"/>
    </row>
    <row r="3076" spans="1:9">
      <c r="A3076" s="649"/>
      <c r="B3076" s="629"/>
      <c r="C3076" s="630"/>
      <c r="D3076" s="631"/>
      <c r="E3076" s="620"/>
      <c r="F3076" s="632"/>
      <c r="G3076" s="632"/>
      <c r="H3076" s="632"/>
      <c r="I3076" s="633"/>
    </row>
    <row r="3077" spans="1:9">
      <c r="A3077" s="649"/>
      <c r="B3077" s="629"/>
      <c r="C3077" s="630"/>
      <c r="D3077" s="631"/>
      <c r="E3077" s="620"/>
      <c r="F3077" s="632"/>
      <c r="G3077" s="632"/>
      <c r="H3077" s="632"/>
      <c r="I3077" s="633"/>
    </row>
    <row r="3078" spans="1:9">
      <c r="A3078" s="649"/>
      <c r="B3078" s="629"/>
      <c r="C3078" s="630"/>
      <c r="D3078" s="631"/>
      <c r="E3078" s="620"/>
      <c r="F3078" s="637"/>
      <c r="G3078" s="637"/>
      <c r="H3078" s="637"/>
      <c r="I3078" s="630"/>
    </row>
    <row r="3079" spans="1:9">
      <c r="A3079" s="649"/>
      <c r="B3079" s="629"/>
      <c r="C3079" s="630"/>
      <c r="D3079" s="631"/>
      <c r="E3079" s="620"/>
      <c r="F3079" s="632"/>
      <c r="G3079" s="632"/>
      <c r="H3079" s="632"/>
      <c r="I3079" s="633"/>
    </row>
    <row r="3080" spans="1:9">
      <c r="A3080" s="649"/>
      <c r="B3080" s="629"/>
      <c r="C3080" s="630"/>
      <c r="D3080" s="631"/>
      <c r="F3080" s="637"/>
      <c r="G3080" s="637"/>
      <c r="H3080" s="637"/>
      <c r="I3080" s="630"/>
    </row>
    <row r="3081" spans="1:9">
      <c r="A3081" s="643"/>
      <c r="B3081" s="653"/>
      <c r="C3081" s="654"/>
      <c r="D3081" s="655"/>
      <c r="E3081" s="619"/>
      <c r="F3081" s="637"/>
      <c r="G3081" s="637"/>
      <c r="H3081" s="637"/>
      <c r="I3081" s="633"/>
    </row>
    <row r="3082" spans="1:9">
      <c r="A3082" s="643"/>
      <c r="B3082" s="630"/>
      <c r="C3082" s="630"/>
      <c r="D3082" s="631"/>
      <c r="E3082" s="619"/>
      <c r="F3082" s="637"/>
      <c r="G3082" s="637"/>
      <c r="H3082" s="637"/>
      <c r="I3082" s="642"/>
    </row>
    <row r="3083" spans="1:9">
      <c r="A3083" s="643"/>
      <c r="B3083" s="629"/>
      <c r="C3083" s="630"/>
      <c r="D3083" s="631"/>
      <c r="E3083" s="620"/>
      <c r="F3083" s="637"/>
      <c r="G3083" s="637"/>
      <c r="H3083" s="637"/>
      <c r="I3083" s="630"/>
    </row>
    <row r="3084" spans="1:9">
      <c r="A3084" s="643"/>
      <c r="B3084" s="653"/>
      <c r="C3084" s="654"/>
      <c r="D3084" s="655"/>
      <c r="E3084" s="619"/>
      <c r="F3084" s="637"/>
      <c r="G3084" s="637"/>
      <c r="H3084" s="637"/>
      <c r="I3084" s="642"/>
    </row>
    <row r="3085" spans="1:9">
      <c r="A3085" s="643"/>
      <c r="B3085" s="629"/>
      <c r="C3085" s="630"/>
      <c r="D3085" s="631"/>
      <c r="F3085" s="632"/>
      <c r="G3085" s="632"/>
      <c r="H3085" s="632"/>
      <c r="I3085" s="633"/>
    </row>
    <row r="3086" spans="1:9">
      <c r="A3086" s="628"/>
      <c r="B3086" s="629"/>
      <c r="C3086" s="630"/>
      <c r="D3086" s="631"/>
      <c r="E3086" s="620"/>
      <c r="F3086" s="637"/>
      <c r="G3086" s="637"/>
      <c r="H3086" s="637"/>
      <c r="I3086" s="630"/>
    </row>
    <row r="3087" spans="1:9">
      <c r="A3087" s="628"/>
      <c r="B3087" s="629"/>
      <c r="C3087" s="630"/>
      <c r="D3087" s="631"/>
      <c r="F3087" s="637"/>
      <c r="G3087" s="637"/>
      <c r="H3087" s="637"/>
      <c r="I3087" s="630"/>
    </row>
    <row r="3088" spans="1:9">
      <c r="A3088" s="628"/>
      <c r="B3088" s="653"/>
      <c r="C3088" s="654"/>
      <c r="D3088" s="655"/>
      <c r="E3088" s="647"/>
      <c r="F3088" s="637"/>
      <c r="G3088" s="637"/>
      <c r="H3088" s="637"/>
      <c r="I3088" s="633"/>
    </row>
    <row r="3089" spans="1:9">
      <c r="A3089" s="628"/>
      <c r="B3089" s="629"/>
      <c r="C3089" s="630"/>
      <c r="D3089" s="631"/>
      <c r="F3089" s="632"/>
      <c r="G3089" s="632"/>
      <c r="H3089" s="632"/>
      <c r="I3089" s="633"/>
    </row>
    <row r="3090" spans="1:9">
      <c r="A3090" s="628"/>
      <c r="B3090" s="629"/>
      <c r="C3090" s="630"/>
      <c r="D3090" s="631"/>
      <c r="F3090" s="637"/>
      <c r="G3090" s="637"/>
      <c r="H3090" s="637"/>
      <c r="I3090" s="630"/>
    </row>
    <row r="3091" spans="1:9">
      <c r="A3091" s="628"/>
      <c r="B3091" s="653"/>
      <c r="C3091" s="654"/>
      <c r="D3091" s="655"/>
      <c r="E3091" s="647"/>
      <c r="F3091" s="637"/>
      <c r="G3091" s="637"/>
      <c r="H3091" s="637"/>
      <c r="I3091" s="633"/>
    </row>
    <row r="3092" spans="1:9">
      <c r="A3092" s="628"/>
      <c r="B3092" s="653"/>
      <c r="C3092" s="654"/>
      <c r="D3092" s="655"/>
      <c r="E3092" s="647"/>
      <c r="F3092" s="637"/>
      <c r="G3092" s="637"/>
      <c r="H3092" s="637"/>
      <c r="I3092" s="642"/>
    </row>
    <row r="3093" spans="1:9">
      <c r="A3093" s="628"/>
      <c r="B3093" s="629"/>
      <c r="C3093" s="630"/>
      <c r="D3093" s="631"/>
      <c r="F3093" s="632"/>
      <c r="G3093" s="632"/>
      <c r="H3093" s="632"/>
      <c r="I3093" s="633"/>
    </row>
    <row r="3094" spans="1:9">
      <c r="A3094" s="650"/>
      <c r="B3094" s="629"/>
      <c r="C3094" s="630"/>
      <c r="D3094" s="631"/>
      <c r="E3094" s="620"/>
      <c r="F3094" s="637"/>
      <c r="G3094" s="637"/>
      <c r="H3094" s="637"/>
      <c r="I3094" s="630"/>
    </row>
    <row r="3095" spans="1:9">
      <c r="A3095" s="628"/>
      <c r="B3095" s="629"/>
      <c r="C3095" s="630"/>
      <c r="D3095" s="631"/>
      <c r="F3095" s="637"/>
      <c r="G3095" s="637"/>
      <c r="H3095" s="637"/>
      <c r="I3095" s="630"/>
    </row>
    <row r="3096" spans="1:9">
      <c r="A3096" s="628"/>
      <c r="B3096" s="653"/>
      <c r="C3096" s="654"/>
      <c r="D3096" s="655"/>
      <c r="E3096" s="619"/>
      <c r="F3096" s="637"/>
      <c r="G3096" s="637"/>
      <c r="H3096" s="637"/>
      <c r="I3096" s="633"/>
    </row>
    <row r="3097" spans="1:9">
      <c r="A3097" s="628"/>
      <c r="B3097" s="629"/>
      <c r="C3097" s="630"/>
      <c r="D3097" s="631"/>
      <c r="F3097" s="632"/>
      <c r="G3097" s="632"/>
      <c r="H3097" s="632"/>
      <c r="I3097" s="633"/>
    </row>
    <row r="3098" spans="1:9">
      <c r="A3098" s="628"/>
      <c r="B3098" s="653"/>
      <c r="C3098" s="654"/>
      <c r="D3098" s="655"/>
      <c r="E3098" s="647"/>
      <c r="F3098" s="637"/>
      <c r="G3098" s="637"/>
      <c r="H3098" s="637"/>
      <c r="I3098" s="633"/>
    </row>
    <row r="3099" spans="1:9">
      <c r="A3099" s="650"/>
      <c r="B3099" s="653"/>
      <c r="C3099" s="654"/>
      <c r="D3099" s="655"/>
      <c r="E3099" s="647"/>
      <c r="F3099" s="637"/>
      <c r="G3099" s="637"/>
      <c r="H3099" s="637"/>
      <c r="I3099" s="642"/>
    </row>
    <row r="3100" spans="1:9">
      <c r="A3100" s="628"/>
      <c r="B3100" s="629"/>
      <c r="C3100" s="630"/>
      <c r="D3100" s="631"/>
      <c r="F3100" s="637"/>
      <c r="G3100" s="637"/>
      <c r="H3100" s="637"/>
      <c r="I3100" s="630"/>
    </row>
    <row r="3101" spans="1:9">
      <c r="A3101" s="650"/>
      <c r="B3101" s="629"/>
      <c r="C3101" s="630"/>
      <c r="D3101" s="631"/>
      <c r="F3101" s="637"/>
      <c r="G3101" s="637"/>
      <c r="H3101" s="637"/>
      <c r="I3101" s="630"/>
    </row>
    <row r="3102" spans="1:9">
      <c r="A3102" s="628"/>
      <c r="B3102" s="629"/>
      <c r="C3102" s="630"/>
      <c r="D3102" s="631"/>
      <c r="F3102" s="632"/>
      <c r="G3102" s="632"/>
      <c r="H3102" s="632"/>
      <c r="I3102" s="633"/>
    </row>
    <row r="3103" spans="1:9">
      <c r="A3103" s="650"/>
      <c r="B3103" s="629"/>
      <c r="C3103" s="630"/>
      <c r="D3103" s="631"/>
      <c r="F3103" s="637"/>
      <c r="G3103" s="637"/>
      <c r="H3103" s="637"/>
      <c r="I3103" s="630"/>
    </row>
    <row r="3104" spans="1:9">
      <c r="A3104" s="628"/>
      <c r="B3104" s="629"/>
      <c r="C3104" s="630"/>
      <c r="D3104" s="631"/>
      <c r="F3104" s="632"/>
      <c r="G3104" s="632"/>
      <c r="H3104" s="632"/>
      <c r="I3104" s="633"/>
    </row>
    <row r="3105" spans="1:9">
      <c r="A3105" s="628"/>
      <c r="B3105" s="629"/>
      <c r="C3105" s="630"/>
      <c r="D3105" s="631"/>
      <c r="F3105" s="632"/>
      <c r="G3105" s="632"/>
      <c r="H3105" s="632"/>
      <c r="I3105" s="633"/>
    </row>
    <row r="3106" spans="1:9">
      <c r="A3106" s="628"/>
      <c r="B3106" s="629"/>
      <c r="C3106" s="630"/>
      <c r="D3106" s="631"/>
      <c r="F3106" s="632"/>
      <c r="G3106" s="632"/>
      <c r="H3106" s="632"/>
      <c r="I3106" s="633"/>
    </row>
    <row r="3107" spans="1:9">
      <c r="A3107" s="628"/>
      <c r="B3107" s="629"/>
      <c r="C3107" s="630"/>
      <c r="D3107" s="631"/>
      <c r="F3107" s="637"/>
      <c r="G3107" s="637"/>
      <c r="H3107" s="637"/>
      <c r="I3107" s="630"/>
    </row>
    <row r="3108" spans="1:9">
      <c r="A3108" s="650"/>
      <c r="B3108" s="629"/>
      <c r="C3108" s="630"/>
      <c r="D3108" s="631"/>
      <c r="F3108" s="632"/>
      <c r="G3108" s="632"/>
      <c r="H3108" s="632"/>
      <c r="I3108" s="633"/>
    </row>
    <row r="3109" spans="1:9">
      <c r="A3109" s="628"/>
      <c r="B3109" s="653"/>
      <c r="C3109" s="654"/>
      <c r="D3109" s="655"/>
      <c r="E3109" s="647"/>
      <c r="F3109" s="637"/>
      <c r="G3109" s="637"/>
      <c r="H3109" s="637"/>
      <c r="I3109" s="642"/>
    </row>
    <row r="3110" spans="1:9">
      <c r="A3110" s="628"/>
      <c r="B3110" s="629"/>
      <c r="C3110" s="630"/>
      <c r="D3110" s="631"/>
      <c r="F3110" s="637"/>
      <c r="G3110" s="637"/>
      <c r="H3110" s="637"/>
      <c r="I3110" s="630"/>
    </row>
    <row r="3111" spans="1:9">
      <c r="A3111" s="628"/>
      <c r="B3111" s="653"/>
      <c r="C3111" s="654"/>
      <c r="D3111" s="655"/>
      <c r="E3111" s="647"/>
      <c r="F3111" s="637"/>
      <c r="G3111" s="637"/>
      <c r="H3111" s="637"/>
      <c r="I3111" s="633"/>
    </row>
    <row r="3112" spans="1:9">
      <c r="A3112" s="628"/>
      <c r="B3112" s="654"/>
      <c r="C3112" s="654"/>
      <c r="D3112" s="655"/>
      <c r="E3112" s="647"/>
      <c r="F3112" s="637"/>
      <c r="G3112" s="637"/>
      <c r="H3112" s="637"/>
      <c r="I3112" s="642"/>
    </row>
    <row r="3113" spans="1:9">
      <c r="A3113" s="628"/>
      <c r="B3113" s="629"/>
      <c r="C3113" s="630"/>
      <c r="D3113" s="631"/>
      <c r="F3113" s="632"/>
      <c r="G3113" s="632"/>
      <c r="H3113" s="632"/>
      <c r="I3113" s="633"/>
    </row>
    <row r="3114" spans="1:9">
      <c r="A3114" s="628"/>
      <c r="B3114" s="629"/>
      <c r="C3114" s="630"/>
      <c r="D3114" s="631"/>
      <c r="F3114" s="637"/>
      <c r="G3114" s="637"/>
      <c r="H3114" s="637"/>
      <c r="I3114" s="630"/>
    </row>
    <row r="3115" spans="1:9">
      <c r="A3115" s="628"/>
      <c r="B3115" s="630"/>
      <c r="C3115" s="630"/>
      <c r="D3115" s="631"/>
      <c r="E3115" s="647"/>
      <c r="F3115" s="637"/>
      <c r="G3115" s="637"/>
      <c r="H3115" s="637"/>
      <c r="I3115" s="642"/>
    </row>
    <row r="3116" spans="1:9">
      <c r="A3116" s="628"/>
      <c r="B3116" s="629"/>
      <c r="C3116" s="630"/>
      <c r="D3116" s="631"/>
      <c r="E3116" s="620"/>
      <c r="F3116" s="632"/>
      <c r="G3116" s="632"/>
      <c r="H3116" s="632"/>
      <c r="I3116" s="633"/>
    </row>
    <row r="3117" spans="1:9">
      <c r="A3117" s="628"/>
      <c r="B3117" s="653"/>
      <c r="C3117" s="654"/>
      <c r="D3117" s="655"/>
      <c r="E3117" s="619"/>
      <c r="F3117" s="637"/>
      <c r="G3117" s="637"/>
      <c r="H3117" s="637"/>
      <c r="I3117" s="642"/>
    </row>
    <row r="3118" spans="1:9">
      <c r="A3118" s="628"/>
      <c r="B3118" s="629"/>
      <c r="C3118" s="630"/>
      <c r="D3118" s="631"/>
      <c r="F3118" s="637"/>
      <c r="G3118" s="637"/>
      <c r="H3118" s="637"/>
      <c r="I3118" s="630"/>
    </row>
    <row r="3119" spans="1:9">
      <c r="A3119" s="628"/>
      <c r="B3119" s="629"/>
      <c r="C3119" s="630"/>
      <c r="D3119" s="631"/>
      <c r="F3119" s="632"/>
      <c r="G3119" s="632"/>
      <c r="H3119" s="632"/>
      <c r="I3119" s="633"/>
    </row>
    <row r="3120" spans="1:9">
      <c r="A3120" s="628"/>
      <c r="B3120" s="629"/>
      <c r="C3120" s="630"/>
      <c r="D3120" s="631"/>
      <c r="F3120" s="637"/>
      <c r="G3120" s="637"/>
      <c r="H3120" s="637"/>
      <c r="I3120" s="630"/>
    </row>
    <row r="3121" spans="1:9">
      <c r="A3121" s="628"/>
      <c r="B3121" s="629"/>
      <c r="C3121" s="630"/>
      <c r="D3121" s="631"/>
      <c r="F3121" s="632"/>
      <c r="G3121" s="632"/>
      <c r="H3121" s="632"/>
      <c r="I3121" s="633"/>
    </row>
    <row r="3122" spans="1:9">
      <c r="A3122" s="628"/>
      <c r="B3122" s="629"/>
      <c r="C3122" s="630"/>
      <c r="D3122" s="631"/>
      <c r="F3122" s="632"/>
      <c r="G3122" s="632"/>
      <c r="H3122" s="632"/>
      <c r="I3122" s="633"/>
    </row>
    <row r="3123" spans="1:9">
      <c r="A3123" s="628"/>
      <c r="B3123" s="629"/>
      <c r="C3123" s="630"/>
      <c r="D3123" s="631"/>
      <c r="E3123" s="620"/>
      <c r="F3123" s="637"/>
      <c r="G3123" s="637"/>
      <c r="H3123" s="637"/>
      <c r="I3123" s="630"/>
    </row>
    <row r="3124" spans="1:9">
      <c r="A3124" s="628"/>
      <c r="B3124" s="629"/>
      <c r="C3124" s="630"/>
      <c r="D3124" s="631"/>
      <c r="F3124" s="632"/>
      <c r="G3124" s="632"/>
      <c r="H3124" s="632"/>
      <c r="I3124" s="633"/>
    </row>
    <row r="3125" spans="1:9">
      <c r="A3125" s="650"/>
      <c r="B3125" s="653"/>
      <c r="C3125" s="654"/>
      <c r="D3125" s="655"/>
      <c r="E3125" s="647"/>
      <c r="F3125" s="637"/>
      <c r="G3125" s="637"/>
      <c r="H3125" s="637"/>
      <c r="I3125" s="633"/>
    </row>
    <row r="3126" spans="1:9">
      <c r="A3126" s="628"/>
      <c r="B3126" s="629"/>
      <c r="C3126" s="630"/>
      <c r="D3126" s="631"/>
      <c r="F3126" s="632"/>
      <c r="G3126" s="632"/>
      <c r="H3126" s="632"/>
      <c r="I3126" s="633"/>
    </row>
    <row r="3127" spans="1:9">
      <c r="A3127" s="628"/>
      <c r="B3127" s="629"/>
      <c r="C3127" s="630"/>
      <c r="D3127" s="631"/>
      <c r="F3127" s="637"/>
      <c r="G3127" s="637"/>
      <c r="H3127" s="637"/>
      <c r="I3127" s="630"/>
    </row>
    <row r="3128" spans="1:9">
      <c r="A3128" s="628"/>
      <c r="B3128" s="654"/>
      <c r="C3128" s="654"/>
      <c r="D3128" s="655"/>
      <c r="E3128" s="647"/>
      <c r="F3128" s="637"/>
      <c r="G3128" s="637"/>
      <c r="H3128" s="637"/>
      <c r="I3128" s="642"/>
    </row>
    <row r="3129" spans="1:9">
      <c r="A3129" s="628"/>
      <c r="B3129" s="629"/>
      <c r="C3129" s="630"/>
      <c r="D3129" s="631"/>
      <c r="F3129" s="632"/>
      <c r="G3129" s="632"/>
      <c r="H3129" s="632"/>
      <c r="I3129" s="633"/>
    </row>
    <row r="3130" spans="1:9">
      <c r="A3130" s="628"/>
      <c r="B3130" s="653"/>
      <c r="C3130" s="654"/>
      <c r="D3130" s="655"/>
      <c r="E3130" s="647"/>
      <c r="F3130" s="637"/>
      <c r="G3130" s="637"/>
      <c r="H3130" s="637"/>
      <c r="I3130" s="633"/>
    </row>
    <row r="3131" spans="1:9">
      <c r="A3131" s="650"/>
      <c r="B3131" s="653"/>
      <c r="C3131" s="654"/>
      <c r="D3131" s="655"/>
      <c r="E3131" s="647"/>
      <c r="F3131" s="637"/>
      <c r="G3131" s="637"/>
      <c r="H3131" s="637"/>
      <c r="I3131" s="633"/>
    </row>
    <row r="3132" spans="1:9">
      <c r="A3132" s="650"/>
      <c r="B3132" s="629"/>
      <c r="C3132" s="630"/>
      <c r="D3132" s="631"/>
      <c r="F3132" s="637"/>
      <c r="G3132" s="637"/>
      <c r="H3132" s="637"/>
      <c r="I3132" s="630"/>
    </row>
    <row r="3133" spans="1:9">
      <c r="A3133" s="628"/>
      <c r="B3133" s="629"/>
      <c r="C3133" s="630"/>
      <c r="D3133" s="631"/>
      <c r="F3133" s="632"/>
      <c r="G3133" s="632"/>
      <c r="H3133" s="632"/>
      <c r="I3133" s="633"/>
    </row>
    <row r="3134" spans="1:9">
      <c r="A3134" s="628"/>
      <c r="B3134" s="654"/>
      <c r="C3134" s="654"/>
      <c r="D3134" s="655"/>
      <c r="E3134" s="647"/>
      <c r="F3134" s="637"/>
      <c r="G3134" s="637"/>
      <c r="H3134" s="637"/>
      <c r="I3134" s="642"/>
    </row>
    <row r="3135" spans="1:9">
      <c r="A3135" s="628"/>
      <c r="B3135" s="653"/>
      <c r="C3135" s="654"/>
      <c r="D3135" s="655"/>
      <c r="E3135" s="647"/>
      <c r="F3135" s="637"/>
      <c r="G3135" s="637"/>
      <c r="H3135" s="637"/>
      <c r="I3135" s="633"/>
    </row>
    <row r="3136" spans="1:9">
      <c r="A3136" s="650"/>
      <c r="B3136" s="654"/>
      <c r="C3136" s="654"/>
      <c r="D3136" s="655"/>
      <c r="E3136" s="647"/>
      <c r="F3136" s="637"/>
      <c r="G3136" s="637"/>
      <c r="H3136" s="637"/>
      <c r="I3136" s="642"/>
    </row>
    <row r="3137" spans="1:9">
      <c r="A3137" s="628"/>
      <c r="B3137" s="629"/>
      <c r="C3137" s="630"/>
      <c r="D3137" s="631"/>
      <c r="F3137" s="637"/>
      <c r="G3137" s="637"/>
      <c r="H3137" s="637"/>
      <c r="I3137" s="630"/>
    </row>
    <row r="3138" spans="1:9">
      <c r="A3138" s="628"/>
      <c r="B3138" s="629"/>
      <c r="C3138" s="630"/>
      <c r="D3138" s="631"/>
      <c r="F3138" s="632"/>
      <c r="G3138" s="632"/>
      <c r="H3138" s="632"/>
      <c r="I3138" s="633"/>
    </row>
    <row r="3139" spans="1:9">
      <c r="A3139" s="628"/>
      <c r="B3139" s="653"/>
      <c r="C3139" s="654"/>
      <c r="D3139" s="655"/>
      <c r="E3139" s="647"/>
      <c r="F3139" s="637"/>
      <c r="G3139" s="637"/>
      <c r="H3139" s="637"/>
      <c r="I3139" s="633"/>
    </row>
    <row r="3140" spans="1:9">
      <c r="A3140" s="650"/>
      <c r="B3140" s="629"/>
      <c r="C3140" s="630"/>
      <c r="D3140" s="631"/>
      <c r="F3140" s="632"/>
      <c r="G3140" s="632"/>
      <c r="H3140" s="632"/>
      <c r="I3140" s="633"/>
    </row>
    <row r="3141" spans="1:9">
      <c r="A3141" s="650"/>
      <c r="B3141" s="629"/>
      <c r="C3141" s="630"/>
      <c r="D3141" s="631"/>
      <c r="F3141" s="637"/>
      <c r="G3141" s="637"/>
      <c r="H3141" s="637"/>
      <c r="I3141" s="630"/>
    </row>
    <row r="3142" spans="1:9">
      <c r="A3142" s="650"/>
      <c r="B3142" s="629"/>
      <c r="C3142" s="630"/>
      <c r="D3142" s="631"/>
      <c r="F3142" s="632"/>
      <c r="G3142" s="632"/>
      <c r="H3142" s="632"/>
      <c r="I3142" s="633"/>
    </row>
    <row r="3143" spans="1:9">
      <c r="A3143" s="628"/>
      <c r="B3143" s="654"/>
      <c r="C3143" s="654"/>
      <c r="D3143" s="655"/>
      <c r="E3143" s="647"/>
      <c r="F3143" s="637"/>
      <c r="G3143" s="637"/>
      <c r="H3143" s="637"/>
      <c r="I3143" s="642"/>
    </row>
    <row r="3144" spans="1:9">
      <c r="A3144" s="628"/>
      <c r="B3144" s="653"/>
      <c r="C3144" s="654"/>
      <c r="D3144" s="655"/>
      <c r="E3144" s="647"/>
      <c r="F3144" s="637"/>
      <c r="G3144" s="637"/>
      <c r="H3144" s="637"/>
      <c r="I3144" s="633"/>
    </row>
    <row r="3145" spans="1:9">
      <c r="A3145" s="628"/>
      <c r="B3145" s="653"/>
      <c r="C3145" s="654"/>
      <c r="D3145" s="655"/>
      <c r="E3145" s="647"/>
      <c r="F3145" s="637"/>
      <c r="G3145" s="637"/>
      <c r="H3145" s="637"/>
      <c r="I3145" s="633"/>
    </row>
    <row r="3146" spans="1:9">
      <c r="A3146" s="628"/>
      <c r="B3146" s="629"/>
      <c r="C3146" s="630"/>
      <c r="D3146" s="631"/>
      <c r="F3146" s="632"/>
      <c r="G3146" s="632"/>
      <c r="H3146" s="632"/>
      <c r="I3146" s="633"/>
    </row>
    <row r="3147" spans="1:9">
      <c r="A3147" s="628"/>
      <c r="B3147" s="653"/>
      <c r="C3147" s="654"/>
      <c r="D3147" s="655"/>
      <c r="E3147" s="619"/>
      <c r="F3147" s="637"/>
      <c r="G3147" s="637"/>
      <c r="H3147" s="637"/>
      <c r="I3147" s="633"/>
    </row>
    <row r="3148" spans="1:9">
      <c r="A3148" s="628"/>
      <c r="B3148" s="629"/>
      <c r="C3148" s="630"/>
      <c r="D3148" s="631"/>
      <c r="F3148" s="637"/>
      <c r="G3148" s="637"/>
      <c r="H3148" s="637"/>
      <c r="I3148" s="630"/>
    </row>
    <row r="3149" spans="1:9">
      <c r="A3149" s="628"/>
      <c r="B3149" s="629"/>
      <c r="C3149" s="630"/>
      <c r="D3149" s="631"/>
      <c r="F3149" s="632"/>
      <c r="G3149" s="632"/>
      <c r="H3149" s="632"/>
      <c r="I3149" s="633"/>
    </row>
    <row r="3150" spans="1:9">
      <c r="A3150" s="628"/>
      <c r="B3150" s="629"/>
      <c r="C3150" s="630"/>
      <c r="D3150" s="631"/>
      <c r="F3150" s="637"/>
      <c r="G3150" s="637"/>
      <c r="H3150" s="637"/>
      <c r="I3150" s="630"/>
    </row>
    <row r="3151" spans="1:9">
      <c r="A3151" s="628"/>
      <c r="B3151" s="653"/>
      <c r="C3151" s="654"/>
      <c r="D3151" s="655"/>
      <c r="E3151" s="647"/>
      <c r="F3151" s="637"/>
      <c r="G3151" s="637"/>
      <c r="H3151" s="637"/>
      <c r="I3151" s="633"/>
    </row>
    <row r="3152" spans="1:9">
      <c r="A3152" s="628"/>
      <c r="B3152" s="654"/>
      <c r="C3152" s="654"/>
      <c r="D3152" s="655"/>
      <c r="E3152" s="647"/>
      <c r="F3152" s="637"/>
      <c r="G3152" s="637"/>
      <c r="H3152" s="637"/>
      <c r="I3152" s="642"/>
    </row>
    <row r="3153" spans="1:9">
      <c r="A3153" s="628"/>
      <c r="B3153" s="629"/>
      <c r="C3153" s="630"/>
      <c r="D3153" s="631"/>
      <c r="F3153" s="632"/>
      <c r="G3153" s="632"/>
      <c r="H3153" s="632"/>
      <c r="I3153" s="633"/>
    </row>
    <row r="3154" spans="1:9">
      <c r="A3154" s="628"/>
      <c r="B3154" s="629"/>
      <c r="C3154" s="630"/>
      <c r="D3154" s="631"/>
      <c r="F3154" s="637"/>
      <c r="G3154" s="637"/>
      <c r="H3154" s="637"/>
      <c r="I3154" s="630"/>
    </row>
    <row r="3155" spans="1:9">
      <c r="A3155" s="628"/>
      <c r="B3155" s="654"/>
      <c r="C3155" s="654"/>
      <c r="D3155" s="655"/>
      <c r="E3155" s="647"/>
      <c r="F3155" s="637"/>
      <c r="G3155" s="637"/>
      <c r="H3155" s="637"/>
      <c r="I3155" s="642"/>
    </row>
    <row r="3156" spans="1:9">
      <c r="A3156" s="628"/>
      <c r="B3156" s="653"/>
      <c r="C3156" s="654"/>
      <c r="D3156" s="655"/>
      <c r="E3156" s="647"/>
      <c r="F3156" s="637"/>
      <c r="G3156" s="637"/>
      <c r="H3156" s="637"/>
      <c r="I3156" s="642"/>
    </row>
    <row r="3157" spans="1:9">
      <c r="A3157" s="628"/>
      <c r="B3157" s="653"/>
      <c r="C3157" s="654"/>
      <c r="D3157" s="655"/>
      <c r="E3157" s="647"/>
      <c r="F3157" s="637"/>
      <c r="G3157" s="637"/>
      <c r="H3157" s="637"/>
      <c r="I3157" s="642"/>
    </row>
    <row r="3158" spans="1:9">
      <c r="A3158" s="628"/>
      <c r="B3158" s="629"/>
      <c r="C3158" s="630"/>
      <c r="D3158" s="631"/>
      <c r="F3158" s="632"/>
      <c r="G3158" s="632"/>
      <c r="H3158" s="632"/>
      <c r="I3158" s="633"/>
    </row>
    <row r="3159" spans="1:9">
      <c r="A3159" s="628"/>
      <c r="B3159" s="653"/>
      <c r="C3159" s="654"/>
      <c r="D3159" s="655"/>
      <c r="E3159" s="647"/>
      <c r="F3159" s="637"/>
      <c r="G3159" s="637"/>
      <c r="H3159" s="637"/>
      <c r="I3159" s="633"/>
    </row>
    <row r="3160" spans="1:9">
      <c r="A3160" s="628"/>
      <c r="B3160" s="629"/>
      <c r="C3160" s="630"/>
      <c r="D3160" s="631"/>
      <c r="F3160" s="637"/>
      <c r="G3160" s="637"/>
      <c r="H3160" s="637"/>
      <c r="I3160" s="630"/>
    </row>
    <row r="3161" spans="1:9">
      <c r="A3161" s="628"/>
      <c r="B3161" s="653"/>
      <c r="C3161" s="654"/>
      <c r="D3161" s="655"/>
      <c r="E3161" s="647"/>
      <c r="F3161" s="637"/>
      <c r="G3161" s="637"/>
      <c r="H3161" s="637"/>
      <c r="I3161" s="642"/>
    </row>
    <row r="3162" spans="1:9">
      <c r="A3162" s="628"/>
      <c r="B3162" s="653"/>
      <c r="C3162" s="654"/>
      <c r="D3162" s="655"/>
      <c r="E3162" s="647"/>
      <c r="F3162" s="637"/>
      <c r="G3162" s="637"/>
      <c r="H3162" s="637"/>
      <c r="I3162" s="642"/>
    </row>
    <row r="3163" spans="1:9">
      <c r="A3163" s="628"/>
      <c r="B3163" s="629"/>
      <c r="C3163" s="630"/>
      <c r="D3163" s="631"/>
      <c r="F3163" s="637"/>
      <c r="G3163" s="637"/>
      <c r="H3163" s="637"/>
      <c r="I3163" s="630"/>
    </row>
    <row r="3164" spans="1:9">
      <c r="A3164" s="628"/>
      <c r="B3164" s="629"/>
      <c r="C3164" s="630"/>
      <c r="D3164" s="631"/>
      <c r="F3164" s="632"/>
      <c r="G3164" s="632"/>
      <c r="H3164" s="632"/>
      <c r="I3164" s="633"/>
    </row>
    <row r="3165" spans="1:9">
      <c r="A3165" s="650"/>
      <c r="B3165" s="629"/>
      <c r="C3165" s="630"/>
      <c r="D3165" s="631"/>
      <c r="F3165" s="637"/>
      <c r="G3165" s="637"/>
      <c r="H3165" s="637"/>
      <c r="I3165" s="630"/>
    </row>
    <row r="3166" spans="1:9">
      <c r="A3166" s="628"/>
      <c r="B3166" s="653"/>
      <c r="C3166" s="654"/>
      <c r="D3166" s="655"/>
      <c r="E3166" s="647"/>
      <c r="F3166" s="637"/>
      <c r="G3166" s="637"/>
      <c r="H3166" s="637"/>
      <c r="I3166" s="633"/>
    </row>
    <row r="3167" spans="1:9">
      <c r="A3167" s="650"/>
      <c r="B3167" s="629"/>
      <c r="C3167" s="630"/>
      <c r="D3167" s="631"/>
      <c r="F3167" s="637"/>
      <c r="G3167" s="637"/>
      <c r="H3167" s="637"/>
      <c r="I3167" s="630"/>
    </row>
    <row r="3168" spans="1:9">
      <c r="A3168" s="628"/>
      <c r="B3168" s="629"/>
      <c r="C3168" s="630"/>
      <c r="D3168" s="631"/>
      <c r="F3168" s="632"/>
      <c r="G3168" s="632"/>
      <c r="H3168" s="632"/>
      <c r="I3168" s="633"/>
    </row>
    <row r="3169" spans="1:9">
      <c r="A3169" s="628"/>
      <c r="B3169" s="629"/>
      <c r="C3169" s="630"/>
      <c r="D3169" s="631"/>
      <c r="E3169" s="647"/>
      <c r="F3169" s="637"/>
      <c r="G3169" s="637"/>
      <c r="H3169" s="637"/>
      <c r="I3169" s="633"/>
    </row>
    <row r="3170" spans="1:9">
      <c r="A3170" s="628"/>
      <c r="B3170" s="629"/>
      <c r="C3170" s="630"/>
      <c r="D3170" s="631"/>
      <c r="F3170" s="632"/>
      <c r="G3170" s="632"/>
      <c r="H3170" s="632"/>
      <c r="I3170" s="633"/>
    </row>
    <row r="3171" spans="1:9">
      <c r="A3171" s="628"/>
      <c r="B3171" s="653"/>
      <c r="C3171" s="654"/>
      <c r="D3171" s="655"/>
      <c r="E3171" s="647"/>
      <c r="F3171" s="637"/>
      <c r="G3171" s="637"/>
      <c r="H3171" s="637"/>
      <c r="I3171" s="642"/>
    </row>
    <row r="3172" spans="1:9">
      <c r="A3172" s="628"/>
      <c r="B3172" s="654"/>
      <c r="C3172" s="654"/>
      <c r="D3172" s="655"/>
      <c r="E3172" s="647"/>
      <c r="F3172" s="637"/>
      <c r="G3172" s="637"/>
      <c r="H3172" s="637"/>
      <c r="I3172" s="642"/>
    </row>
    <row r="3173" spans="1:9">
      <c r="A3173" s="628"/>
      <c r="B3173" s="629"/>
      <c r="C3173" s="630"/>
      <c r="D3173" s="631"/>
      <c r="F3173" s="632"/>
      <c r="G3173" s="632"/>
      <c r="H3173" s="632"/>
      <c r="I3173" s="633"/>
    </row>
    <row r="3174" spans="1:9">
      <c r="A3174" s="628"/>
      <c r="B3174" s="653"/>
      <c r="C3174" s="654"/>
      <c r="D3174" s="655"/>
      <c r="E3174" s="647"/>
      <c r="F3174" s="637"/>
      <c r="G3174" s="637"/>
      <c r="H3174" s="637"/>
      <c r="I3174" s="642"/>
    </row>
    <row r="3175" spans="1:9">
      <c r="A3175" s="628"/>
      <c r="B3175" s="629"/>
      <c r="C3175" s="630"/>
      <c r="D3175" s="631"/>
      <c r="F3175" s="632"/>
      <c r="G3175" s="632"/>
      <c r="H3175" s="632"/>
      <c r="I3175" s="633"/>
    </row>
    <row r="3176" spans="1:9">
      <c r="A3176" s="628"/>
      <c r="B3176" s="629"/>
      <c r="C3176" s="630"/>
      <c r="D3176" s="631"/>
      <c r="F3176" s="637"/>
      <c r="G3176" s="637"/>
      <c r="H3176" s="637"/>
      <c r="I3176" s="630"/>
    </row>
    <row r="3177" spans="1:9">
      <c r="A3177" s="628"/>
      <c r="B3177" s="629"/>
      <c r="C3177" s="630"/>
      <c r="D3177" s="631"/>
      <c r="F3177" s="632"/>
      <c r="G3177" s="632"/>
      <c r="H3177" s="632"/>
      <c r="I3177" s="633"/>
    </row>
    <row r="3178" spans="1:9">
      <c r="A3178" s="628"/>
      <c r="B3178" s="629"/>
      <c r="C3178" s="630"/>
      <c r="D3178" s="631"/>
      <c r="F3178" s="637"/>
      <c r="G3178" s="637"/>
      <c r="H3178" s="637"/>
      <c r="I3178" s="630"/>
    </row>
    <row r="3179" spans="1:9">
      <c r="A3179" s="628"/>
      <c r="B3179" s="654"/>
      <c r="C3179" s="654"/>
      <c r="D3179" s="655"/>
      <c r="E3179" s="619"/>
      <c r="F3179" s="637"/>
      <c r="G3179" s="637"/>
      <c r="H3179" s="637"/>
      <c r="I3179" s="642"/>
    </row>
    <row r="3180" spans="1:9">
      <c r="A3180" s="628"/>
      <c r="B3180" s="629"/>
      <c r="C3180" s="630"/>
      <c r="D3180" s="631"/>
      <c r="F3180" s="637"/>
      <c r="G3180" s="637"/>
      <c r="H3180" s="637"/>
      <c r="I3180" s="630"/>
    </row>
    <row r="3181" spans="1:9">
      <c r="A3181" s="628"/>
      <c r="B3181" s="629"/>
      <c r="C3181" s="630"/>
      <c r="D3181" s="631"/>
      <c r="F3181" s="632"/>
      <c r="G3181" s="632"/>
      <c r="H3181" s="632"/>
      <c r="I3181" s="633"/>
    </row>
    <row r="3182" spans="1:9">
      <c r="A3182" s="628"/>
      <c r="B3182" s="629"/>
      <c r="C3182" s="630"/>
      <c r="D3182" s="631"/>
      <c r="F3182" s="632"/>
      <c r="G3182" s="632"/>
      <c r="H3182" s="632"/>
      <c r="I3182" s="633"/>
    </row>
    <row r="3183" spans="1:9">
      <c r="A3183" s="650"/>
      <c r="B3183" s="653"/>
      <c r="C3183" s="654"/>
      <c r="D3183" s="655"/>
      <c r="E3183" s="647"/>
      <c r="F3183" s="637"/>
      <c r="G3183" s="637"/>
      <c r="H3183" s="637"/>
      <c r="I3183" s="633"/>
    </row>
    <row r="3184" spans="1:9">
      <c r="A3184" s="650"/>
      <c r="B3184" s="629"/>
      <c r="C3184" s="630"/>
      <c r="D3184" s="631"/>
      <c r="F3184" s="632"/>
      <c r="G3184" s="632"/>
      <c r="H3184" s="632"/>
      <c r="I3184" s="633"/>
    </row>
    <row r="3185" spans="1:9">
      <c r="A3185" s="628"/>
      <c r="B3185" s="654"/>
      <c r="C3185" s="654"/>
      <c r="D3185" s="655"/>
      <c r="E3185" s="619"/>
      <c r="F3185" s="637"/>
      <c r="G3185" s="637"/>
      <c r="H3185" s="637"/>
      <c r="I3185" s="642"/>
    </row>
    <row r="3186" spans="1:9">
      <c r="A3186" s="650"/>
      <c r="B3186" s="629"/>
      <c r="C3186" s="630"/>
      <c r="D3186" s="631"/>
      <c r="E3186" s="620"/>
      <c r="F3186" s="632"/>
      <c r="G3186" s="632"/>
      <c r="H3186" s="632"/>
      <c r="I3186" s="633"/>
    </row>
    <row r="3187" spans="1:9">
      <c r="A3187" s="628"/>
      <c r="B3187" s="629"/>
      <c r="C3187" s="630"/>
      <c r="D3187" s="631"/>
      <c r="F3187" s="637"/>
      <c r="G3187" s="637"/>
      <c r="H3187" s="637"/>
      <c r="I3187" s="630"/>
    </row>
    <row r="3188" spans="1:9">
      <c r="A3188" s="650"/>
      <c r="B3188" s="629"/>
      <c r="C3188" s="630"/>
      <c r="D3188" s="631"/>
      <c r="F3188" s="632"/>
      <c r="G3188" s="632"/>
      <c r="H3188" s="632"/>
      <c r="I3188" s="633"/>
    </row>
    <row r="3189" spans="1:9">
      <c r="A3189" s="628"/>
      <c r="B3189" s="629"/>
      <c r="C3189" s="630"/>
      <c r="D3189" s="631"/>
      <c r="F3189" s="637"/>
      <c r="G3189" s="637"/>
      <c r="H3189" s="637"/>
      <c r="I3189" s="630"/>
    </row>
    <row r="3190" spans="1:9">
      <c r="A3190" s="628"/>
      <c r="B3190" s="630"/>
      <c r="C3190" s="630"/>
      <c r="D3190" s="631"/>
      <c r="E3190" s="619"/>
      <c r="F3190" s="637"/>
      <c r="G3190" s="637"/>
      <c r="H3190" s="637"/>
      <c r="I3190" s="642"/>
    </row>
    <row r="3191" spans="1:9">
      <c r="A3191" s="628"/>
      <c r="B3191" s="629"/>
      <c r="C3191" s="630"/>
      <c r="D3191" s="631"/>
      <c r="F3191" s="632"/>
      <c r="G3191" s="632"/>
      <c r="H3191" s="632"/>
      <c r="I3191" s="633"/>
    </row>
    <row r="3192" spans="1:9">
      <c r="A3192" s="628"/>
      <c r="B3192" s="629"/>
      <c r="C3192" s="630"/>
      <c r="D3192" s="631"/>
      <c r="F3192" s="637"/>
      <c r="G3192" s="637"/>
      <c r="H3192" s="637"/>
      <c r="I3192" s="630"/>
    </row>
    <row r="3193" spans="1:9">
      <c r="A3193" s="628"/>
      <c r="B3193" s="629"/>
      <c r="C3193" s="630"/>
      <c r="D3193" s="631"/>
      <c r="F3193" s="637"/>
      <c r="G3193" s="637"/>
      <c r="H3193" s="637"/>
      <c r="I3193" s="630"/>
    </row>
    <row r="3194" spans="1:9">
      <c r="A3194" s="628"/>
      <c r="B3194" s="653"/>
      <c r="C3194" s="654"/>
      <c r="D3194" s="655"/>
      <c r="E3194" s="647"/>
      <c r="F3194" s="637"/>
      <c r="G3194" s="637"/>
      <c r="H3194" s="637"/>
      <c r="I3194" s="642"/>
    </row>
    <row r="3195" spans="1:9">
      <c r="A3195" s="628"/>
      <c r="B3195" s="654"/>
      <c r="C3195" s="654"/>
      <c r="D3195" s="655"/>
      <c r="E3195" s="619"/>
      <c r="F3195" s="637"/>
      <c r="G3195" s="637"/>
      <c r="H3195" s="637"/>
      <c r="I3195" s="642"/>
    </row>
    <row r="3196" spans="1:9">
      <c r="A3196" s="628"/>
      <c r="B3196" s="629"/>
      <c r="C3196" s="630"/>
      <c r="D3196" s="631"/>
      <c r="E3196" s="620"/>
      <c r="F3196" s="632"/>
      <c r="G3196" s="632"/>
      <c r="H3196" s="632"/>
      <c r="I3196" s="633"/>
    </row>
    <row r="3197" spans="1:9">
      <c r="A3197" s="628"/>
      <c r="B3197" s="629"/>
      <c r="C3197" s="630"/>
      <c r="D3197" s="631"/>
      <c r="E3197" s="620"/>
      <c r="F3197" s="637"/>
      <c r="G3197" s="637"/>
      <c r="H3197" s="637"/>
      <c r="I3197" s="630"/>
    </row>
    <row r="3198" spans="1:9">
      <c r="A3198" s="628"/>
      <c r="B3198" s="629"/>
      <c r="C3198" s="630"/>
      <c r="D3198" s="631"/>
      <c r="F3198" s="637"/>
      <c r="G3198" s="637"/>
      <c r="H3198" s="637"/>
      <c r="I3198" s="630"/>
    </row>
    <row r="3199" spans="1:9">
      <c r="A3199" s="628"/>
      <c r="B3199" s="653"/>
      <c r="C3199" s="654"/>
      <c r="D3199" s="655"/>
      <c r="E3199" s="647"/>
      <c r="F3199" s="637"/>
      <c r="G3199" s="637"/>
      <c r="H3199" s="637"/>
      <c r="I3199" s="633"/>
    </row>
    <row r="3200" spans="1:9">
      <c r="A3200" s="643"/>
      <c r="B3200" s="653"/>
      <c r="C3200" s="654"/>
      <c r="D3200" s="655"/>
      <c r="E3200" s="647"/>
      <c r="F3200" s="637"/>
      <c r="G3200" s="637"/>
      <c r="H3200" s="637"/>
      <c r="I3200" s="642"/>
    </row>
    <row r="3201" spans="1:9">
      <c r="A3201" s="643"/>
      <c r="B3201" s="629"/>
      <c r="C3201" s="630"/>
      <c r="D3201" s="631"/>
      <c r="F3201" s="632"/>
      <c r="G3201" s="632"/>
      <c r="H3201" s="632"/>
      <c r="I3201" s="633"/>
    </row>
    <row r="3202" spans="1:9">
      <c r="A3202" s="643"/>
      <c r="B3202" s="629"/>
      <c r="C3202" s="630"/>
      <c r="D3202" s="631"/>
      <c r="F3202" s="637"/>
      <c r="G3202" s="637"/>
      <c r="H3202" s="637"/>
      <c r="I3202" s="630"/>
    </row>
    <row r="3203" spans="1:9">
      <c r="A3203" s="643"/>
      <c r="B3203" s="629"/>
      <c r="C3203" s="630"/>
      <c r="D3203" s="631"/>
      <c r="F3203" s="632"/>
      <c r="G3203" s="632"/>
      <c r="H3203" s="632"/>
      <c r="I3203" s="633"/>
    </row>
    <row r="3204" spans="1:9">
      <c r="A3204" s="643"/>
      <c r="B3204" s="653"/>
      <c r="C3204" s="654"/>
      <c r="D3204" s="655"/>
      <c r="E3204" s="619"/>
      <c r="F3204" s="637"/>
      <c r="G3204" s="637"/>
      <c r="H3204" s="637"/>
      <c r="I3204" s="633"/>
    </row>
    <row r="3205" spans="1:9">
      <c r="A3205" s="643"/>
      <c r="B3205" s="629"/>
      <c r="C3205" s="630"/>
      <c r="D3205" s="631"/>
      <c r="F3205" s="632"/>
      <c r="G3205" s="632"/>
      <c r="H3205" s="632"/>
      <c r="I3205" s="633"/>
    </row>
    <row r="3206" spans="1:9">
      <c r="A3206" s="643"/>
      <c r="B3206" s="629"/>
      <c r="C3206" s="630"/>
      <c r="D3206" s="631"/>
      <c r="E3206" s="620"/>
      <c r="F3206" s="637"/>
      <c r="G3206" s="637"/>
      <c r="H3206" s="637"/>
      <c r="I3206" s="630"/>
    </row>
    <row r="3207" spans="1:9">
      <c r="A3207" s="643"/>
      <c r="B3207" s="629"/>
      <c r="C3207" s="630"/>
      <c r="D3207" s="631"/>
      <c r="F3207" s="632"/>
      <c r="G3207" s="632"/>
      <c r="H3207" s="632"/>
      <c r="I3207" s="633"/>
    </row>
    <row r="3208" spans="1:9">
      <c r="A3208" s="643"/>
      <c r="B3208" s="629"/>
      <c r="C3208" s="630"/>
      <c r="D3208" s="631"/>
      <c r="E3208" s="620"/>
      <c r="F3208" s="637"/>
      <c r="G3208" s="637"/>
      <c r="H3208" s="637"/>
      <c r="I3208" s="630"/>
    </row>
    <row r="3209" spans="1:9">
      <c r="A3209" s="643"/>
      <c r="B3209" s="629"/>
      <c r="C3209" s="630"/>
      <c r="D3209" s="631"/>
      <c r="F3209" s="632"/>
      <c r="G3209" s="632"/>
      <c r="H3209" s="632"/>
      <c r="I3209" s="633"/>
    </row>
    <row r="3210" spans="1:9">
      <c r="A3210" s="656"/>
      <c r="B3210" s="629"/>
      <c r="C3210" s="630"/>
      <c r="D3210" s="631"/>
      <c r="E3210" s="620"/>
      <c r="F3210" s="637"/>
      <c r="G3210" s="637"/>
      <c r="H3210" s="637"/>
      <c r="I3210" s="630"/>
    </row>
    <row r="3211" spans="1:9">
      <c r="A3211" s="658"/>
      <c r="B3211" s="629"/>
      <c r="C3211" s="630"/>
      <c r="D3211" s="631"/>
      <c r="E3211" s="620"/>
      <c r="F3211" s="632"/>
      <c r="G3211" s="632"/>
      <c r="H3211" s="632"/>
      <c r="I3211" s="633"/>
    </row>
    <row r="3212" spans="1:9">
      <c r="A3212" s="645"/>
      <c r="B3212" s="629"/>
      <c r="C3212" s="630"/>
      <c r="D3212" s="631"/>
      <c r="E3212" s="620"/>
      <c r="F3212" s="637"/>
      <c r="G3212" s="637"/>
      <c r="H3212" s="637"/>
      <c r="I3212" s="630"/>
    </row>
    <row r="3213" spans="1:9">
      <c r="A3213" s="645"/>
      <c r="B3213" s="629"/>
      <c r="C3213" s="630"/>
      <c r="D3213" s="631"/>
      <c r="E3213" s="620"/>
      <c r="F3213" s="637"/>
      <c r="G3213" s="637"/>
      <c r="H3213" s="637"/>
      <c r="I3213" s="630"/>
    </row>
    <row r="3214" spans="1:9">
      <c r="A3214" s="645"/>
      <c r="B3214" s="629"/>
      <c r="C3214" s="630"/>
      <c r="D3214" s="631"/>
      <c r="E3214" s="620"/>
      <c r="F3214" s="637"/>
      <c r="G3214" s="637"/>
      <c r="H3214" s="637"/>
      <c r="I3214" s="630"/>
    </row>
    <row r="3215" spans="1:9">
      <c r="A3215" s="645"/>
      <c r="B3215" s="629"/>
      <c r="C3215" s="630"/>
      <c r="D3215" s="631"/>
      <c r="E3215" s="620"/>
      <c r="F3215" s="632"/>
      <c r="G3215" s="632"/>
      <c r="H3215" s="632"/>
      <c r="I3215" s="633"/>
    </row>
    <row r="3216" spans="1:9">
      <c r="A3216" s="645"/>
      <c r="B3216" s="629"/>
      <c r="C3216" s="630"/>
      <c r="D3216" s="631"/>
      <c r="E3216" s="620"/>
      <c r="F3216" s="637"/>
      <c r="G3216" s="637"/>
      <c r="H3216" s="637"/>
      <c r="I3216" s="630"/>
    </row>
    <row r="3217" spans="1:9">
      <c r="A3217" s="646"/>
      <c r="B3217" s="629"/>
      <c r="C3217" s="630"/>
      <c r="D3217" s="631"/>
      <c r="E3217" s="620"/>
      <c r="F3217" s="632"/>
      <c r="G3217" s="632"/>
      <c r="H3217" s="632"/>
      <c r="I3217" s="633"/>
    </row>
    <row r="3218" spans="1:9">
      <c r="A3218" s="646"/>
      <c r="B3218" s="629"/>
      <c r="C3218" s="630"/>
      <c r="D3218" s="631"/>
      <c r="E3218" s="620"/>
      <c r="F3218" s="637"/>
      <c r="G3218" s="637"/>
      <c r="H3218" s="637"/>
      <c r="I3218" s="630"/>
    </row>
    <row r="3219" spans="1:9">
      <c r="A3219" s="646"/>
      <c r="B3219" s="629"/>
      <c r="C3219" s="630"/>
      <c r="D3219" s="631"/>
      <c r="E3219" s="620"/>
      <c r="F3219" s="632"/>
      <c r="G3219" s="632"/>
      <c r="H3219" s="632"/>
      <c r="I3219" s="633"/>
    </row>
    <row r="3220" spans="1:9">
      <c r="A3220" s="643"/>
      <c r="B3220" s="629"/>
      <c r="C3220" s="630"/>
      <c r="D3220" s="631"/>
      <c r="F3220" s="632"/>
      <c r="G3220" s="632"/>
      <c r="H3220" s="632"/>
      <c r="I3220" s="633"/>
    </row>
    <row r="3221" spans="1:9">
      <c r="A3221" s="646"/>
      <c r="B3221" s="629"/>
      <c r="C3221" s="630"/>
      <c r="D3221" s="631"/>
      <c r="E3221" s="620"/>
      <c r="F3221" s="632"/>
      <c r="G3221" s="632"/>
      <c r="H3221" s="632"/>
      <c r="I3221" s="633"/>
    </row>
    <row r="3222" spans="1:9">
      <c r="A3222" s="643"/>
      <c r="B3222" s="629"/>
      <c r="C3222" s="630"/>
      <c r="D3222" s="631"/>
      <c r="F3222" s="637"/>
      <c r="G3222" s="637"/>
      <c r="H3222" s="637"/>
      <c r="I3222" s="630"/>
    </row>
    <row r="3223" spans="1:9">
      <c r="A3223" s="646"/>
      <c r="B3223" s="629"/>
      <c r="C3223" s="630"/>
      <c r="D3223" s="631"/>
      <c r="F3223" s="632"/>
      <c r="G3223" s="632"/>
      <c r="H3223" s="632"/>
      <c r="I3223" s="633"/>
    </row>
    <row r="3224" spans="1:9">
      <c r="A3224" s="646"/>
      <c r="B3224" s="629"/>
      <c r="C3224" s="630"/>
      <c r="D3224" s="631"/>
      <c r="F3224" s="632"/>
      <c r="G3224" s="632"/>
      <c r="H3224" s="632"/>
      <c r="I3224" s="633"/>
    </row>
    <row r="3225" spans="1:9">
      <c r="A3225" s="643"/>
      <c r="B3225" s="629"/>
      <c r="C3225" s="630"/>
      <c r="D3225" s="631"/>
      <c r="E3225" s="619"/>
      <c r="F3225" s="637"/>
      <c r="G3225" s="637"/>
      <c r="H3225" s="637"/>
      <c r="I3225" s="633"/>
    </row>
    <row r="3226" spans="1:9">
      <c r="A3226" s="646"/>
      <c r="B3226" s="629"/>
      <c r="C3226" s="630"/>
      <c r="D3226" s="631"/>
      <c r="F3226" s="637"/>
      <c r="G3226" s="637"/>
      <c r="H3226" s="637"/>
      <c r="I3226" s="630"/>
    </row>
    <row r="3227" spans="1:9">
      <c r="A3227" s="646"/>
      <c r="B3227" s="629"/>
      <c r="C3227" s="630"/>
      <c r="D3227" s="631"/>
      <c r="E3227" s="619"/>
      <c r="F3227" s="637"/>
      <c r="G3227" s="637"/>
      <c r="H3227" s="637"/>
      <c r="I3227" s="633"/>
    </row>
    <row r="3228" spans="1:9">
      <c r="A3228" s="645"/>
      <c r="B3228" s="629"/>
      <c r="C3228" s="630"/>
      <c r="D3228" s="631"/>
      <c r="F3228" s="632"/>
      <c r="G3228" s="632"/>
      <c r="H3228" s="632"/>
      <c r="I3228" s="633"/>
    </row>
    <row r="3229" spans="1:9">
      <c r="A3229" s="646"/>
      <c r="B3229" s="630"/>
      <c r="C3229" s="630"/>
      <c r="D3229" s="631"/>
      <c r="E3229" s="619"/>
      <c r="F3229" s="637"/>
      <c r="G3229" s="637"/>
      <c r="H3229" s="637"/>
      <c r="I3229" s="642"/>
    </row>
    <row r="3230" spans="1:9">
      <c r="A3230" s="644"/>
      <c r="B3230" s="630"/>
      <c r="C3230" s="630"/>
      <c r="D3230" s="631"/>
      <c r="E3230" s="647"/>
      <c r="F3230" s="637"/>
      <c r="G3230" s="637"/>
      <c r="H3230" s="637"/>
      <c r="I3230" s="630"/>
    </row>
    <row r="3231" spans="1:9">
      <c r="A3231" s="643"/>
      <c r="B3231" s="629"/>
      <c r="C3231" s="630"/>
      <c r="D3231" s="631"/>
      <c r="E3231" s="647"/>
      <c r="F3231" s="637"/>
      <c r="G3231" s="637"/>
      <c r="H3231" s="637"/>
      <c r="I3231" s="642"/>
    </row>
    <row r="3232" spans="1:9">
      <c r="A3232" s="643"/>
      <c r="B3232" s="629"/>
      <c r="C3232" s="630"/>
      <c r="D3232" s="631"/>
      <c r="E3232" s="619"/>
      <c r="F3232" s="637"/>
      <c r="G3232" s="637"/>
      <c r="H3232" s="637"/>
      <c r="I3232" s="642"/>
    </row>
    <row r="3233" spans="1:9">
      <c r="A3233" s="643"/>
      <c r="B3233" s="629"/>
      <c r="C3233" s="630"/>
      <c r="D3233" s="631"/>
      <c r="E3233" s="619"/>
      <c r="F3233" s="637"/>
      <c r="G3233" s="637"/>
      <c r="H3233" s="637"/>
      <c r="I3233" s="633"/>
    </row>
    <row r="3234" spans="1:9">
      <c r="A3234" s="643"/>
      <c r="B3234" s="629"/>
      <c r="C3234" s="630"/>
      <c r="D3234" s="631"/>
      <c r="E3234" s="647"/>
      <c r="F3234" s="637"/>
      <c r="G3234" s="637"/>
      <c r="H3234" s="637"/>
      <c r="I3234" s="633"/>
    </row>
    <row r="3235" spans="1:9">
      <c r="A3235" s="644"/>
      <c r="B3235" s="629"/>
      <c r="C3235" s="630"/>
      <c r="D3235" s="631"/>
      <c r="F3235" s="637"/>
      <c r="G3235" s="637"/>
      <c r="H3235" s="637"/>
      <c r="I3235" s="630"/>
    </row>
    <row r="3236" spans="1:9">
      <c r="A3236" s="644"/>
      <c r="B3236" s="629"/>
      <c r="C3236" s="630"/>
      <c r="D3236" s="631"/>
      <c r="E3236" s="619"/>
      <c r="F3236" s="637"/>
      <c r="G3236" s="637"/>
      <c r="H3236" s="637"/>
      <c r="I3236" s="642"/>
    </row>
    <row r="3237" spans="1:9">
      <c r="A3237" s="643"/>
      <c r="B3237" s="629"/>
      <c r="C3237" s="630"/>
      <c r="D3237" s="631"/>
      <c r="E3237" s="619"/>
      <c r="F3237" s="637"/>
      <c r="G3237" s="637"/>
      <c r="H3237" s="637"/>
      <c r="I3237" s="633"/>
    </row>
    <row r="3238" spans="1:9">
      <c r="A3238" s="643"/>
      <c r="B3238" s="629"/>
      <c r="C3238" s="630"/>
      <c r="D3238" s="631"/>
      <c r="E3238" s="620"/>
      <c r="F3238" s="632"/>
      <c r="G3238" s="632"/>
      <c r="H3238" s="632"/>
      <c r="I3238" s="633"/>
    </row>
    <row r="3239" spans="1:9">
      <c r="A3239" s="643"/>
      <c r="B3239" s="629"/>
      <c r="C3239" s="630"/>
      <c r="D3239" s="631"/>
      <c r="E3239" s="620"/>
      <c r="F3239" s="632"/>
      <c r="G3239" s="632"/>
      <c r="H3239" s="632"/>
      <c r="I3239" s="633"/>
    </row>
    <row r="3240" spans="1:9">
      <c r="A3240" s="643"/>
      <c r="B3240" s="629"/>
      <c r="C3240" s="630"/>
      <c r="D3240" s="631"/>
      <c r="E3240" s="620"/>
      <c r="F3240" s="637"/>
      <c r="G3240" s="637"/>
      <c r="H3240" s="637"/>
      <c r="I3240" s="630"/>
    </row>
    <row r="3241" spans="1:9">
      <c r="A3241" s="643"/>
      <c r="B3241" s="629"/>
      <c r="C3241" s="630"/>
      <c r="D3241" s="631"/>
      <c r="E3241" s="619"/>
      <c r="F3241" s="637"/>
      <c r="G3241" s="637"/>
      <c r="H3241" s="637"/>
      <c r="I3241" s="633"/>
    </row>
    <row r="3242" spans="1:9">
      <c r="A3242" s="643"/>
      <c r="B3242" s="629"/>
      <c r="C3242" s="630"/>
      <c r="D3242" s="631"/>
      <c r="E3242" s="619"/>
      <c r="F3242" s="637"/>
      <c r="G3242" s="637"/>
      <c r="H3242" s="637"/>
      <c r="I3242" s="633"/>
    </row>
    <row r="3243" spans="1:9">
      <c r="A3243" s="643"/>
      <c r="B3243" s="629"/>
      <c r="C3243" s="630"/>
      <c r="D3243" s="631"/>
      <c r="E3243" s="620"/>
      <c r="F3243" s="637"/>
      <c r="G3243" s="637"/>
      <c r="H3243" s="637"/>
      <c r="I3243" s="630"/>
    </row>
    <row r="3244" spans="1:9">
      <c r="A3244" s="643"/>
      <c r="B3244" s="629"/>
      <c r="C3244" s="630"/>
      <c r="D3244" s="631"/>
      <c r="E3244" s="620"/>
      <c r="F3244" s="632"/>
      <c r="G3244" s="632"/>
      <c r="H3244" s="632"/>
      <c r="I3244" s="633"/>
    </row>
    <row r="3245" spans="1:9">
      <c r="A3245" s="643"/>
      <c r="B3245" s="629"/>
      <c r="C3245" s="630"/>
      <c r="D3245" s="631"/>
      <c r="E3245" s="619"/>
      <c r="F3245" s="637"/>
      <c r="G3245" s="637"/>
      <c r="H3245" s="637"/>
      <c r="I3245" s="633"/>
    </row>
    <row r="3246" spans="1:9">
      <c r="A3246" s="643"/>
      <c r="B3246" s="629"/>
      <c r="C3246" s="630"/>
      <c r="D3246" s="631"/>
      <c r="E3246" s="619"/>
      <c r="F3246" s="637"/>
      <c r="G3246" s="637"/>
      <c r="H3246" s="637"/>
      <c r="I3246" s="633"/>
    </row>
    <row r="3247" spans="1:9">
      <c r="A3247" s="643"/>
      <c r="B3247" s="629"/>
      <c r="C3247" s="630"/>
      <c r="D3247" s="631"/>
      <c r="E3247" s="620"/>
      <c r="F3247" s="637"/>
      <c r="G3247" s="637"/>
      <c r="H3247" s="637"/>
      <c r="I3247" s="630"/>
    </row>
    <row r="3248" spans="1:9">
      <c r="A3248" s="643"/>
      <c r="B3248" s="629"/>
      <c r="C3248" s="630"/>
      <c r="D3248" s="631"/>
      <c r="E3248" s="619"/>
      <c r="F3248" s="637"/>
      <c r="G3248" s="637"/>
      <c r="H3248" s="637"/>
      <c r="I3248" s="633"/>
    </row>
    <row r="3249" spans="1:9">
      <c r="A3249" s="644"/>
      <c r="B3249" s="629"/>
      <c r="C3249" s="630"/>
      <c r="D3249" s="631"/>
      <c r="E3249" s="619"/>
      <c r="F3249" s="637"/>
      <c r="G3249" s="637"/>
      <c r="H3249" s="637"/>
      <c r="I3249" s="633"/>
    </row>
    <row r="3250" spans="1:9">
      <c r="A3250" s="644"/>
      <c r="B3250" s="629"/>
      <c r="C3250" s="630"/>
      <c r="D3250" s="631"/>
      <c r="E3250" s="620"/>
      <c r="F3250" s="632"/>
      <c r="G3250" s="632"/>
      <c r="H3250" s="632"/>
      <c r="I3250" s="633"/>
    </row>
    <row r="3251" spans="1:9">
      <c r="A3251" s="643"/>
      <c r="B3251" s="629"/>
      <c r="C3251" s="630"/>
      <c r="D3251" s="631"/>
      <c r="E3251" s="620"/>
      <c r="F3251" s="637"/>
      <c r="G3251" s="637"/>
      <c r="H3251" s="637"/>
      <c r="I3251" s="630"/>
    </row>
    <row r="3252" spans="1:9" ht="15">
      <c r="A3252" s="645"/>
      <c r="B3252" s="659"/>
      <c r="C3252" s="660"/>
      <c r="D3252" s="661"/>
      <c r="E3252" s="619"/>
      <c r="F3252" s="637"/>
      <c r="G3252" s="637"/>
      <c r="H3252" s="637"/>
      <c r="I3252" s="633"/>
    </row>
    <row r="3253" spans="1:9">
      <c r="A3253" s="645"/>
      <c r="B3253" s="629"/>
      <c r="C3253" s="630"/>
      <c r="D3253" s="631"/>
      <c r="E3253" s="620"/>
      <c r="F3253" s="637"/>
      <c r="G3253" s="637"/>
      <c r="H3253" s="637"/>
      <c r="I3253" s="630"/>
    </row>
    <row r="3254" spans="1:9">
      <c r="A3254" s="645"/>
      <c r="B3254" s="629"/>
      <c r="C3254" s="630"/>
      <c r="D3254" s="631"/>
      <c r="E3254" s="620"/>
      <c r="F3254" s="632"/>
      <c r="G3254" s="632"/>
      <c r="H3254" s="632"/>
      <c r="I3254" s="633"/>
    </row>
    <row r="3255" spans="1:9">
      <c r="A3255" s="645"/>
      <c r="B3255" s="629"/>
      <c r="C3255" s="630"/>
      <c r="D3255" s="631"/>
      <c r="E3255" s="620"/>
      <c r="F3255" s="637"/>
      <c r="G3255" s="637"/>
      <c r="H3255" s="637"/>
      <c r="I3255" s="630"/>
    </row>
    <row r="3256" spans="1:9">
      <c r="A3256" s="645"/>
      <c r="B3256" s="629"/>
      <c r="C3256" s="630"/>
      <c r="D3256" s="631"/>
      <c r="E3256" s="620"/>
      <c r="F3256" s="632"/>
      <c r="G3256" s="632"/>
      <c r="H3256" s="632"/>
      <c r="I3256" s="633"/>
    </row>
    <row r="3257" spans="1:9" ht="15">
      <c r="A3257" s="645"/>
      <c r="B3257" s="659"/>
      <c r="C3257" s="660"/>
      <c r="D3257" s="661"/>
      <c r="E3257" s="619"/>
      <c r="F3257" s="637"/>
      <c r="G3257" s="637"/>
      <c r="H3257" s="637"/>
      <c r="I3257" s="633"/>
    </row>
    <row r="3258" spans="1:9">
      <c r="A3258" s="645"/>
      <c r="B3258" s="629"/>
      <c r="C3258" s="630"/>
      <c r="D3258" s="631"/>
      <c r="E3258" s="620"/>
      <c r="F3258" s="637"/>
      <c r="G3258" s="637"/>
      <c r="H3258" s="637"/>
      <c r="I3258" s="630"/>
    </row>
    <row r="3259" spans="1:9">
      <c r="A3259" s="645"/>
      <c r="B3259" s="629"/>
      <c r="C3259" s="630"/>
      <c r="D3259" s="631"/>
      <c r="E3259" s="620"/>
      <c r="F3259" s="632"/>
      <c r="G3259" s="632"/>
      <c r="H3259" s="632"/>
      <c r="I3259" s="633"/>
    </row>
    <row r="3260" spans="1:9">
      <c r="A3260" s="645"/>
      <c r="B3260" s="629"/>
      <c r="C3260" s="630"/>
      <c r="D3260" s="631"/>
      <c r="E3260" s="620"/>
      <c r="F3260" s="632"/>
      <c r="G3260" s="632"/>
      <c r="H3260" s="632"/>
      <c r="I3260" s="633"/>
    </row>
    <row r="3261" spans="1:9">
      <c r="A3261" s="645"/>
      <c r="B3261" s="629"/>
      <c r="C3261" s="630"/>
      <c r="D3261" s="631"/>
      <c r="E3261" s="620"/>
      <c r="F3261" s="637"/>
      <c r="G3261" s="637"/>
      <c r="H3261" s="637"/>
      <c r="I3261" s="630"/>
    </row>
    <row r="3262" spans="1:9">
      <c r="A3262" s="645"/>
      <c r="B3262" s="629"/>
      <c r="C3262" s="630"/>
      <c r="D3262" s="631"/>
      <c r="E3262" s="620"/>
      <c r="F3262" s="637"/>
      <c r="G3262" s="637"/>
      <c r="H3262" s="637"/>
      <c r="I3262" s="630"/>
    </row>
    <row r="3263" spans="1:9">
      <c r="A3263" s="645"/>
      <c r="B3263" s="629"/>
      <c r="C3263" s="630"/>
      <c r="D3263" s="631"/>
      <c r="E3263" s="620"/>
      <c r="F3263" s="632"/>
      <c r="G3263" s="632"/>
      <c r="H3263" s="632"/>
      <c r="I3263" s="633"/>
    </row>
    <row r="3264" spans="1:9" ht="15">
      <c r="A3264" s="645"/>
      <c r="B3264" s="659"/>
      <c r="C3264" s="660"/>
      <c r="D3264" s="661"/>
      <c r="E3264" s="619"/>
      <c r="F3264" s="637"/>
      <c r="G3264" s="637"/>
      <c r="H3264" s="637"/>
      <c r="I3264" s="633"/>
    </row>
    <row r="3265" spans="1:9">
      <c r="A3265" s="645"/>
      <c r="B3265" s="629"/>
      <c r="C3265" s="630"/>
      <c r="D3265" s="631"/>
      <c r="E3265" s="620"/>
      <c r="F3265" s="637"/>
      <c r="G3265" s="637"/>
      <c r="H3265" s="637"/>
      <c r="I3265" s="630"/>
    </row>
    <row r="3266" spans="1:9">
      <c r="A3266" s="645"/>
      <c r="B3266" s="629"/>
      <c r="C3266" s="630"/>
      <c r="D3266" s="631"/>
      <c r="E3266" s="620"/>
      <c r="F3266" s="632"/>
      <c r="G3266" s="632"/>
      <c r="H3266" s="632"/>
      <c r="I3266" s="633"/>
    </row>
    <row r="3267" spans="1:9" ht="15">
      <c r="A3267" s="645"/>
      <c r="B3267" s="659"/>
      <c r="C3267" s="660"/>
      <c r="D3267" s="661"/>
      <c r="E3267" s="619"/>
      <c r="F3267" s="637"/>
      <c r="G3267" s="637"/>
      <c r="H3267" s="637"/>
      <c r="I3267" s="633"/>
    </row>
    <row r="3268" spans="1:9" ht="15">
      <c r="A3268" s="645"/>
      <c r="B3268" s="659"/>
      <c r="C3268" s="660"/>
      <c r="D3268" s="661"/>
      <c r="E3268" s="619"/>
      <c r="F3268" s="637"/>
      <c r="G3268" s="637"/>
      <c r="H3268" s="637"/>
      <c r="I3268" s="633"/>
    </row>
    <row r="3269" spans="1:9">
      <c r="A3269" s="645"/>
      <c r="B3269" s="629"/>
      <c r="C3269" s="630"/>
      <c r="D3269" s="631"/>
      <c r="E3269" s="620"/>
      <c r="F3269" s="637"/>
      <c r="G3269" s="637"/>
      <c r="H3269" s="637"/>
      <c r="I3269" s="630"/>
    </row>
    <row r="3270" spans="1:9" ht="15">
      <c r="A3270" s="645"/>
      <c r="B3270" s="659"/>
      <c r="C3270" s="660"/>
      <c r="D3270" s="661"/>
      <c r="E3270" s="619"/>
      <c r="F3270" s="637"/>
      <c r="G3270" s="637"/>
      <c r="H3270" s="637"/>
      <c r="I3270" s="633"/>
    </row>
    <row r="3271" spans="1:9">
      <c r="A3271" s="645"/>
      <c r="B3271" s="629"/>
      <c r="C3271" s="630"/>
      <c r="D3271" s="631"/>
      <c r="E3271" s="620"/>
      <c r="F3271" s="637"/>
      <c r="G3271" s="637"/>
      <c r="H3271" s="637"/>
      <c r="I3271" s="630"/>
    </row>
    <row r="3272" spans="1:9">
      <c r="A3272" s="645"/>
      <c r="B3272" s="629"/>
      <c r="C3272" s="630"/>
      <c r="D3272" s="631"/>
      <c r="E3272" s="620"/>
      <c r="F3272" s="637"/>
      <c r="G3272" s="637"/>
      <c r="H3272" s="637"/>
      <c r="I3272" s="630"/>
    </row>
    <row r="3273" spans="1:9">
      <c r="A3273" s="645"/>
      <c r="B3273" s="629"/>
      <c r="C3273" s="630"/>
      <c r="D3273" s="631"/>
      <c r="E3273" s="620"/>
      <c r="F3273" s="637"/>
      <c r="G3273" s="637"/>
      <c r="H3273" s="637"/>
      <c r="I3273" s="630"/>
    </row>
    <row r="3274" spans="1:9">
      <c r="A3274" s="645"/>
      <c r="B3274" s="629"/>
      <c r="C3274" s="630"/>
      <c r="D3274" s="631"/>
      <c r="E3274" s="620"/>
      <c r="F3274" s="632"/>
      <c r="G3274" s="632"/>
      <c r="H3274" s="632"/>
      <c r="I3274" s="633"/>
    </row>
    <row r="3275" spans="1:9">
      <c r="A3275" s="645"/>
      <c r="B3275" s="629"/>
      <c r="C3275" s="630"/>
      <c r="D3275" s="631"/>
      <c r="E3275" s="620"/>
      <c r="F3275" s="637"/>
      <c r="G3275" s="637"/>
      <c r="H3275" s="637"/>
      <c r="I3275" s="630"/>
    </row>
    <row r="3276" spans="1:9" ht="15">
      <c r="A3276" s="645"/>
      <c r="B3276" s="659"/>
      <c r="C3276" s="660"/>
      <c r="D3276" s="661"/>
      <c r="E3276" s="619"/>
      <c r="F3276" s="637"/>
      <c r="G3276" s="637"/>
      <c r="H3276" s="637"/>
      <c r="I3276" s="633"/>
    </row>
    <row r="3277" spans="1:9">
      <c r="A3277" s="645"/>
      <c r="B3277" s="629"/>
      <c r="C3277" s="630"/>
      <c r="D3277" s="631"/>
      <c r="E3277" s="620"/>
      <c r="F3277" s="632"/>
      <c r="G3277" s="632"/>
      <c r="H3277" s="632"/>
      <c r="I3277" s="633"/>
    </row>
    <row r="3278" spans="1:9">
      <c r="A3278" s="645"/>
      <c r="B3278" s="629"/>
      <c r="C3278" s="630"/>
      <c r="D3278" s="631"/>
      <c r="E3278" s="620"/>
      <c r="F3278" s="637"/>
      <c r="G3278" s="637"/>
      <c r="H3278" s="637"/>
      <c r="I3278" s="630"/>
    </row>
    <row r="3279" spans="1:9">
      <c r="A3279" s="645"/>
      <c r="B3279" s="629"/>
      <c r="C3279" s="630"/>
      <c r="D3279" s="631"/>
      <c r="E3279" s="620"/>
      <c r="F3279" s="632"/>
      <c r="G3279" s="632"/>
      <c r="H3279" s="632"/>
      <c r="I3279" s="633"/>
    </row>
    <row r="3280" spans="1:9">
      <c r="A3280" s="645"/>
      <c r="B3280" s="659"/>
      <c r="C3280" s="662"/>
      <c r="D3280" s="663"/>
      <c r="E3280" s="619"/>
      <c r="F3280" s="637"/>
      <c r="G3280" s="637"/>
      <c r="H3280" s="637"/>
      <c r="I3280" s="633"/>
    </row>
    <row r="3281" spans="1:9">
      <c r="A3281" s="645"/>
      <c r="B3281" s="629"/>
      <c r="C3281" s="630"/>
      <c r="D3281" s="631"/>
      <c r="E3281" s="620"/>
      <c r="F3281" s="637"/>
      <c r="G3281" s="637"/>
      <c r="H3281" s="637"/>
      <c r="I3281" s="630"/>
    </row>
    <row r="3282" spans="1:9">
      <c r="A3282" s="645"/>
      <c r="B3282" s="629"/>
      <c r="C3282" s="630"/>
      <c r="D3282" s="631"/>
      <c r="E3282" s="620"/>
      <c r="F3282" s="632"/>
      <c r="G3282" s="632"/>
      <c r="H3282" s="632"/>
      <c r="I3282" s="633"/>
    </row>
    <row r="3283" spans="1:9">
      <c r="A3283" s="645"/>
      <c r="B3283" s="629"/>
      <c r="C3283" s="630"/>
      <c r="D3283" s="631"/>
      <c r="E3283" s="620"/>
      <c r="F3283" s="637"/>
      <c r="G3283" s="637"/>
      <c r="H3283" s="637"/>
      <c r="I3283" s="630"/>
    </row>
    <row r="3284" spans="1:9">
      <c r="A3284" s="645"/>
      <c r="B3284" s="659"/>
      <c r="C3284" s="662"/>
      <c r="D3284" s="663"/>
      <c r="E3284" s="619"/>
      <c r="F3284" s="637"/>
      <c r="G3284" s="637"/>
      <c r="H3284" s="637"/>
      <c r="I3284" s="633"/>
    </row>
    <row r="3285" spans="1:9">
      <c r="A3285" s="645"/>
      <c r="B3285" s="629"/>
      <c r="C3285" s="630"/>
      <c r="D3285" s="631"/>
      <c r="E3285" s="620"/>
      <c r="F3285" s="632"/>
      <c r="G3285" s="632"/>
      <c r="H3285" s="632"/>
      <c r="I3285" s="633"/>
    </row>
    <row r="3286" spans="1:9">
      <c r="A3286" s="645"/>
      <c r="B3286" s="629"/>
      <c r="C3286" s="630"/>
      <c r="D3286" s="631"/>
      <c r="E3286" s="620"/>
      <c r="F3286" s="637"/>
      <c r="G3286" s="637"/>
      <c r="H3286" s="637"/>
      <c r="I3286" s="630"/>
    </row>
    <row r="3287" spans="1:9">
      <c r="A3287" s="645"/>
      <c r="B3287" s="629"/>
      <c r="C3287" s="630"/>
      <c r="D3287" s="631"/>
      <c r="E3287" s="620"/>
      <c r="F3287" s="632"/>
      <c r="G3287" s="632"/>
      <c r="H3287" s="632"/>
      <c r="I3287" s="633"/>
    </row>
    <row r="3288" spans="1:9">
      <c r="A3288" s="645"/>
      <c r="B3288" s="629"/>
      <c r="C3288" s="630"/>
      <c r="D3288" s="631"/>
      <c r="E3288" s="620"/>
      <c r="F3288" s="637"/>
      <c r="G3288" s="637"/>
      <c r="H3288" s="637"/>
      <c r="I3288" s="630"/>
    </row>
    <row r="3289" spans="1:9">
      <c r="A3289" s="645"/>
      <c r="B3289" s="629"/>
      <c r="C3289" s="630"/>
      <c r="D3289" s="631"/>
      <c r="E3289" s="620"/>
      <c r="F3289" s="632"/>
      <c r="G3289" s="632"/>
      <c r="H3289" s="632"/>
      <c r="I3289" s="633"/>
    </row>
    <row r="3290" spans="1:9">
      <c r="A3290" s="645"/>
      <c r="B3290" s="629"/>
      <c r="C3290" s="630"/>
      <c r="D3290" s="631"/>
      <c r="E3290" s="620"/>
      <c r="F3290" s="637"/>
      <c r="G3290" s="637"/>
      <c r="H3290" s="637"/>
      <c r="I3290" s="630"/>
    </row>
    <row r="3291" spans="1:9">
      <c r="A3291" s="645"/>
      <c r="B3291" s="629"/>
      <c r="C3291" s="630"/>
      <c r="D3291" s="631"/>
      <c r="E3291" s="620"/>
      <c r="F3291" s="632"/>
      <c r="G3291" s="632"/>
      <c r="H3291" s="632"/>
      <c r="I3291" s="633"/>
    </row>
    <row r="3292" spans="1:9">
      <c r="A3292" s="645"/>
      <c r="B3292" s="629"/>
      <c r="C3292" s="630"/>
      <c r="D3292" s="631"/>
      <c r="E3292" s="620"/>
      <c r="F3292" s="637"/>
      <c r="G3292" s="637"/>
      <c r="H3292" s="637"/>
      <c r="I3292" s="630"/>
    </row>
    <row r="3293" spans="1:9">
      <c r="A3293" s="645"/>
      <c r="B3293" s="629"/>
      <c r="C3293" s="630"/>
      <c r="D3293" s="631"/>
      <c r="E3293" s="620"/>
      <c r="F3293" s="632"/>
      <c r="G3293" s="632"/>
      <c r="H3293" s="632"/>
      <c r="I3293" s="633"/>
    </row>
    <row r="3294" spans="1:9">
      <c r="A3294" s="645"/>
      <c r="B3294" s="659"/>
      <c r="C3294" s="662"/>
      <c r="D3294" s="663"/>
      <c r="E3294" s="619"/>
      <c r="F3294" s="637"/>
      <c r="G3294" s="637"/>
      <c r="H3294" s="637"/>
      <c r="I3294" s="633"/>
    </row>
    <row r="3295" spans="1:9" ht="15">
      <c r="A3295" s="648"/>
      <c r="B3295" s="659"/>
      <c r="C3295" s="660"/>
      <c r="D3295" s="661"/>
      <c r="E3295" s="619"/>
      <c r="F3295" s="637"/>
      <c r="G3295" s="637"/>
      <c r="H3295" s="637"/>
      <c r="I3295" s="633"/>
    </row>
    <row r="3296" spans="1:9">
      <c r="A3296" s="645"/>
      <c r="B3296" s="629"/>
      <c r="C3296" s="630"/>
      <c r="D3296" s="631"/>
      <c r="E3296" s="620"/>
      <c r="F3296" s="632"/>
      <c r="G3296" s="632"/>
      <c r="H3296" s="632"/>
      <c r="I3296" s="633"/>
    </row>
    <row r="3297" spans="1:9">
      <c r="A3297" s="645"/>
      <c r="B3297" s="629"/>
      <c r="C3297" s="630"/>
      <c r="D3297" s="631"/>
      <c r="E3297" s="620"/>
      <c r="F3297" s="637"/>
      <c r="G3297" s="637"/>
      <c r="H3297" s="637"/>
      <c r="I3297" s="630"/>
    </row>
    <row r="3298" spans="1:9">
      <c r="A3298" s="645"/>
      <c r="B3298" s="629"/>
      <c r="C3298" s="630"/>
      <c r="D3298" s="631"/>
      <c r="E3298" s="620"/>
      <c r="F3298" s="632"/>
      <c r="G3298" s="632"/>
      <c r="H3298" s="632"/>
      <c r="I3298" s="633"/>
    </row>
    <row r="3299" spans="1:9">
      <c r="A3299" s="645"/>
      <c r="B3299" s="629"/>
      <c r="C3299" s="630"/>
      <c r="D3299" s="631"/>
      <c r="E3299" s="620"/>
      <c r="F3299" s="637"/>
      <c r="G3299" s="637"/>
      <c r="H3299" s="637"/>
      <c r="I3299" s="630"/>
    </row>
    <row r="3300" spans="1:9">
      <c r="A3300" s="643"/>
      <c r="B3300" s="659"/>
      <c r="C3300" s="662"/>
      <c r="D3300" s="663"/>
      <c r="E3300" s="619"/>
      <c r="F3300" s="637"/>
      <c r="G3300" s="637"/>
      <c r="H3300" s="637"/>
      <c r="I3300" s="633"/>
    </row>
    <row r="3301" spans="1:9">
      <c r="A3301" s="649"/>
      <c r="B3301" s="629"/>
      <c r="C3301" s="630"/>
      <c r="D3301" s="631"/>
      <c r="E3301" s="620"/>
      <c r="F3301" s="632"/>
      <c r="G3301" s="632"/>
      <c r="H3301" s="632"/>
      <c r="I3301" s="633"/>
    </row>
    <row r="3302" spans="1:9" ht="15">
      <c r="A3302" s="649"/>
      <c r="B3302" s="659"/>
      <c r="C3302" s="660"/>
      <c r="D3302" s="661"/>
      <c r="E3302" s="619"/>
      <c r="F3302" s="637"/>
      <c r="G3302" s="637"/>
      <c r="H3302" s="637"/>
      <c r="I3302" s="633"/>
    </row>
    <row r="3303" spans="1:9">
      <c r="A3303" s="649"/>
      <c r="B3303" s="629"/>
      <c r="C3303" s="630"/>
      <c r="D3303" s="631"/>
      <c r="E3303" s="620"/>
      <c r="F3303" s="637"/>
      <c r="G3303" s="637"/>
      <c r="H3303" s="637"/>
      <c r="I3303" s="630"/>
    </row>
    <row r="3304" spans="1:9" ht="15">
      <c r="A3304" s="657"/>
      <c r="B3304" s="659"/>
      <c r="C3304" s="660"/>
      <c r="D3304" s="661"/>
      <c r="E3304" s="619"/>
      <c r="F3304" s="637"/>
      <c r="G3304" s="637"/>
      <c r="H3304" s="637"/>
      <c r="I3304" s="633"/>
    </row>
    <row r="3305" spans="1:9">
      <c r="A3305" s="649"/>
      <c r="B3305" s="629"/>
      <c r="C3305" s="630"/>
      <c r="D3305" s="631"/>
      <c r="E3305" s="620"/>
      <c r="F3305" s="632"/>
      <c r="G3305" s="632"/>
      <c r="H3305" s="632"/>
      <c r="I3305" s="633"/>
    </row>
    <row r="3306" spans="1:9">
      <c r="A3306" s="649"/>
      <c r="B3306" s="629"/>
      <c r="C3306" s="630"/>
      <c r="D3306" s="631"/>
      <c r="E3306" s="620"/>
      <c r="F3306" s="632"/>
      <c r="G3306" s="632"/>
      <c r="H3306" s="632"/>
      <c r="I3306" s="633"/>
    </row>
    <row r="3307" spans="1:9">
      <c r="A3307" s="649"/>
      <c r="B3307" s="629"/>
      <c r="C3307" s="630"/>
      <c r="D3307" s="631"/>
      <c r="E3307" s="620"/>
      <c r="F3307" s="637"/>
      <c r="G3307" s="637"/>
      <c r="H3307" s="637"/>
      <c r="I3307" s="630"/>
    </row>
    <row r="3308" spans="1:9">
      <c r="A3308" s="649"/>
      <c r="B3308" s="629"/>
      <c r="C3308" s="630"/>
      <c r="D3308" s="631"/>
      <c r="E3308" s="620"/>
      <c r="F3308" s="632"/>
      <c r="G3308" s="632"/>
      <c r="H3308" s="632"/>
      <c r="I3308" s="633"/>
    </row>
    <row r="3309" spans="1:9">
      <c r="A3309" s="649"/>
      <c r="B3309" s="629"/>
      <c r="C3309" s="630"/>
      <c r="D3309" s="631"/>
      <c r="E3309" s="620"/>
      <c r="F3309" s="637"/>
      <c r="G3309" s="637"/>
      <c r="H3309" s="637"/>
      <c r="I3309" s="630"/>
    </row>
    <row r="3310" spans="1:9">
      <c r="A3310" s="649"/>
      <c r="B3310" s="629"/>
      <c r="C3310" s="630"/>
      <c r="D3310" s="631"/>
      <c r="E3310" s="620"/>
      <c r="F3310" s="632"/>
      <c r="G3310" s="632"/>
      <c r="H3310" s="632"/>
      <c r="I3310" s="633"/>
    </row>
    <row r="3311" spans="1:9">
      <c r="A3311" s="649"/>
      <c r="B3311" s="629"/>
      <c r="C3311" s="630"/>
      <c r="D3311" s="631"/>
      <c r="E3311" s="620"/>
      <c r="F3311" s="632"/>
      <c r="G3311" s="632"/>
      <c r="H3311" s="632"/>
      <c r="I3311" s="633"/>
    </row>
    <row r="3312" spans="1:9">
      <c r="A3312" s="649"/>
      <c r="B3312" s="629"/>
      <c r="C3312" s="630"/>
      <c r="D3312" s="631"/>
      <c r="E3312" s="620"/>
      <c r="F3312" s="637"/>
      <c r="G3312" s="637"/>
      <c r="H3312" s="637"/>
      <c r="I3312" s="630"/>
    </row>
    <row r="3313" spans="1:9">
      <c r="A3313" s="649"/>
      <c r="B3313" s="629"/>
      <c r="C3313" s="630"/>
      <c r="D3313" s="631"/>
      <c r="E3313" s="620"/>
      <c r="F3313" s="632"/>
      <c r="G3313" s="632"/>
      <c r="H3313" s="632"/>
      <c r="I3313" s="633"/>
    </row>
    <row r="3314" spans="1:9">
      <c r="A3314" s="649"/>
      <c r="B3314" s="629"/>
      <c r="C3314" s="630"/>
      <c r="D3314" s="631"/>
      <c r="E3314" s="620"/>
      <c r="F3314" s="637"/>
      <c r="G3314" s="637"/>
      <c r="H3314" s="637"/>
      <c r="I3314" s="630"/>
    </row>
    <row r="3315" spans="1:9">
      <c r="A3315" s="649"/>
      <c r="B3315" s="629"/>
      <c r="C3315" s="630"/>
      <c r="D3315" s="631"/>
      <c r="E3315" s="620"/>
      <c r="F3315" s="632"/>
      <c r="G3315" s="632"/>
      <c r="H3315" s="632"/>
      <c r="I3315" s="633"/>
    </row>
    <row r="3316" spans="1:9">
      <c r="A3316" s="649"/>
      <c r="B3316" s="629"/>
      <c r="C3316" s="630"/>
      <c r="D3316" s="631"/>
      <c r="E3316" s="620"/>
      <c r="F3316" s="632"/>
      <c r="G3316" s="632"/>
      <c r="H3316" s="632"/>
      <c r="I3316" s="633"/>
    </row>
    <row r="3317" spans="1:9" ht="15">
      <c r="A3317" s="649"/>
      <c r="B3317" s="659"/>
      <c r="C3317" s="660"/>
      <c r="D3317" s="661"/>
      <c r="E3317" s="619"/>
      <c r="F3317" s="637"/>
      <c r="G3317" s="637"/>
      <c r="H3317" s="637"/>
      <c r="I3317" s="633"/>
    </row>
    <row r="3318" spans="1:9">
      <c r="A3318" s="649"/>
      <c r="B3318" s="629"/>
      <c r="C3318" s="630"/>
      <c r="D3318" s="631"/>
      <c r="E3318" s="620"/>
      <c r="F3318" s="632"/>
      <c r="G3318" s="632"/>
      <c r="H3318" s="632"/>
      <c r="I3318" s="633"/>
    </row>
    <row r="3319" spans="1:9">
      <c r="A3319" s="649"/>
      <c r="B3319" s="629"/>
      <c r="C3319" s="630"/>
      <c r="D3319" s="631"/>
      <c r="E3319" s="620"/>
      <c r="F3319" s="637"/>
      <c r="G3319" s="637"/>
      <c r="H3319" s="637"/>
      <c r="I3319" s="630"/>
    </row>
    <row r="3320" spans="1:9">
      <c r="A3320" s="649"/>
      <c r="B3320" s="629"/>
      <c r="C3320" s="630"/>
      <c r="D3320" s="631"/>
      <c r="E3320" s="620"/>
      <c r="F3320" s="632"/>
      <c r="G3320" s="632"/>
      <c r="H3320" s="632"/>
      <c r="I3320" s="633"/>
    </row>
    <row r="3321" spans="1:9">
      <c r="A3321" s="649"/>
      <c r="B3321" s="629"/>
      <c r="C3321" s="630"/>
      <c r="D3321" s="631"/>
      <c r="E3321" s="620"/>
      <c r="F3321" s="637"/>
      <c r="G3321" s="637"/>
      <c r="H3321" s="637"/>
      <c r="I3321" s="630"/>
    </row>
    <row r="3322" spans="1:9">
      <c r="A3322" s="649"/>
      <c r="B3322" s="629"/>
      <c r="C3322" s="630"/>
      <c r="D3322" s="631"/>
      <c r="E3322" s="620"/>
      <c r="F3322" s="632"/>
      <c r="G3322" s="632"/>
      <c r="H3322" s="632"/>
      <c r="I3322" s="633"/>
    </row>
    <row r="3323" spans="1:9">
      <c r="A3323" s="649"/>
      <c r="B3323" s="629"/>
      <c r="C3323" s="630"/>
      <c r="D3323" s="631"/>
      <c r="E3323" s="620"/>
      <c r="F3323" s="632"/>
      <c r="G3323" s="632"/>
      <c r="H3323" s="632"/>
      <c r="I3323" s="633"/>
    </row>
    <row r="3324" spans="1:9">
      <c r="A3324" s="649"/>
      <c r="B3324" s="629"/>
      <c r="C3324" s="630"/>
      <c r="D3324" s="631"/>
      <c r="E3324" s="620"/>
      <c r="F3324" s="637"/>
      <c r="G3324" s="637"/>
      <c r="H3324" s="637"/>
      <c r="I3324" s="630"/>
    </row>
    <row r="3325" spans="1:9">
      <c r="A3325" s="643"/>
      <c r="B3325" s="629"/>
      <c r="C3325" s="630"/>
      <c r="D3325" s="631"/>
      <c r="E3325" s="620"/>
      <c r="F3325" s="632"/>
      <c r="G3325" s="632"/>
      <c r="H3325" s="632"/>
      <c r="I3325" s="633"/>
    </row>
    <row r="3326" spans="1:9">
      <c r="A3326" s="649"/>
      <c r="B3326" s="629"/>
      <c r="C3326" s="630"/>
      <c r="D3326" s="631"/>
      <c r="E3326" s="620"/>
      <c r="F3326" s="632"/>
      <c r="G3326" s="632"/>
      <c r="H3326" s="632"/>
      <c r="I3326" s="633"/>
    </row>
    <row r="3327" spans="1:9">
      <c r="A3327" s="649"/>
      <c r="B3327" s="629"/>
      <c r="C3327" s="630"/>
      <c r="D3327" s="631"/>
      <c r="E3327" s="620"/>
      <c r="F3327" s="637"/>
      <c r="G3327" s="637"/>
      <c r="H3327" s="637"/>
      <c r="I3327" s="630"/>
    </row>
    <row r="3328" spans="1:9">
      <c r="A3328" s="649"/>
      <c r="B3328" s="629"/>
      <c r="C3328" s="630"/>
      <c r="D3328" s="631"/>
      <c r="E3328" s="620"/>
      <c r="F3328" s="632"/>
      <c r="G3328" s="632"/>
      <c r="H3328" s="632"/>
      <c r="I3328" s="633"/>
    </row>
    <row r="3329" spans="1:9">
      <c r="A3329" s="649"/>
      <c r="B3329" s="629"/>
      <c r="C3329" s="630"/>
      <c r="D3329" s="631"/>
      <c r="E3329" s="620"/>
      <c r="F3329" s="632"/>
      <c r="G3329" s="632"/>
      <c r="H3329" s="632"/>
      <c r="I3329" s="633"/>
    </row>
    <row r="3330" spans="1:9">
      <c r="A3330" s="649"/>
      <c r="B3330" s="629"/>
      <c r="C3330" s="630"/>
      <c r="D3330" s="631"/>
      <c r="E3330" s="620"/>
      <c r="F3330" s="637"/>
      <c r="G3330" s="637"/>
      <c r="H3330" s="637"/>
      <c r="I3330" s="630"/>
    </row>
    <row r="3331" spans="1:9">
      <c r="A3331" s="649"/>
      <c r="B3331" s="659"/>
      <c r="C3331" s="662"/>
      <c r="D3331" s="663"/>
      <c r="E3331" s="619"/>
      <c r="F3331" s="637"/>
      <c r="G3331" s="637"/>
      <c r="H3331" s="637"/>
      <c r="I3331" s="633"/>
    </row>
    <row r="3332" spans="1:9">
      <c r="A3332" s="649"/>
      <c r="B3332" s="629"/>
      <c r="C3332" s="630"/>
      <c r="D3332" s="631"/>
      <c r="E3332" s="620"/>
      <c r="F3332" s="632"/>
      <c r="G3332" s="632"/>
      <c r="H3332" s="632"/>
      <c r="I3332" s="633"/>
    </row>
    <row r="3333" spans="1:9">
      <c r="A3333" s="649"/>
      <c r="B3333" s="629"/>
      <c r="C3333" s="630"/>
      <c r="D3333" s="631"/>
      <c r="E3333" s="620"/>
      <c r="F3333" s="637"/>
      <c r="G3333" s="637"/>
      <c r="H3333" s="637"/>
      <c r="I3333" s="630"/>
    </row>
    <row r="3334" spans="1:9">
      <c r="A3334" s="649"/>
      <c r="B3334" s="629"/>
      <c r="C3334" s="630"/>
      <c r="D3334" s="631"/>
      <c r="E3334" s="620"/>
      <c r="F3334" s="632"/>
      <c r="G3334" s="632"/>
      <c r="H3334" s="632"/>
      <c r="I3334" s="633"/>
    </row>
    <row r="3335" spans="1:9">
      <c r="A3335" s="649"/>
      <c r="B3335" s="629"/>
      <c r="C3335" s="630"/>
      <c r="D3335" s="631"/>
      <c r="E3335" s="620"/>
      <c r="F3335" s="632"/>
      <c r="G3335" s="632"/>
      <c r="H3335" s="632"/>
      <c r="I3335" s="633"/>
    </row>
    <row r="3336" spans="1:9">
      <c r="A3336" s="649"/>
      <c r="B3336" s="629"/>
      <c r="C3336" s="630"/>
      <c r="D3336" s="631"/>
      <c r="E3336" s="620"/>
      <c r="F3336" s="632"/>
      <c r="G3336" s="632"/>
      <c r="H3336" s="632"/>
      <c r="I3336" s="633"/>
    </row>
    <row r="3337" spans="1:9">
      <c r="A3337" s="649"/>
      <c r="B3337" s="659"/>
      <c r="C3337" s="662"/>
      <c r="D3337" s="663"/>
      <c r="E3337" s="619"/>
      <c r="F3337" s="637"/>
      <c r="G3337" s="637"/>
      <c r="H3337" s="637"/>
      <c r="I3337" s="633"/>
    </row>
    <row r="3338" spans="1:9">
      <c r="A3338" s="649"/>
      <c r="B3338" s="629"/>
      <c r="C3338" s="630"/>
      <c r="D3338" s="631"/>
      <c r="E3338" s="620"/>
      <c r="F3338" s="637"/>
      <c r="G3338" s="637"/>
      <c r="H3338" s="637"/>
      <c r="I3338" s="630"/>
    </row>
    <row r="3339" spans="1:9">
      <c r="A3339" s="649"/>
      <c r="B3339" s="629"/>
      <c r="C3339" s="630"/>
      <c r="D3339" s="631"/>
      <c r="E3339" s="620"/>
      <c r="F3339" s="637"/>
      <c r="G3339" s="637"/>
      <c r="H3339" s="637"/>
      <c r="I3339" s="630"/>
    </row>
    <row r="3340" spans="1:9" ht="15">
      <c r="A3340" s="649"/>
      <c r="B3340" s="659"/>
      <c r="C3340" s="660"/>
      <c r="D3340" s="661"/>
      <c r="E3340" s="619"/>
      <c r="F3340" s="637"/>
      <c r="G3340" s="637"/>
      <c r="H3340" s="637"/>
      <c r="I3340" s="633"/>
    </row>
    <row r="3341" spans="1:9" ht="15">
      <c r="A3341" s="649"/>
      <c r="B3341" s="659"/>
      <c r="C3341" s="660"/>
      <c r="D3341" s="661"/>
      <c r="E3341" s="619"/>
      <c r="F3341" s="637"/>
      <c r="G3341" s="637"/>
      <c r="H3341" s="637"/>
      <c r="I3341" s="633"/>
    </row>
    <row r="3342" spans="1:9">
      <c r="A3342" s="649"/>
      <c r="B3342" s="659"/>
      <c r="C3342" s="662"/>
      <c r="D3342" s="663"/>
      <c r="E3342" s="619"/>
      <c r="F3342" s="637"/>
      <c r="G3342" s="637"/>
      <c r="H3342" s="637"/>
      <c r="I3342" s="633"/>
    </row>
    <row r="3343" spans="1:9">
      <c r="A3343" s="649"/>
      <c r="B3343" s="659"/>
      <c r="C3343" s="662"/>
      <c r="D3343" s="663"/>
      <c r="E3343" s="619"/>
      <c r="F3343" s="637"/>
      <c r="G3343" s="637"/>
      <c r="H3343" s="637"/>
      <c r="I3343" s="633"/>
    </row>
    <row r="3344" spans="1:9" ht="15">
      <c r="A3344" s="649"/>
      <c r="B3344" s="659"/>
      <c r="C3344" s="660"/>
      <c r="D3344" s="661"/>
      <c r="E3344" s="619"/>
      <c r="F3344" s="637"/>
      <c r="G3344" s="637"/>
      <c r="H3344" s="637"/>
      <c r="I3344" s="633"/>
    </row>
    <row r="3345" spans="1:9">
      <c r="A3345" s="649"/>
      <c r="B3345" s="629"/>
      <c r="C3345" s="630"/>
      <c r="D3345" s="631"/>
      <c r="E3345" s="620"/>
      <c r="F3345" s="637"/>
      <c r="G3345" s="637"/>
      <c r="H3345" s="637"/>
      <c r="I3345" s="630"/>
    </row>
    <row r="3346" spans="1:9">
      <c r="A3346" s="649"/>
      <c r="B3346" s="629"/>
      <c r="C3346" s="630"/>
      <c r="D3346" s="631"/>
      <c r="E3346" s="620"/>
      <c r="F3346" s="637"/>
      <c r="G3346" s="637"/>
      <c r="H3346" s="637"/>
      <c r="I3346" s="630"/>
    </row>
    <row r="3347" spans="1:9">
      <c r="A3347" s="643"/>
      <c r="B3347" s="629"/>
      <c r="C3347" s="630"/>
      <c r="D3347" s="631"/>
      <c r="E3347" s="620"/>
      <c r="F3347" s="637"/>
      <c r="G3347" s="637"/>
      <c r="H3347" s="637"/>
      <c r="I3347" s="630"/>
    </row>
    <row r="3348" spans="1:9">
      <c r="A3348" s="643"/>
      <c r="B3348" s="629"/>
      <c r="C3348" s="630"/>
      <c r="D3348" s="631"/>
      <c r="E3348" s="620"/>
      <c r="F3348" s="632"/>
      <c r="G3348" s="632"/>
      <c r="H3348" s="632"/>
      <c r="I3348" s="633"/>
    </row>
    <row r="3349" spans="1:9">
      <c r="A3349" s="643"/>
      <c r="B3349" s="629"/>
      <c r="C3349" s="630"/>
      <c r="D3349" s="631"/>
      <c r="E3349" s="620"/>
      <c r="F3349" s="637"/>
      <c r="G3349" s="637"/>
      <c r="H3349" s="637"/>
      <c r="I3349" s="630"/>
    </row>
    <row r="3350" spans="1:9">
      <c r="A3350" s="628"/>
      <c r="B3350" s="629"/>
      <c r="C3350" s="630"/>
      <c r="D3350" s="631"/>
      <c r="E3350" s="620"/>
      <c r="F3350" s="632"/>
      <c r="G3350" s="632"/>
      <c r="H3350" s="632"/>
      <c r="I3350" s="633"/>
    </row>
    <row r="3351" spans="1:9">
      <c r="A3351" s="628"/>
      <c r="B3351" s="629"/>
      <c r="C3351" s="630"/>
      <c r="D3351" s="631"/>
      <c r="E3351" s="620"/>
      <c r="F3351" s="637"/>
      <c r="G3351" s="637"/>
      <c r="H3351" s="637"/>
      <c r="I3351" s="630"/>
    </row>
    <row r="3352" spans="1:9">
      <c r="A3352" s="628"/>
      <c r="B3352" s="629"/>
      <c r="C3352" s="630"/>
      <c r="D3352" s="631"/>
      <c r="E3352" s="620"/>
      <c r="F3352" s="632"/>
      <c r="G3352" s="632"/>
      <c r="H3352" s="632"/>
      <c r="I3352" s="633"/>
    </row>
    <row r="3353" spans="1:9" ht="15">
      <c r="A3353" s="628"/>
      <c r="B3353" s="659"/>
      <c r="C3353" s="660"/>
      <c r="D3353" s="661"/>
      <c r="E3353" s="619"/>
      <c r="F3353" s="637"/>
      <c r="G3353" s="637"/>
      <c r="H3353" s="637"/>
      <c r="I3353" s="633"/>
    </row>
    <row r="3354" spans="1:9">
      <c r="A3354" s="628"/>
      <c r="B3354" s="629"/>
      <c r="C3354" s="630"/>
      <c r="D3354" s="631"/>
      <c r="E3354" s="620"/>
      <c r="F3354" s="637"/>
      <c r="G3354" s="637"/>
      <c r="H3354" s="637"/>
      <c r="I3354" s="630"/>
    </row>
    <row r="3355" spans="1:9">
      <c r="A3355" s="628"/>
      <c r="B3355" s="629"/>
      <c r="C3355" s="630"/>
      <c r="D3355" s="631"/>
      <c r="E3355" s="620"/>
      <c r="F3355" s="632"/>
      <c r="G3355" s="632"/>
      <c r="H3355" s="632"/>
      <c r="I3355" s="633"/>
    </row>
    <row r="3356" spans="1:9">
      <c r="A3356" s="628"/>
      <c r="B3356" s="629"/>
      <c r="C3356" s="630"/>
      <c r="D3356" s="631"/>
      <c r="E3356" s="620"/>
      <c r="F3356" s="637"/>
      <c r="G3356" s="637"/>
      <c r="H3356" s="637"/>
      <c r="I3356" s="630"/>
    </row>
    <row r="3357" spans="1:9">
      <c r="A3357" s="628"/>
      <c r="B3357" s="629"/>
      <c r="C3357" s="630"/>
      <c r="D3357" s="631"/>
      <c r="E3357" s="620"/>
      <c r="F3357" s="632"/>
      <c r="G3357" s="632"/>
      <c r="H3357" s="632"/>
      <c r="I3357" s="633"/>
    </row>
    <row r="3358" spans="1:9" ht="15">
      <c r="A3358" s="628"/>
      <c r="B3358" s="659"/>
      <c r="C3358" s="660"/>
      <c r="D3358" s="661"/>
      <c r="E3358" s="619"/>
      <c r="F3358" s="637"/>
      <c r="G3358" s="637"/>
      <c r="H3358" s="637"/>
      <c r="I3358" s="633"/>
    </row>
    <row r="3359" spans="1:9">
      <c r="A3359" s="628"/>
      <c r="B3359" s="659"/>
      <c r="C3359" s="662"/>
      <c r="D3359" s="663"/>
      <c r="E3359" s="619"/>
      <c r="F3359" s="637"/>
      <c r="G3359" s="637"/>
      <c r="H3359" s="637"/>
      <c r="I3359" s="642"/>
    </row>
    <row r="3360" spans="1:9">
      <c r="A3360" s="628"/>
      <c r="B3360" s="629"/>
      <c r="C3360" s="630"/>
      <c r="D3360" s="631"/>
      <c r="E3360" s="620"/>
      <c r="F3360" s="637"/>
      <c r="G3360" s="637"/>
      <c r="H3360" s="637"/>
      <c r="I3360" s="630"/>
    </row>
    <row r="3361" spans="1:9">
      <c r="A3361" s="628"/>
      <c r="B3361" s="629"/>
      <c r="C3361" s="630"/>
      <c r="D3361" s="631"/>
      <c r="E3361" s="620"/>
      <c r="F3361" s="632"/>
      <c r="G3361" s="632"/>
      <c r="H3361" s="632"/>
      <c r="I3361" s="633"/>
    </row>
    <row r="3362" spans="1:9">
      <c r="A3362" s="628"/>
      <c r="B3362" s="659"/>
      <c r="C3362" s="662"/>
      <c r="D3362" s="663"/>
      <c r="E3362" s="619"/>
      <c r="F3362" s="637"/>
      <c r="G3362" s="637"/>
      <c r="H3362" s="637"/>
      <c r="I3362" s="633"/>
    </row>
    <row r="3363" spans="1:9">
      <c r="A3363" s="628"/>
      <c r="B3363" s="629"/>
      <c r="C3363" s="630"/>
      <c r="D3363" s="631"/>
      <c r="E3363" s="620"/>
      <c r="F3363" s="637"/>
      <c r="G3363" s="637"/>
      <c r="H3363" s="637"/>
      <c r="I3363" s="630"/>
    </row>
    <row r="3364" spans="1:9">
      <c r="A3364" s="650"/>
      <c r="B3364" s="629"/>
      <c r="C3364" s="630"/>
      <c r="D3364" s="631"/>
      <c r="E3364" s="620"/>
      <c r="F3364" s="637"/>
      <c r="G3364" s="637"/>
      <c r="H3364" s="637"/>
      <c r="I3364" s="630"/>
    </row>
    <row r="3365" spans="1:9">
      <c r="A3365" s="628"/>
      <c r="B3365" s="629"/>
      <c r="C3365" s="630"/>
      <c r="D3365" s="631"/>
      <c r="E3365" s="620"/>
      <c r="F3365" s="632"/>
      <c r="G3365" s="632"/>
      <c r="H3365" s="632"/>
      <c r="I3365" s="633"/>
    </row>
    <row r="3366" spans="1:9">
      <c r="A3366" s="628"/>
      <c r="B3366" s="629"/>
      <c r="C3366" s="630"/>
      <c r="D3366" s="631"/>
      <c r="E3366" s="620"/>
      <c r="F3366" s="637"/>
      <c r="G3366" s="637"/>
      <c r="H3366" s="637"/>
      <c r="I3366" s="630"/>
    </row>
    <row r="3367" spans="1:9">
      <c r="A3367" s="628"/>
      <c r="B3367" s="629"/>
      <c r="C3367" s="630"/>
      <c r="D3367" s="631"/>
      <c r="E3367" s="620"/>
      <c r="F3367" s="632"/>
      <c r="G3367" s="632"/>
      <c r="H3367" s="632"/>
      <c r="I3367" s="633"/>
    </row>
    <row r="3368" spans="1:9">
      <c r="A3368" s="628"/>
      <c r="B3368" s="629"/>
      <c r="C3368" s="630"/>
      <c r="D3368" s="631"/>
      <c r="E3368" s="620"/>
      <c r="F3368" s="632"/>
      <c r="G3368" s="632"/>
      <c r="H3368" s="632"/>
      <c r="I3368" s="633"/>
    </row>
    <row r="3369" spans="1:9">
      <c r="A3369" s="628"/>
      <c r="B3369" s="629"/>
      <c r="C3369" s="630"/>
      <c r="D3369" s="631"/>
      <c r="E3369" s="620"/>
      <c r="F3369" s="632"/>
      <c r="G3369" s="632"/>
      <c r="H3369" s="632"/>
      <c r="I3369" s="633"/>
    </row>
    <row r="3370" spans="1:9">
      <c r="A3370" s="650"/>
      <c r="B3370" s="629"/>
      <c r="C3370" s="630"/>
      <c r="D3370" s="631"/>
      <c r="E3370" s="620"/>
      <c r="F3370" s="637"/>
      <c r="G3370" s="637"/>
      <c r="H3370" s="637"/>
      <c r="I3370" s="630"/>
    </row>
    <row r="3371" spans="1:9">
      <c r="A3371" s="628"/>
      <c r="B3371" s="629"/>
      <c r="C3371" s="630"/>
      <c r="D3371" s="631"/>
      <c r="E3371" s="620"/>
      <c r="F3371" s="632"/>
      <c r="G3371" s="632"/>
      <c r="H3371" s="632"/>
      <c r="I3371" s="633"/>
    </row>
    <row r="3372" spans="1:9">
      <c r="A3372" s="628"/>
      <c r="B3372" s="629"/>
      <c r="C3372" s="630"/>
      <c r="D3372" s="631"/>
      <c r="E3372" s="620"/>
      <c r="F3372" s="632"/>
      <c r="G3372" s="632"/>
      <c r="H3372" s="632"/>
      <c r="I3372" s="633"/>
    </row>
    <row r="3373" spans="1:9">
      <c r="A3373" s="628"/>
      <c r="B3373" s="629"/>
      <c r="C3373" s="630"/>
      <c r="D3373" s="631"/>
      <c r="E3373" s="620"/>
      <c r="F3373" s="637"/>
      <c r="G3373" s="637"/>
      <c r="H3373" s="637"/>
      <c r="I3373" s="630"/>
    </row>
    <row r="3374" spans="1:9">
      <c r="A3374" s="628"/>
      <c r="B3374" s="659"/>
      <c r="C3374" s="662"/>
      <c r="D3374" s="663"/>
      <c r="E3374" s="619"/>
      <c r="F3374" s="637"/>
      <c r="G3374" s="637"/>
      <c r="H3374" s="637"/>
      <c r="I3374" s="633"/>
    </row>
    <row r="3375" spans="1:9">
      <c r="A3375" s="628"/>
      <c r="B3375" s="629"/>
      <c r="C3375" s="630"/>
      <c r="D3375" s="631"/>
      <c r="E3375" s="620"/>
      <c r="F3375" s="632"/>
      <c r="G3375" s="632"/>
      <c r="H3375" s="632"/>
      <c r="I3375" s="633"/>
    </row>
    <row r="3376" spans="1:9">
      <c r="A3376" s="628"/>
      <c r="B3376" s="629"/>
      <c r="C3376" s="630"/>
      <c r="D3376" s="631"/>
      <c r="E3376" s="620"/>
      <c r="F3376" s="637"/>
      <c r="G3376" s="637"/>
      <c r="H3376" s="637"/>
      <c r="I3376" s="630"/>
    </row>
    <row r="3377" spans="1:9">
      <c r="A3377" s="650"/>
      <c r="B3377" s="629"/>
      <c r="C3377" s="630"/>
      <c r="D3377" s="631"/>
      <c r="E3377" s="620"/>
      <c r="F3377" s="632"/>
      <c r="G3377" s="632"/>
      <c r="H3377" s="632"/>
      <c r="I3377" s="633"/>
    </row>
    <row r="3378" spans="1:9">
      <c r="A3378" s="628"/>
      <c r="B3378" s="629"/>
      <c r="C3378" s="630"/>
      <c r="D3378" s="631"/>
      <c r="E3378" s="620"/>
      <c r="F3378" s="637"/>
      <c r="G3378" s="637"/>
      <c r="H3378" s="637"/>
      <c r="I3378" s="630"/>
    </row>
    <row r="3379" spans="1:9" ht="15">
      <c r="A3379" s="650"/>
      <c r="B3379" s="659"/>
      <c r="C3379" s="660"/>
      <c r="D3379" s="661"/>
      <c r="E3379" s="619"/>
      <c r="F3379" s="637"/>
      <c r="G3379" s="637"/>
      <c r="H3379" s="637"/>
      <c r="I3379" s="633"/>
    </row>
    <row r="3380" spans="1:9">
      <c r="A3380" s="628"/>
      <c r="B3380" s="629"/>
      <c r="C3380" s="630"/>
      <c r="D3380" s="631"/>
      <c r="E3380" s="620"/>
      <c r="F3380" s="637"/>
      <c r="G3380" s="637"/>
      <c r="H3380" s="637"/>
      <c r="I3380" s="630"/>
    </row>
    <row r="3381" spans="1:9">
      <c r="A3381" s="628"/>
      <c r="B3381" s="629"/>
      <c r="C3381" s="630"/>
      <c r="D3381" s="631"/>
      <c r="E3381" s="620"/>
      <c r="F3381" s="632"/>
      <c r="G3381" s="632"/>
      <c r="H3381" s="632"/>
      <c r="I3381" s="633"/>
    </row>
    <row r="3382" spans="1:9">
      <c r="A3382" s="628"/>
      <c r="B3382" s="629"/>
      <c r="C3382" s="630"/>
      <c r="D3382" s="631"/>
      <c r="E3382" s="620"/>
      <c r="F3382" s="632"/>
      <c r="G3382" s="632"/>
      <c r="H3382" s="632"/>
      <c r="I3382" s="633"/>
    </row>
    <row r="3383" spans="1:9">
      <c r="A3383" s="628"/>
      <c r="B3383" s="629"/>
      <c r="C3383" s="630"/>
      <c r="D3383" s="631"/>
      <c r="E3383" s="620"/>
      <c r="F3383" s="637"/>
      <c r="G3383" s="637"/>
      <c r="H3383" s="637"/>
      <c r="I3383" s="630"/>
    </row>
    <row r="3384" spans="1:9">
      <c r="A3384" s="628"/>
      <c r="B3384" s="629"/>
      <c r="C3384" s="630"/>
      <c r="D3384" s="631"/>
      <c r="E3384" s="620"/>
      <c r="F3384" s="632"/>
      <c r="G3384" s="632"/>
      <c r="H3384" s="632"/>
      <c r="I3384" s="633"/>
    </row>
    <row r="3385" spans="1:9">
      <c r="A3385" s="628"/>
      <c r="B3385" s="629"/>
      <c r="C3385" s="630"/>
      <c r="D3385" s="631"/>
      <c r="E3385" s="620"/>
      <c r="F3385" s="637"/>
      <c r="G3385" s="637"/>
      <c r="H3385" s="637"/>
      <c r="I3385" s="630"/>
    </row>
    <row r="3386" spans="1:9">
      <c r="A3386" s="650"/>
      <c r="B3386" s="629"/>
      <c r="C3386" s="630"/>
      <c r="D3386" s="631"/>
      <c r="E3386" s="620"/>
      <c r="F3386" s="637"/>
      <c r="G3386" s="637"/>
      <c r="H3386" s="637"/>
      <c r="I3386" s="630"/>
    </row>
    <row r="3387" spans="1:9">
      <c r="A3387" s="628"/>
      <c r="B3387" s="629"/>
      <c r="C3387" s="630"/>
      <c r="D3387" s="631"/>
      <c r="E3387" s="620"/>
      <c r="F3387" s="632"/>
      <c r="G3387" s="632"/>
      <c r="H3387" s="632"/>
      <c r="I3387" s="633"/>
    </row>
    <row r="3388" spans="1:9">
      <c r="A3388" s="650"/>
      <c r="B3388" s="629"/>
      <c r="C3388" s="630"/>
      <c r="D3388" s="631"/>
      <c r="E3388" s="620"/>
      <c r="F3388" s="637"/>
      <c r="G3388" s="637"/>
      <c r="H3388" s="637"/>
      <c r="I3388" s="630"/>
    </row>
    <row r="3389" spans="1:9">
      <c r="A3389" s="628"/>
      <c r="B3389" s="629"/>
      <c r="C3389" s="630"/>
      <c r="D3389" s="631"/>
      <c r="E3389" s="620"/>
      <c r="F3389" s="632"/>
      <c r="G3389" s="632"/>
      <c r="H3389" s="632"/>
      <c r="I3389" s="633"/>
    </row>
    <row r="3390" spans="1:9">
      <c r="A3390" s="628"/>
      <c r="B3390" s="659"/>
      <c r="C3390" s="662"/>
      <c r="D3390" s="663"/>
      <c r="E3390" s="619"/>
      <c r="F3390" s="637"/>
      <c r="G3390" s="637"/>
      <c r="H3390" s="637"/>
      <c r="I3390" s="633"/>
    </row>
    <row r="3391" spans="1:9">
      <c r="A3391" s="628"/>
      <c r="B3391" s="629"/>
      <c r="C3391" s="630"/>
      <c r="D3391" s="631"/>
      <c r="E3391" s="620"/>
      <c r="F3391" s="637"/>
      <c r="G3391" s="637"/>
      <c r="H3391" s="637"/>
      <c r="I3391" s="630"/>
    </row>
    <row r="3392" spans="1:9">
      <c r="A3392" s="628"/>
      <c r="B3392" s="629"/>
      <c r="C3392" s="630"/>
      <c r="D3392" s="631"/>
      <c r="E3392" s="620"/>
      <c r="F3392" s="632"/>
      <c r="G3392" s="632"/>
      <c r="H3392" s="632"/>
      <c r="I3392" s="633"/>
    </row>
    <row r="3393" spans="1:9">
      <c r="A3393" s="650"/>
      <c r="B3393" s="629"/>
      <c r="C3393" s="630"/>
      <c r="D3393" s="631"/>
      <c r="E3393" s="620"/>
      <c r="F3393" s="637"/>
      <c r="G3393" s="637"/>
      <c r="H3393" s="637"/>
      <c r="I3393" s="630"/>
    </row>
    <row r="3394" spans="1:9">
      <c r="A3394" s="650"/>
      <c r="B3394" s="629"/>
      <c r="C3394" s="630"/>
      <c r="D3394" s="631"/>
      <c r="E3394" s="620"/>
      <c r="F3394" s="632"/>
      <c r="G3394" s="632"/>
      <c r="H3394" s="632"/>
      <c r="I3394" s="633"/>
    </row>
    <row r="3395" spans="1:9" ht="15">
      <c r="A3395" s="628"/>
      <c r="B3395" s="659"/>
      <c r="C3395" s="660"/>
      <c r="D3395" s="661"/>
      <c r="E3395" s="619"/>
      <c r="F3395" s="637"/>
      <c r="G3395" s="637"/>
      <c r="H3395" s="637"/>
      <c r="I3395" s="633"/>
    </row>
    <row r="3396" spans="1:9">
      <c r="A3396" s="628"/>
      <c r="B3396" s="629"/>
      <c r="C3396" s="630"/>
      <c r="D3396" s="631"/>
      <c r="E3396" s="620"/>
      <c r="F3396" s="632"/>
      <c r="G3396" s="632"/>
      <c r="H3396" s="632"/>
      <c r="I3396" s="633"/>
    </row>
    <row r="3397" spans="1:9">
      <c r="A3397" s="628"/>
      <c r="B3397" s="629"/>
      <c r="C3397" s="630"/>
      <c r="D3397" s="631"/>
      <c r="E3397" s="620"/>
      <c r="F3397" s="637"/>
      <c r="G3397" s="637"/>
      <c r="H3397" s="637"/>
      <c r="I3397" s="630"/>
    </row>
    <row r="3398" spans="1:9">
      <c r="A3398" s="628"/>
      <c r="B3398" s="629"/>
      <c r="C3398" s="630"/>
      <c r="D3398" s="631"/>
      <c r="E3398" s="620"/>
      <c r="F3398" s="637"/>
      <c r="G3398" s="637"/>
      <c r="H3398" s="637"/>
      <c r="I3398" s="630"/>
    </row>
    <row r="3399" spans="1:9">
      <c r="A3399" s="628"/>
      <c r="B3399" s="629"/>
      <c r="C3399" s="630"/>
      <c r="D3399" s="631"/>
      <c r="E3399" s="620"/>
      <c r="F3399" s="632"/>
      <c r="G3399" s="632"/>
      <c r="H3399" s="632"/>
      <c r="I3399" s="633"/>
    </row>
    <row r="3400" spans="1:9">
      <c r="A3400" s="628"/>
      <c r="B3400" s="629"/>
      <c r="C3400" s="630"/>
      <c r="D3400" s="631"/>
      <c r="E3400" s="620"/>
      <c r="F3400" s="637"/>
      <c r="G3400" s="637"/>
      <c r="H3400" s="637"/>
      <c r="I3400" s="630"/>
    </row>
    <row r="3401" spans="1:9">
      <c r="A3401" s="628"/>
      <c r="B3401" s="629"/>
      <c r="C3401" s="630"/>
      <c r="D3401" s="631"/>
      <c r="E3401" s="620"/>
      <c r="F3401" s="632"/>
      <c r="G3401" s="632"/>
      <c r="H3401" s="632"/>
      <c r="I3401" s="633"/>
    </row>
    <row r="3402" spans="1:9">
      <c r="A3402" s="628"/>
      <c r="B3402" s="629"/>
      <c r="C3402" s="630"/>
      <c r="D3402" s="631"/>
      <c r="E3402" s="620"/>
      <c r="F3402" s="637"/>
      <c r="G3402" s="637"/>
      <c r="H3402" s="637"/>
      <c r="I3402" s="630"/>
    </row>
    <row r="3403" spans="1:9">
      <c r="A3403" s="628"/>
      <c r="B3403" s="629"/>
      <c r="C3403" s="630"/>
      <c r="D3403" s="631"/>
      <c r="E3403" s="620"/>
      <c r="F3403" s="632"/>
      <c r="G3403" s="632"/>
      <c r="H3403" s="632"/>
      <c r="I3403" s="633"/>
    </row>
    <row r="3404" spans="1:9" ht="15">
      <c r="A3404" s="628"/>
      <c r="B3404" s="659"/>
      <c r="C3404" s="660"/>
      <c r="D3404" s="661"/>
      <c r="E3404" s="619"/>
      <c r="F3404" s="637"/>
      <c r="G3404" s="637"/>
      <c r="H3404" s="637"/>
      <c r="I3404" s="633"/>
    </row>
    <row r="3405" spans="1:9" ht="15">
      <c r="A3405" s="628"/>
      <c r="B3405" s="659"/>
      <c r="C3405" s="660"/>
      <c r="D3405" s="661"/>
      <c r="E3405" s="619"/>
      <c r="F3405" s="637"/>
      <c r="G3405" s="637"/>
      <c r="H3405" s="637"/>
      <c r="I3405" s="633"/>
    </row>
    <row r="3406" spans="1:9">
      <c r="A3406" s="628"/>
      <c r="B3406" s="629"/>
      <c r="C3406" s="630"/>
      <c r="D3406" s="631"/>
      <c r="E3406" s="620"/>
      <c r="F3406" s="637"/>
      <c r="G3406" s="637"/>
      <c r="H3406" s="637"/>
      <c r="I3406" s="630"/>
    </row>
    <row r="3407" spans="1:9">
      <c r="A3407" s="628"/>
      <c r="B3407" s="629"/>
      <c r="C3407" s="630"/>
      <c r="D3407" s="631"/>
      <c r="E3407" s="620"/>
      <c r="F3407" s="632"/>
      <c r="G3407" s="632"/>
      <c r="H3407" s="632"/>
      <c r="I3407" s="633"/>
    </row>
    <row r="3408" spans="1:9">
      <c r="A3408" s="628"/>
      <c r="B3408" s="629"/>
      <c r="C3408" s="630"/>
      <c r="D3408" s="631"/>
      <c r="E3408" s="620"/>
      <c r="F3408" s="637"/>
      <c r="G3408" s="637"/>
      <c r="H3408" s="637"/>
      <c r="I3408" s="630"/>
    </row>
    <row r="3409" spans="1:9">
      <c r="A3409" s="628"/>
      <c r="B3409" s="659"/>
      <c r="C3409" s="662"/>
      <c r="D3409" s="663"/>
      <c r="E3409" s="619"/>
      <c r="F3409" s="637"/>
      <c r="G3409" s="637"/>
      <c r="H3409" s="637"/>
      <c r="I3409" s="633"/>
    </row>
    <row r="3410" spans="1:9">
      <c r="A3410" s="628"/>
      <c r="B3410" s="629"/>
      <c r="C3410" s="630"/>
      <c r="D3410" s="631"/>
      <c r="E3410" s="620"/>
      <c r="F3410" s="632"/>
      <c r="G3410" s="632"/>
      <c r="H3410" s="632"/>
      <c r="I3410" s="633"/>
    </row>
    <row r="3411" spans="1:9">
      <c r="A3411" s="628"/>
      <c r="B3411" s="629"/>
      <c r="C3411" s="630"/>
      <c r="D3411" s="631"/>
      <c r="E3411" s="620"/>
      <c r="F3411" s="637"/>
      <c r="G3411" s="637"/>
      <c r="H3411" s="637"/>
      <c r="I3411" s="630"/>
    </row>
    <row r="3412" spans="1:9">
      <c r="A3412" s="628"/>
      <c r="B3412" s="629"/>
      <c r="C3412" s="630"/>
      <c r="D3412" s="631"/>
      <c r="E3412" s="620"/>
      <c r="F3412" s="637"/>
      <c r="G3412" s="637"/>
      <c r="H3412" s="637"/>
      <c r="I3412" s="630"/>
    </row>
    <row r="3413" spans="1:9" ht="15">
      <c r="A3413" s="628"/>
      <c r="B3413" s="659"/>
      <c r="C3413" s="660"/>
      <c r="D3413" s="661"/>
      <c r="E3413" s="619"/>
      <c r="F3413" s="637"/>
      <c r="G3413" s="637"/>
      <c r="H3413" s="637"/>
      <c r="I3413" s="633"/>
    </row>
    <row r="3414" spans="1:9">
      <c r="A3414" s="628"/>
      <c r="B3414" s="629"/>
      <c r="C3414" s="630"/>
      <c r="D3414" s="631"/>
      <c r="E3414" s="620"/>
      <c r="F3414" s="632"/>
      <c r="G3414" s="632"/>
      <c r="H3414" s="632"/>
      <c r="I3414" s="633"/>
    </row>
    <row r="3415" spans="1:9">
      <c r="A3415" s="628"/>
      <c r="B3415" s="629"/>
      <c r="C3415" s="630"/>
      <c r="D3415" s="631"/>
      <c r="E3415" s="620"/>
      <c r="F3415" s="637"/>
      <c r="G3415" s="637"/>
      <c r="H3415" s="637"/>
      <c r="I3415" s="630"/>
    </row>
    <row r="3416" spans="1:9">
      <c r="A3416" s="628"/>
      <c r="B3416" s="629"/>
      <c r="C3416" s="630"/>
      <c r="D3416" s="631"/>
      <c r="E3416" s="620"/>
      <c r="F3416" s="632"/>
      <c r="G3416" s="632"/>
      <c r="H3416" s="632"/>
      <c r="I3416" s="633"/>
    </row>
    <row r="3417" spans="1:9">
      <c r="A3417" s="628"/>
      <c r="B3417" s="629"/>
      <c r="C3417" s="630"/>
      <c r="D3417" s="631"/>
      <c r="E3417" s="620"/>
      <c r="F3417" s="637"/>
      <c r="G3417" s="637"/>
      <c r="H3417" s="637"/>
      <c r="I3417" s="630"/>
    </row>
    <row r="3418" spans="1:9">
      <c r="A3418" s="628"/>
      <c r="B3418" s="629"/>
      <c r="C3418" s="630"/>
      <c r="D3418" s="631"/>
      <c r="E3418" s="620"/>
      <c r="F3418" s="632"/>
      <c r="G3418" s="632"/>
      <c r="H3418" s="632"/>
      <c r="I3418" s="633"/>
    </row>
    <row r="3419" spans="1:9">
      <c r="A3419" s="628"/>
      <c r="B3419" s="629"/>
      <c r="C3419" s="630"/>
      <c r="D3419" s="631"/>
      <c r="E3419" s="620"/>
      <c r="F3419" s="637"/>
      <c r="G3419" s="637"/>
      <c r="H3419" s="637"/>
      <c r="I3419" s="630"/>
    </row>
    <row r="3420" spans="1:9">
      <c r="A3420" s="628"/>
      <c r="B3420" s="629"/>
      <c r="C3420" s="630"/>
      <c r="D3420" s="631"/>
      <c r="E3420" s="620"/>
      <c r="F3420" s="632"/>
      <c r="G3420" s="632"/>
      <c r="H3420" s="632"/>
      <c r="I3420" s="633"/>
    </row>
    <row r="3421" spans="1:9">
      <c r="A3421" s="628"/>
      <c r="B3421" s="629"/>
      <c r="C3421" s="630"/>
      <c r="D3421" s="631"/>
      <c r="E3421" s="620"/>
      <c r="F3421" s="637"/>
      <c r="G3421" s="637"/>
      <c r="H3421" s="637"/>
      <c r="I3421" s="630"/>
    </row>
    <row r="3422" spans="1:9">
      <c r="A3422" s="650"/>
      <c r="B3422" s="629"/>
      <c r="C3422" s="630"/>
      <c r="D3422" s="631"/>
      <c r="E3422" s="620"/>
      <c r="F3422" s="632"/>
      <c r="G3422" s="632"/>
      <c r="H3422" s="632"/>
      <c r="I3422" s="633"/>
    </row>
    <row r="3423" spans="1:9">
      <c r="A3423" s="628"/>
      <c r="B3423" s="629"/>
      <c r="C3423" s="630"/>
      <c r="D3423" s="631"/>
      <c r="E3423" s="620"/>
      <c r="F3423" s="632"/>
      <c r="G3423" s="632"/>
      <c r="H3423" s="632"/>
      <c r="I3423" s="633"/>
    </row>
    <row r="3424" spans="1:9">
      <c r="A3424" s="628"/>
      <c r="B3424" s="629"/>
      <c r="C3424" s="630"/>
      <c r="D3424" s="631"/>
      <c r="E3424" s="620"/>
      <c r="F3424" s="637"/>
      <c r="G3424" s="637"/>
      <c r="H3424" s="637"/>
      <c r="I3424" s="630"/>
    </row>
    <row r="3425" spans="1:9" ht="15">
      <c r="A3425" s="628"/>
      <c r="B3425" s="659"/>
      <c r="C3425" s="660"/>
      <c r="D3425" s="661"/>
      <c r="E3425" s="619"/>
      <c r="F3425" s="637"/>
      <c r="G3425" s="637"/>
      <c r="H3425" s="637"/>
      <c r="I3425" s="633"/>
    </row>
    <row r="3426" spans="1:9">
      <c r="A3426" s="628"/>
      <c r="B3426" s="629"/>
      <c r="C3426" s="630"/>
      <c r="D3426" s="631"/>
      <c r="E3426" s="620"/>
      <c r="F3426" s="632"/>
      <c r="G3426" s="632"/>
      <c r="H3426" s="632"/>
      <c r="I3426" s="633"/>
    </row>
    <row r="3427" spans="1:9">
      <c r="A3427" s="628"/>
      <c r="B3427" s="629"/>
      <c r="C3427" s="630"/>
      <c r="D3427" s="631"/>
      <c r="E3427" s="620"/>
      <c r="F3427" s="637"/>
      <c r="G3427" s="637"/>
      <c r="H3427" s="637"/>
      <c r="I3427" s="630"/>
    </row>
    <row r="3428" spans="1:9">
      <c r="A3428" s="628"/>
      <c r="B3428" s="629"/>
      <c r="C3428" s="630"/>
      <c r="D3428" s="631"/>
      <c r="E3428" s="620"/>
      <c r="F3428" s="637"/>
      <c r="G3428" s="637"/>
      <c r="H3428" s="637"/>
      <c r="I3428" s="630"/>
    </row>
    <row r="3429" spans="1:9">
      <c r="A3429" s="628"/>
      <c r="B3429" s="629"/>
      <c r="C3429" s="630"/>
      <c r="D3429" s="631"/>
      <c r="E3429" s="620"/>
      <c r="F3429" s="632"/>
      <c r="G3429" s="632"/>
      <c r="H3429" s="632"/>
      <c r="I3429" s="633"/>
    </row>
    <row r="3430" spans="1:9">
      <c r="A3430" s="643"/>
      <c r="B3430" s="629"/>
      <c r="C3430" s="630"/>
      <c r="D3430" s="631"/>
      <c r="E3430" s="620"/>
      <c r="F3430" s="637"/>
      <c r="G3430" s="637"/>
      <c r="H3430" s="637"/>
      <c r="I3430" s="630"/>
    </row>
    <row r="3431" spans="1:9">
      <c r="A3431" s="643"/>
      <c r="B3431" s="629"/>
      <c r="C3431" s="630"/>
      <c r="D3431" s="631"/>
      <c r="E3431" s="620"/>
      <c r="F3431" s="632"/>
      <c r="G3431" s="632"/>
      <c r="H3431" s="632"/>
      <c r="I3431" s="633"/>
    </row>
    <row r="3432" spans="1:9">
      <c r="A3432" s="643"/>
      <c r="B3432" s="659"/>
      <c r="C3432" s="662"/>
      <c r="D3432" s="663"/>
      <c r="E3432" s="619"/>
      <c r="F3432" s="637"/>
      <c r="G3432" s="637"/>
      <c r="H3432" s="637"/>
      <c r="I3432" s="633"/>
    </row>
    <row r="3433" spans="1:9">
      <c r="A3433" s="656"/>
      <c r="B3433" s="659"/>
      <c r="C3433" s="662"/>
      <c r="D3433" s="663"/>
      <c r="E3433" s="619"/>
      <c r="F3433" s="637"/>
      <c r="G3433" s="637"/>
      <c r="H3433" s="637"/>
      <c r="I3433" s="633"/>
    </row>
    <row r="3434" spans="1:9">
      <c r="A3434" s="656"/>
      <c r="B3434" s="659"/>
      <c r="C3434" s="662"/>
      <c r="D3434" s="663"/>
      <c r="E3434" s="619"/>
      <c r="F3434" s="637"/>
      <c r="G3434" s="637"/>
      <c r="H3434" s="637"/>
      <c r="I3434" s="633"/>
    </row>
    <row r="3435" spans="1:9">
      <c r="A3435" s="656"/>
      <c r="B3435" s="659"/>
      <c r="C3435" s="662"/>
      <c r="D3435" s="663"/>
      <c r="E3435" s="619"/>
      <c r="F3435" s="637"/>
      <c r="G3435" s="637"/>
      <c r="H3435" s="637"/>
      <c r="I3435" s="633"/>
    </row>
    <row r="3436" spans="1:9">
      <c r="A3436" s="645"/>
      <c r="B3436" s="629"/>
      <c r="C3436" s="630"/>
      <c r="D3436" s="631"/>
      <c r="E3436" s="620"/>
      <c r="F3436" s="637"/>
      <c r="G3436" s="637"/>
      <c r="H3436" s="637"/>
      <c r="I3436" s="630"/>
    </row>
    <row r="3437" spans="1:9" ht="15">
      <c r="A3437" s="644"/>
      <c r="B3437" s="659"/>
      <c r="C3437" s="660"/>
      <c r="D3437" s="661"/>
      <c r="E3437" s="619"/>
      <c r="F3437" s="637"/>
      <c r="G3437" s="637"/>
      <c r="H3437" s="637"/>
      <c r="I3437" s="633"/>
    </row>
    <row r="3438" spans="1:9">
      <c r="A3438" s="643"/>
      <c r="B3438" s="629"/>
      <c r="C3438" s="630"/>
      <c r="D3438" s="631"/>
      <c r="E3438" s="620"/>
      <c r="F3438" s="637"/>
      <c r="G3438" s="637"/>
      <c r="H3438" s="637"/>
      <c r="I3438" s="630"/>
    </row>
    <row r="3439" spans="1:9">
      <c r="A3439" s="645"/>
      <c r="B3439" s="629"/>
      <c r="C3439" s="630"/>
      <c r="D3439" s="631"/>
      <c r="E3439" s="620"/>
      <c r="F3439" s="637"/>
      <c r="G3439" s="637"/>
      <c r="H3439" s="637"/>
      <c r="I3439" s="630"/>
    </row>
    <row r="3440" spans="1:9">
      <c r="A3440" s="645"/>
      <c r="B3440" s="629"/>
      <c r="C3440" s="630"/>
      <c r="D3440" s="631"/>
      <c r="E3440" s="620"/>
      <c r="F3440" s="632"/>
      <c r="G3440" s="632"/>
      <c r="H3440" s="632"/>
      <c r="I3440" s="633"/>
    </row>
    <row r="3441" spans="1:9" ht="15">
      <c r="A3441" s="649"/>
      <c r="B3441" s="659"/>
      <c r="C3441" s="660"/>
      <c r="D3441" s="661"/>
      <c r="E3441" s="619"/>
      <c r="F3441" s="637"/>
      <c r="G3441" s="637"/>
      <c r="H3441" s="637"/>
      <c r="I3441" s="633"/>
    </row>
    <row r="3442" spans="1:9">
      <c r="A3442" s="649"/>
      <c r="B3442" s="629"/>
      <c r="C3442" s="630"/>
      <c r="D3442" s="631"/>
      <c r="E3442" s="619"/>
      <c r="F3442" s="637"/>
      <c r="G3442" s="637"/>
      <c r="H3442" s="637"/>
      <c r="I3442" s="630"/>
    </row>
    <row r="3443" spans="1:9">
      <c r="A3443" s="649"/>
      <c r="B3443" s="629"/>
      <c r="C3443" s="630"/>
      <c r="D3443" s="631"/>
      <c r="E3443" s="620"/>
      <c r="F3443" s="632"/>
      <c r="G3443" s="632"/>
      <c r="H3443" s="632"/>
      <c r="I3443" s="633"/>
    </row>
    <row r="3444" spans="1:9" ht="15">
      <c r="A3444" s="628"/>
      <c r="B3444" s="659"/>
      <c r="C3444" s="660"/>
      <c r="D3444" s="661"/>
      <c r="E3444" s="619"/>
      <c r="F3444" s="637"/>
      <c r="G3444" s="637"/>
      <c r="H3444" s="637"/>
      <c r="I3444" s="633"/>
    </row>
    <row r="3445" spans="1:9">
      <c r="A3445" s="650"/>
      <c r="B3445" s="629"/>
      <c r="C3445" s="630"/>
      <c r="D3445" s="631"/>
      <c r="E3445" s="620"/>
      <c r="F3445" s="637"/>
      <c r="G3445" s="637"/>
      <c r="H3445" s="637"/>
      <c r="I3445" s="630"/>
    </row>
    <row r="3446" spans="1:9">
      <c r="A3446" s="650"/>
      <c r="B3446" s="629"/>
      <c r="C3446" s="630"/>
      <c r="D3446" s="631"/>
      <c r="E3446" s="620"/>
      <c r="F3446" s="632"/>
      <c r="G3446" s="632"/>
      <c r="H3446" s="632"/>
      <c r="I3446" s="633"/>
    </row>
    <row r="3447" spans="1:9">
      <c r="A3447" s="650"/>
      <c r="B3447" s="629"/>
      <c r="C3447" s="630"/>
      <c r="D3447" s="631"/>
      <c r="E3447" s="620"/>
      <c r="F3447" s="637"/>
      <c r="G3447" s="637"/>
      <c r="H3447" s="637"/>
      <c r="I3447" s="630"/>
    </row>
    <row r="3448" spans="1:9">
      <c r="A3448" s="643"/>
      <c r="B3448" s="629"/>
      <c r="C3448" s="630"/>
      <c r="D3448" s="631"/>
      <c r="E3448" s="620"/>
      <c r="F3448" s="637"/>
      <c r="G3448" s="637"/>
      <c r="H3448" s="637"/>
      <c r="I3448" s="630"/>
    </row>
    <row r="3449" spans="1:9">
      <c r="A3449" s="643"/>
      <c r="B3449" s="629"/>
      <c r="C3449" s="630"/>
      <c r="D3449" s="631"/>
      <c r="E3449" s="620"/>
      <c r="F3449" s="632"/>
      <c r="G3449" s="632"/>
      <c r="H3449" s="632"/>
      <c r="I3449" s="633"/>
    </row>
    <row r="3450" spans="1:9">
      <c r="A3450" s="628"/>
      <c r="B3450" s="629"/>
      <c r="C3450" s="630"/>
      <c r="D3450" s="631"/>
      <c r="F3450" s="632"/>
      <c r="G3450" s="632"/>
      <c r="H3450" s="632"/>
      <c r="I3450" s="633"/>
    </row>
    <row r="3451" spans="1:9">
      <c r="A3451" s="628"/>
      <c r="B3451" s="629"/>
      <c r="C3451" s="630"/>
      <c r="D3451" s="631"/>
      <c r="F3451" s="637"/>
      <c r="G3451" s="637"/>
      <c r="H3451" s="637"/>
      <c r="I3451" s="630"/>
    </row>
    <row r="3452" spans="1:9">
      <c r="A3452" s="644"/>
      <c r="B3452" s="634"/>
      <c r="C3452" s="635"/>
      <c r="D3452" s="636"/>
      <c r="E3452" s="619"/>
      <c r="F3452" s="637"/>
      <c r="G3452" s="637"/>
      <c r="H3452" s="637"/>
      <c r="I3452" s="642"/>
    </row>
    <row r="3453" spans="1:9">
      <c r="A3453" s="643"/>
      <c r="B3453" s="629"/>
      <c r="C3453" s="630"/>
      <c r="D3453" s="631"/>
      <c r="F3453" s="637"/>
      <c r="G3453" s="637"/>
      <c r="H3453" s="637"/>
      <c r="I3453" s="630"/>
    </row>
    <row r="3454" spans="1:9" ht="15">
      <c r="A3454" s="628"/>
      <c r="B3454" s="634"/>
      <c r="C3454" s="640"/>
      <c r="D3454" s="641"/>
      <c r="E3454" s="619"/>
      <c r="F3454" s="637"/>
      <c r="G3454" s="637"/>
      <c r="H3454" s="637"/>
      <c r="I3454" s="633"/>
    </row>
    <row r="3455" spans="1:9" ht="15">
      <c r="A3455" s="628"/>
      <c r="B3455" s="635"/>
      <c r="C3455" s="640"/>
      <c r="D3455" s="641"/>
      <c r="E3455" s="647"/>
      <c r="F3455" s="637"/>
      <c r="G3455" s="637"/>
      <c r="H3455" s="637"/>
      <c r="I3455" s="630"/>
    </row>
    <row r="3456" spans="1:9">
      <c r="A3456" s="628"/>
      <c r="B3456" s="629"/>
      <c r="C3456" s="630"/>
      <c r="D3456" s="631"/>
      <c r="F3456" s="637"/>
      <c r="G3456" s="637"/>
      <c r="H3456" s="637"/>
      <c r="I3456" s="630"/>
    </row>
    <row r="3457" spans="1:9">
      <c r="A3457" s="628"/>
      <c r="B3457" s="629"/>
      <c r="C3457" s="630"/>
      <c r="D3457" s="631"/>
      <c r="F3457" s="637"/>
      <c r="G3457" s="637"/>
      <c r="H3457" s="637"/>
      <c r="I3457" s="630"/>
    </row>
    <row r="3458" spans="1:9">
      <c r="A3458" s="644"/>
      <c r="B3458" s="629"/>
      <c r="C3458" s="630"/>
      <c r="D3458" s="631"/>
      <c r="F3458" s="637"/>
      <c r="G3458" s="637"/>
      <c r="H3458" s="637"/>
      <c r="I3458" s="630"/>
    </row>
    <row r="3459" spans="1:9">
      <c r="A3459" s="646"/>
      <c r="B3459" s="629"/>
      <c r="C3459" s="630"/>
      <c r="D3459" s="631"/>
      <c r="F3459" s="632"/>
      <c r="G3459" s="632"/>
      <c r="H3459" s="632"/>
      <c r="I3459" s="633"/>
    </row>
    <row r="3460" spans="1:9">
      <c r="A3460" s="643"/>
      <c r="B3460" s="629"/>
      <c r="C3460" s="630"/>
      <c r="D3460" s="631"/>
      <c r="F3460" s="632"/>
      <c r="G3460" s="632"/>
      <c r="H3460" s="632"/>
      <c r="I3460" s="633"/>
    </row>
    <row r="3461" spans="1:9">
      <c r="A3461" s="649"/>
      <c r="B3461" s="629"/>
      <c r="C3461" s="630"/>
      <c r="D3461" s="631"/>
      <c r="F3461" s="632"/>
      <c r="G3461" s="632"/>
      <c r="H3461" s="632"/>
      <c r="I3461" s="633"/>
    </row>
    <row r="3462" spans="1:9" ht="15">
      <c r="A3462" s="628"/>
      <c r="B3462" s="634"/>
      <c r="C3462" s="640"/>
      <c r="D3462" s="641"/>
      <c r="E3462" s="619"/>
      <c r="F3462" s="637"/>
      <c r="G3462" s="637"/>
      <c r="H3462" s="637"/>
      <c r="I3462" s="633"/>
    </row>
    <row r="3463" spans="1:9">
      <c r="A3463" s="628"/>
      <c r="B3463" s="629"/>
      <c r="C3463" s="630"/>
      <c r="D3463" s="631"/>
      <c r="F3463" s="637"/>
      <c r="G3463" s="637"/>
      <c r="H3463" s="637"/>
      <c r="I3463" s="630"/>
    </row>
    <row r="3464" spans="1:9" ht="15">
      <c r="A3464" s="628"/>
      <c r="B3464" s="635"/>
      <c r="C3464" s="640"/>
      <c r="D3464" s="641"/>
      <c r="E3464" s="647"/>
      <c r="F3464" s="637"/>
      <c r="G3464" s="637"/>
      <c r="H3464" s="637"/>
      <c r="I3464" s="630"/>
    </row>
    <row r="3465" spans="1:9">
      <c r="A3465" s="628"/>
      <c r="B3465" s="629"/>
      <c r="C3465" s="630"/>
      <c r="D3465" s="631"/>
      <c r="F3465" s="632"/>
      <c r="G3465" s="632"/>
      <c r="H3465" s="632"/>
      <c r="I3465" s="633"/>
    </row>
    <row r="3466" spans="1:9">
      <c r="A3466" s="628"/>
      <c r="B3466" s="629"/>
      <c r="C3466" s="630"/>
      <c r="D3466" s="631"/>
      <c r="F3466" s="637"/>
      <c r="G3466" s="637"/>
      <c r="H3466" s="637"/>
      <c r="I3466" s="630"/>
    </row>
    <row r="3467" spans="1:9">
      <c r="A3467" s="628"/>
      <c r="B3467" s="629"/>
      <c r="C3467" s="630"/>
      <c r="D3467" s="631"/>
      <c r="F3467" s="632"/>
      <c r="G3467" s="632"/>
      <c r="H3467" s="632"/>
      <c r="I3467" s="633"/>
    </row>
    <row r="3468" spans="1:9">
      <c r="A3468" s="644"/>
      <c r="B3468" s="629"/>
      <c r="C3468" s="630"/>
      <c r="D3468" s="631"/>
      <c r="F3468" s="637"/>
      <c r="G3468" s="637"/>
      <c r="H3468" s="637"/>
      <c r="I3468" s="630"/>
    </row>
    <row r="3469" spans="1:9" ht="15">
      <c r="A3469" s="643"/>
      <c r="B3469" s="634"/>
      <c r="C3469" s="640"/>
      <c r="D3469" s="641"/>
      <c r="E3469" s="619"/>
      <c r="F3469" s="637"/>
      <c r="G3469" s="637"/>
      <c r="H3469" s="637"/>
      <c r="I3469" s="633"/>
    </row>
    <row r="3470" spans="1:9" ht="15">
      <c r="A3470" s="643"/>
      <c r="B3470" s="635"/>
      <c r="C3470" s="638"/>
      <c r="D3470" s="639"/>
      <c r="E3470" s="619"/>
      <c r="F3470" s="637"/>
      <c r="G3470" s="637"/>
      <c r="H3470" s="637"/>
      <c r="I3470" s="642"/>
    </row>
    <row r="3471" spans="1:9">
      <c r="A3471" s="649"/>
      <c r="B3471" s="629"/>
      <c r="C3471" s="630"/>
      <c r="D3471" s="631"/>
      <c r="F3471" s="632"/>
      <c r="G3471" s="632"/>
      <c r="H3471" s="632"/>
      <c r="I3471" s="633"/>
    </row>
    <row r="3472" spans="1:9">
      <c r="A3472" s="649"/>
      <c r="B3472" s="629"/>
      <c r="C3472" s="630"/>
      <c r="D3472" s="631"/>
      <c r="F3472" s="632"/>
      <c r="G3472" s="632"/>
      <c r="H3472" s="632"/>
      <c r="I3472" s="633"/>
    </row>
    <row r="3473" spans="1:9">
      <c r="A3473" s="649"/>
      <c r="B3473" s="634"/>
      <c r="C3473" s="635"/>
      <c r="D3473" s="636"/>
      <c r="E3473" s="619"/>
      <c r="F3473" s="637"/>
      <c r="G3473" s="637"/>
      <c r="H3473" s="637"/>
      <c r="I3473" s="633"/>
    </row>
    <row r="3474" spans="1:9">
      <c r="A3474" s="649"/>
      <c r="B3474" s="634"/>
      <c r="C3474" s="635"/>
      <c r="D3474" s="636"/>
      <c r="E3474" s="619"/>
      <c r="F3474" s="637"/>
      <c r="G3474" s="637"/>
      <c r="H3474" s="637"/>
      <c r="I3474" s="642"/>
    </row>
    <row r="3475" spans="1:9">
      <c r="A3475" s="628"/>
      <c r="B3475" s="629"/>
      <c r="C3475" s="630"/>
      <c r="D3475" s="631"/>
      <c r="F3475" s="632"/>
      <c r="G3475" s="632"/>
      <c r="H3475" s="632"/>
      <c r="I3475" s="633"/>
    </row>
    <row r="3476" spans="1:9">
      <c r="A3476" s="628"/>
      <c r="B3476" s="629"/>
      <c r="C3476" s="630"/>
      <c r="D3476" s="631"/>
      <c r="F3476" s="637"/>
      <c r="G3476" s="637"/>
      <c r="H3476" s="637"/>
      <c r="I3476" s="630"/>
    </row>
    <row r="3477" spans="1:9">
      <c r="A3477" s="628"/>
      <c r="B3477" s="629"/>
      <c r="C3477" s="630"/>
      <c r="D3477" s="631"/>
      <c r="F3477" s="632"/>
      <c r="G3477" s="632"/>
      <c r="H3477" s="632"/>
      <c r="I3477" s="633"/>
    </row>
    <row r="3478" spans="1:9">
      <c r="A3478" s="628"/>
      <c r="B3478" s="629"/>
      <c r="C3478" s="630"/>
      <c r="D3478" s="631"/>
      <c r="F3478" s="637"/>
      <c r="G3478" s="637"/>
      <c r="H3478" s="637"/>
      <c r="I3478" s="630"/>
    </row>
    <row r="3479" spans="1:9">
      <c r="A3479" s="628"/>
      <c r="B3479" s="629"/>
      <c r="C3479" s="630"/>
      <c r="D3479" s="631"/>
      <c r="F3479" s="632"/>
      <c r="G3479" s="632"/>
      <c r="H3479" s="632"/>
      <c r="I3479" s="633"/>
    </row>
    <row r="3480" spans="1:9">
      <c r="A3480" s="628"/>
      <c r="B3480" s="629"/>
      <c r="C3480" s="630"/>
      <c r="D3480" s="631"/>
      <c r="F3480" s="632"/>
      <c r="G3480" s="632"/>
      <c r="H3480" s="632"/>
      <c r="I3480" s="633"/>
    </row>
    <row r="3481" spans="1:9">
      <c r="A3481" s="628"/>
      <c r="B3481" s="629"/>
      <c r="C3481" s="630"/>
      <c r="D3481" s="631"/>
      <c r="F3481" s="632"/>
      <c r="G3481" s="632"/>
      <c r="H3481" s="632"/>
      <c r="I3481" s="633"/>
    </row>
    <row r="3482" spans="1:9">
      <c r="A3482" s="645"/>
      <c r="B3482" s="629"/>
      <c r="C3482" s="630"/>
      <c r="D3482" s="631"/>
      <c r="F3482" s="632"/>
      <c r="G3482" s="632"/>
      <c r="H3482" s="632"/>
      <c r="I3482" s="633"/>
    </row>
    <row r="3483" spans="1:9" ht="15">
      <c r="A3483" s="643"/>
      <c r="B3483" s="635"/>
      <c r="C3483" s="638"/>
      <c r="D3483" s="639"/>
      <c r="E3483" s="619"/>
      <c r="F3483" s="637"/>
      <c r="G3483" s="637"/>
      <c r="H3483" s="637"/>
      <c r="I3483" s="642"/>
    </row>
    <row r="3484" spans="1:9">
      <c r="A3484" s="643"/>
      <c r="B3484" s="629"/>
      <c r="C3484" s="630"/>
      <c r="D3484" s="631"/>
      <c r="F3484" s="637"/>
      <c r="G3484" s="637"/>
      <c r="H3484" s="637"/>
      <c r="I3484" s="630"/>
    </row>
    <row r="3485" spans="1:9" ht="15">
      <c r="A3485" s="643"/>
      <c r="B3485" s="635"/>
      <c r="C3485" s="638"/>
      <c r="D3485" s="639"/>
      <c r="E3485" s="619"/>
      <c r="F3485" s="637"/>
      <c r="G3485" s="637"/>
      <c r="H3485" s="637"/>
      <c r="I3485" s="630"/>
    </row>
    <row r="3486" spans="1:9">
      <c r="A3486" s="645"/>
      <c r="B3486" s="635"/>
      <c r="C3486" s="635"/>
      <c r="D3486" s="636"/>
      <c r="E3486" s="619"/>
      <c r="F3486" s="637"/>
      <c r="G3486" s="637"/>
      <c r="H3486" s="637"/>
      <c r="I3486" s="642"/>
    </row>
    <row r="3487" spans="1:9">
      <c r="A3487" s="643"/>
      <c r="B3487" s="629"/>
      <c r="C3487" s="630"/>
      <c r="D3487" s="631"/>
      <c r="F3487" s="637"/>
      <c r="G3487" s="637"/>
      <c r="H3487" s="637"/>
      <c r="I3487" s="630"/>
    </row>
    <row r="3488" spans="1:9">
      <c r="A3488" s="643"/>
      <c r="B3488" s="629"/>
      <c r="C3488" s="630"/>
      <c r="D3488" s="631"/>
      <c r="F3488" s="632"/>
      <c r="G3488" s="632"/>
      <c r="H3488" s="632"/>
      <c r="I3488" s="633"/>
    </row>
    <row r="3489" spans="1:9">
      <c r="A3489" s="646"/>
      <c r="B3489" s="629"/>
      <c r="C3489" s="630"/>
      <c r="D3489" s="631"/>
      <c r="F3489" s="637"/>
      <c r="G3489" s="637"/>
      <c r="H3489" s="637"/>
      <c r="I3489" s="630"/>
    </row>
    <row r="3490" spans="1:9" ht="15">
      <c r="A3490" s="645"/>
      <c r="B3490" s="634"/>
      <c r="C3490" s="638"/>
      <c r="D3490" s="639"/>
      <c r="E3490" s="619"/>
      <c r="F3490" s="637"/>
      <c r="G3490" s="637"/>
      <c r="H3490" s="637"/>
      <c r="I3490" s="633"/>
    </row>
    <row r="3491" spans="1:9">
      <c r="A3491" s="645"/>
      <c r="B3491" s="629"/>
      <c r="C3491" s="630"/>
      <c r="D3491" s="631"/>
      <c r="F3491" s="637"/>
      <c r="G3491" s="637"/>
      <c r="H3491" s="637"/>
      <c r="I3491" s="630"/>
    </row>
    <row r="3492" spans="1:9" ht="15">
      <c r="A3492" s="644"/>
      <c r="B3492" s="635"/>
      <c r="C3492" s="638"/>
      <c r="D3492" s="639"/>
      <c r="E3492" s="619"/>
      <c r="F3492" s="637"/>
      <c r="G3492" s="637"/>
      <c r="H3492" s="637"/>
      <c r="I3492" s="642"/>
    </row>
    <row r="3493" spans="1:9">
      <c r="A3493" s="644"/>
      <c r="B3493" s="629"/>
      <c r="C3493" s="630"/>
      <c r="D3493" s="631"/>
      <c r="F3493" s="637"/>
      <c r="G3493" s="637"/>
      <c r="H3493" s="637"/>
      <c r="I3493" s="630"/>
    </row>
    <row r="3494" spans="1:9">
      <c r="A3494" s="644"/>
      <c r="B3494" s="635"/>
      <c r="C3494" s="635"/>
      <c r="D3494" s="636"/>
      <c r="E3494" s="619"/>
      <c r="F3494" s="637"/>
      <c r="G3494" s="637"/>
      <c r="H3494" s="637"/>
      <c r="I3494" s="630"/>
    </row>
    <row r="3495" spans="1:9">
      <c r="A3495" s="643"/>
      <c r="B3495" s="634"/>
      <c r="C3495" s="635"/>
      <c r="D3495" s="636"/>
      <c r="E3495" s="619"/>
      <c r="F3495" s="637"/>
      <c r="G3495" s="637"/>
      <c r="H3495" s="637"/>
      <c r="I3495" s="633"/>
    </row>
    <row r="3496" spans="1:9" ht="15">
      <c r="A3496" s="643"/>
      <c r="B3496" s="634"/>
      <c r="C3496" s="640"/>
      <c r="D3496" s="641"/>
      <c r="E3496" s="619"/>
      <c r="F3496" s="637"/>
      <c r="G3496" s="637"/>
      <c r="H3496" s="637"/>
      <c r="I3496" s="633"/>
    </row>
    <row r="3497" spans="1:9" ht="15">
      <c r="A3497" s="645"/>
      <c r="B3497" s="635"/>
      <c r="C3497" s="638"/>
      <c r="D3497" s="639"/>
      <c r="E3497" s="647"/>
      <c r="F3497" s="637"/>
      <c r="G3497" s="637"/>
      <c r="H3497" s="637"/>
      <c r="I3497" s="630"/>
    </row>
    <row r="3498" spans="1:9" ht="15">
      <c r="A3498" s="645"/>
      <c r="B3498" s="635"/>
      <c r="C3498" s="638"/>
      <c r="D3498" s="639"/>
      <c r="E3498" s="619"/>
      <c r="F3498" s="637"/>
      <c r="G3498" s="637"/>
      <c r="H3498" s="637"/>
      <c r="I3498" s="642"/>
    </row>
    <row r="3499" spans="1:9">
      <c r="A3499" s="645"/>
      <c r="B3499" s="629"/>
      <c r="C3499" s="630"/>
      <c r="D3499" s="631"/>
      <c r="F3499" s="637"/>
      <c r="G3499" s="637"/>
      <c r="H3499" s="637"/>
      <c r="I3499" s="630"/>
    </row>
    <row r="3500" spans="1:9" ht="15">
      <c r="A3500" s="649"/>
      <c r="B3500" s="635"/>
      <c r="C3500" s="638"/>
      <c r="D3500" s="639"/>
      <c r="E3500" s="619"/>
      <c r="F3500" s="637"/>
      <c r="G3500" s="637"/>
      <c r="H3500" s="637"/>
      <c r="I3500" s="642"/>
    </row>
    <row r="3501" spans="1:9">
      <c r="A3501" s="649"/>
      <c r="B3501" s="629"/>
      <c r="C3501" s="630"/>
      <c r="D3501" s="631"/>
      <c r="F3501" s="632"/>
      <c r="G3501" s="632"/>
      <c r="H3501" s="632"/>
      <c r="I3501" s="633"/>
    </row>
    <row r="3502" spans="1:9">
      <c r="A3502" s="649"/>
      <c r="B3502" s="629"/>
      <c r="C3502" s="630"/>
      <c r="D3502" s="631"/>
      <c r="F3502" s="632"/>
      <c r="G3502" s="632"/>
      <c r="H3502" s="632"/>
      <c r="I3502" s="633"/>
    </row>
    <row r="3503" spans="1:9" ht="15">
      <c r="A3503" s="649"/>
      <c r="B3503" s="634"/>
      <c r="C3503" s="640"/>
      <c r="D3503" s="641"/>
      <c r="E3503" s="619"/>
      <c r="F3503" s="637"/>
      <c r="G3503" s="637"/>
      <c r="H3503" s="637"/>
      <c r="I3503" s="633"/>
    </row>
    <row r="3504" spans="1:9">
      <c r="A3504" s="649"/>
      <c r="B3504" s="629"/>
      <c r="C3504" s="630"/>
      <c r="D3504" s="631"/>
      <c r="F3504" s="632"/>
      <c r="G3504" s="632"/>
      <c r="H3504" s="632"/>
      <c r="I3504" s="633"/>
    </row>
    <row r="3505" spans="1:9" ht="15">
      <c r="A3505" s="649"/>
      <c r="B3505" s="634"/>
      <c r="C3505" s="640"/>
      <c r="D3505" s="641"/>
      <c r="E3505" s="619"/>
      <c r="F3505" s="637"/>
      <c r="G3505" s="637"/>
      <c r="H3505" s="637"/>
      <c r="I3505" s="633"/>
    </row>
    <row r="3506" spans="1:9" ht="15">
      <c r="A3506" s="628"/>
      <c r="B3506" s="634"/>
      <c r="C3506" s="638"/>
      <c r="D3506" s="639"/>
      <c r="E3506" s="619"/>
      <c r="F3506" s="637"/>
      <c r="G3506" s="637"/>
      <c r="H3506" s="637"/>
      <c r="I3506" s="633"/>
    </row>
    <row r="3507" spans="1:9">
      <c r="A3507" s="628"/>
      <c r="B3507" s="629"/>
      <c r="C3507" s="630"/>
      <c r="D3507" s="631"/>
      <c r="F3507" s="632"/>
      <c r="G3507" s="632"/>
      <c r="H3507" s="632"/>
      <c r="I3507" s="633"/>
    </row>
    <row r="3508" spans="1:9">
      <c r="A3508" s="628"/>
      <c r="B3508" s="629"/>
      <c r="C3508" s="630"/>
      <c r="D3508" s="631"/>
      <c r="F3508" s="632"/>
      <c r="G3508" s="632"/>
      <c r="H3508" s="632"/>
      <c r="I3508" s="633"/>
    </row>
    <row r="3509" spans="1:9">
      <c r="A3509" s="628"/>
      <c r="B3509" s="629"/>
      <c r="C3509" s="630"/>
      <c r="D3509" s="631"/>
      <c r="F3509" s="637"/>
      <c r="G3509" s="637"/>
      <c r="H3509" s="637"/>
      <c r="I3509" s="630"/>
    </row>
    <row r="3510" spans="1:9">
      <c r="A3510" s="628"/>
      <c r="B3510" s="629"/>
      <c r="C3510" s="630"/>
      <c r="D3510" s="631"/>
      <c r="F3510" s="632"/>
      <c r="G3510" s="632"/>
      <c r="H3510" s="632"/>
      <c r="I3510" s="633"/>
    </row>
    <row r="3511" spans="1:9">
      <c r="A3511" s="628"/>
      <c r="B3511" s="629"/>
      <c r="C3511" s="630"/>
      <c r="D3511" s="631"/>
      <c r="F3511" s="637"/>
      <c r="G3511" s="637"/>
      <c r="H3511" s="637"/>
      <c r="I3511" s="630"/>
    </row>
    <row r="3512" spans="1:9">
      <c r="A3512" s="628"/>
      <c r="B3512" s="629"/>
      <c r="C3512" s="630"/>
      <c r="D3512" s="631"/>
      <c r="F3512" s="637"/>
      <c r="G3512" s="637"/>
      <c r="H3512" s="637"/>
      <c r="I3512" s="630"/>
    </row>
    <row r="3513" spans="1:9">
      <c r="A3513" s="628"/>
      <c r="B3513" s="629"/>
      <c r="C3513" s="630"/>
      <c r="D3513" s="631"/>
      <c r="F3513" s="637"/>
      <c r="G3513" s="637"/>
      <c r="H3513" s="637"/>
      <c r="I3513" s="630"/>
    </row>
    <row r="3514" spans="1:9">
      <c r="A3514" s="628"/>
      <c r="B3514" s="629"/>
      <c r="C3514" s="630"/>
      <c r="D3514" s="631"/>
      <c r="F3514" s="632"/>
      <c r="G3514" s="632"/>
      <c r="H3514" s="632"/>
      <c r="I3514" s="633"/>
    </row>
    <row r="3515" spans="1:9" ht="15">
      <c r="A3515" s="628"/>
      <c r="B3515" s="635"/>
      <c r="C3515" s="638"/>
      <c r="D3515" s="639"/>
      <c r="E3515" s="647"/>
      <c r="F3515" s="637"/>
      <c r="G3515" s="637"/>
      <c r="H3515" s="637"/>
      <c r="I3515" s="630"/>
    </row>
    <row r="3516" spans="1:9" ht="15">
      <c r="A3516" s="628"/>
      <c r="B3516" s="634"/>
      <c r="C3516" s="638"/>
      <c r="D3516" s="639"/>
      <c r="E3516" s="619"/>
      <c r="F3516" s="637"/>
      <c r="G3516" s="637"/>
      <c r="H3516" s="637"/>
      <c r="I3516" s="633"/>
    </row>
    <row r="3517" spans="1:9">
      <c r="A3517" s="628"/>
      <c r="B3517" s="629"/>
      <c r="C3517" s="630"/>
      <c r="D3517" s="631"/>
      <c r="F3517" s="632"/>
      <c r="G3517" s="632"/>
      <c r="H3517" s="632"/>
      <c r="I3517" s="633"/>
    </row>
    <row r="3518" spans="1:9">
      <c r="A3518" s="628"/>
      <c r="B3518" s="629"/>
      <c r="C3518" s="630"/>
      <c r="D3518" s="631"/>
      <c r="F3518" s="637"/>
      <c r="G3518" s="637"/>
      <c r="H3518" s="637"/>
      <c r="I3518" s="630"/>
    </row>
    <row r="3519" spans="1:9">
      <c r="A3519" s="628"/>
      <c r="B3519" s="629"/>
      <c r="C3519" s="630"/>
      <c r="D3519" s="631"/>
      <c r="F3519" s="632"/>
      <c r="G3519" s="632"/>
      <c r="H3519" s="632"/>
      <c r="I3519" s="633"/>
    </row>
    <row r="3520" spans="1:9">
      <c r="A3520" s="628"/>
      <c r="B3520" s="629"/>
      <c r="C3520" s="630"/>
      <c r="D3520" s="631"/>
      <c r="F3520" s="637"/>
      <c r="G3520" s="637"/>
      <c r="H3520" s="637"/>
      <c r="I3520" s="630"/>
    </row>
    <row r="3521" spans="1:9">
      <c r="A3521" s="646"/>
      <c r="B3521" s="635"/>
      <c r="C3521" s="635"/>
      <c r="D3521" s="636"/>
      <c r="E3521" s="619"/>
      <c r="F3521" s="637"/>
      <c r="G3521" s="637"/>
      <c r="H3521" s="637"/>
      <c r="I3521" s="642"/>
    </row>
    <row r="3522" spans="1:9">
      <c r="A3522" s="644"/>
      <c r="B3522" s="629"/>
      <c r="C3522" s="630"/>
      <c r="D3522" s="631"/>
      <c r="F3522" s="637"/>
      <c r="G3522" s="637"/>
      <c r="H3522" s="637"/>
      <c r="I3522" s="630"/>
    </row>
    <row r="3523" spans="1:9">
      <c r="A3523" s="646"/>
      <c r="B3523" s="629"/>
      <c r="C3523" s="630"/>
      <c r="D3523" s="631"/>
      <c r="F3523" s="632"/>
      <c r="G3523" s="632"/>
      <c r="H3523" s="632"/>
      <c r="I3523" s="633"/>
    </row>
    <row r="3524" spans="1:9">
      <c r="A3524" s="646"/>
      <c r="B3524" s="629"/>
      <c r="C3524" s="630"/>
      <c r="D3524" s="631"/>
      <c r="F3524" s="637"/>
      <c r="G3524" s="637"/>
      <c r="H3524" s="637"/>
      <c r="I3524" s="630"/>
    </row>
    <row r="3525" spans="1:9">
      <c r="A3525" s="644"/>
      <c r="B3525" s="629"/>
      <c r="C3525" s="630"/>
      <c r="D3525" s="631"/>
      <c r="F3525" s="637"/>
      <c r="G3525" s="637"/>
      <c r="H3525" s="637"/>
      <c r="I3525" s="630"/>
    </row>
    <row r="3526" spans="1:9" ht="15">
      <c r="A3526" s="643"/>
      <c r="B3526" s="634"/>
      <c r="C3526" s="638"/>
      <c r="D3526" s="639"/>
      <c r="E3526" s="619"/>
      <c r="F3526" s="637"/>
      <c r="G3526" s="637"/>
      <c r="H3526" s="637"/>
      <c r="I3526" s="633"/>
    </row>
    <row r="3527" spans="1:9">
      <c r="A3527" s="643"/>
      <c r="B3527" s="629"/>
      <c r="C3527" s="630"/>
      <c r="D3527" s="631"/>
      <c r="F3527" s="632"/>
      <c r="G3527" s="632"/>
      <c r="H3527" s="632"/>
      <c r="I3527" s="633"/>
    </row>
    <row r="3528" spans="1:9">
      <c r="A3528" s="644"/>
      <c r="B3528" s="629"/>
      <c r="C3528" s="630"/>
      <c r="D3528" s="631"/>
      <c r="F3528" s="637"/>
      <c r="G3528" s="637"/>
      <c r="H3528" s="637"/>
      <c r="I3528" s="630"/>
    </row>
    <row r="3529" spans="1:9" ht="15">
      <c r="A3529" s="645"/>
      <c r="B3529" s="634"/>
      <c r="C3529" s="638"/>
      <c r="D3529" s="639"/>
      <c r="E3529" s="619"/>
      <c r="F3529" s="637"/>
      <c r="G3529" s="637"/>
      <c r="H3529" s="637"/>
      <c r="I3529" s="633"/>
    </row>
    <row r="3530" spans="1:9">
      <c r="A3530" s="645"/>
      <c r="B3530" s="629"/>
      <c r="C3530" s="630"/>
      <c r="D3530" s="631"/>
      <c r="F3530" s="637"/>
      <c r="G3530" s="637"/>
      <c r="H3530" s="637"/>
      <c r="I3530" s="630"/>
    </row>
    <row r="3531" spans="1:9" ht="15">
      <c r="A3531" s="645"/>
      <c r="B3531" s="634"/>
      <c r="C3531" s="638"/>
      <c r="D3531" s="639"/>
      <c r="E3531" s="619"/>
      <c r="F3531" s="637"/>
      <c r="G3531" s="637"/>
      <c r="H3531" s="637"/>
      <c r="I3531" s="642"/>
    </row>
    <row r="3532" spans="1:9">
      <c r="A3532" s="645"/>
      <c r="B3532" s="629"/>
      <c r="C3532" s="630"/>
      <c r="D3532" s="631"/>
      <c r="F3532" s="637"/>
      <c r="G3532" s="637"/>
      <c r="H3532" s="637"/>
      <c r="I3532" s="630"/>
    </row>
    <row r="3533" spans="1:9" ht="15">
      <c r="A3533" s="643"/>
      <c r="B3533" s="634"/>
      <c r="C3533" s="640"/>
      <c r="D3533" s="641"/>
      <c r="E3533" s="619"/>
      <c r="F3533" s="637"/>
      <c r="G3533" s="637"/>
      <c r="H3533" s="637"/>
      <c r="I3533" s="633"/>
    </row>
    <row r="3534" spans="1:9">
      <c r="A3534" s="643"/>
      <c r="B3534" s="629"/>
      <c r="C3534" s="630"/>
      <c r="D3534" s="631"/>
      <c r="F3534" s="632"/>
      <c r="G3534" s="632"/>
      <c r="H3534" s="632"/>
      <c r="I3534" s="633"/>
    </row>
    <row r="3535" spans="1:9">
      <c r="A3535" s="644"/>
      <c r="B3535" s="629"/>
      <c r="C3535" s="630"/>
      <c r="D3535" s="631"/>
      <c r="F3535" s="632"/>
      <c r="G3535" s="632"/>
      <c r="H3535" s="632"/>
      <c r="I3535" s="633"/>
    </row>
    <row r="3536" spans="1:9">
      <c r="A3536" s="644"/>
      <c r="B3536" s="629"/>
      <c r="C3536" s="630"/>
      <c r="D3536" s="631"/>
      <c r="F3536" s="632"/>
      <c r="G3536" s="632"/>
      <c r="H3536" s="632"/>
      <c r="I3536" s="633"/>
    </row>
    <row r="3537" spans="1:9">
      <c r="A3537" s="643"/>
      <c r="B3537" s="629"/>
      <c r="C3537" s="630"/>
      <c r="D3537" s="631"/>
      <c r="F3537" s="637"/>
      <c r="G3537" s="637"/>
      <c r="H3537" s="637"/>
      <c r="I3537" s="630"/>
    </row>
    <row r="3538" spans="1:9">
      <c r="A3538" s="643"/>
      <c r="B3538" s="629"/>
      <c r="C3538" s="630"/>
      <c r="D3538" s="631"/>
      <c r="F3538" s="637"/>
      <c r="G3538" s="637"/>
      <c r="H3538" s="637"/>
      <c r="I3538" s="630"/>
    </row>
    <row r="3539" spans="1:9" ht="15">
      <c r="A3539" s="646"/>
      <c r="B3539" s="635"/>
      <c r="C3539" s="640"/>
      <c r="D3539" s="641"/>
      <c r="E3539" s="647"/>
      <c r="F3539" s="637"/>
      <c r="G3539" s="637"/>
      <c r="H3539" s="637"/>
      <c r="I3539" s="630"/>
    </row>
    <row r="3540" spans="1:9">
      <c r="A3540" s="645"/>
      <c r="B3540" s="629"/>
      <c r="C3540" s="630"/>
      <c r="D3540" s="631"/>
      <c r="F3540" s="637"/>
      <c r="G3540" s="637"/>
      <c r="H3540" s="637"/>
      <c r="I3540" s="630"/>
    </row>
    <row r="3541" spans="1:9">
      <c r="A3541" s="645"/>
      <c r="B3541" s="634"/>
      <c r="C3541" s="635"/>
      <c r="D3541" s="636"/>
      <c r="E3541" s="619"/>
      <c r="F3541" s="637"/>
      <c r="G3541" s="637"/>
      <c r="H3541" s="637"/>
      <c r="I3541" s="633"/>
    </row>
    <row r="3542" spans="1:9" ht="15">
      <c r="A3542" s="645"/>
      <c r="B3542" s="634"/>
      <c r="C3542" s="638"/>
      <c r="D3542" s="639"/>
      <c r="E3542" s="619"/>
      <c r="F3542" s="637"/>
      <c r="G3542" s="637"/>
      <c r="H3542" s="637"/>
      <c r="I3542" s="642"/>
    </row>
    <row r="3543" spans="1:9" ht="15">
      <c r="A3543" s="645"/>
      <c r="B3543" s="635"/>
      <c r="C3543" s="640"/>
      <c r="D3543" s="641"/>
      <c r="E3543" s="619"/>
      <c r="F3543" s="637"/>
      <c r="G3543" s="637"/>
      <c r="H3543" s="637"/>
      <c r="I3543" s="642"/>
    </row>
    <row r="3544" spans="1:9">
      <c r="A3544" s="645"/>
      <c r="B3544" s="629"/>
      <c r="C3544" s="630"/>
      <c r="D3544" s="631"/>
      <c r="F3544" s="637"/>
      <c r="G3544" s="637"/>
      <c r="H3544" s="637"/>
      <c r="I3544" s="630"/>
    </row>
    <row r="3545" spans="1:9">
      <c r="A3545" s="645"/>
      <c r="B3545" s="629"/>
      <c r="C3545" s="630"/>
      <c r="D3545" s="631"/>
      <c r="F3545" s="637"/>
      <c r="G3545" s="637"/>
      <c r="H3545" s="637"/>
      <c r="I3545" s="630"/>
    </row>
    <row r="3546" spans="1:9">
      <c r="A3546" s="645"/>
      <c r="B3546" s="629"/>
      <c r="C3546" s="630"/>
      <c r="D3546" s="631"/>
      <c r="F3546" s="632"/>
      <c r="G3546" s="632"/>
      <c r="H3546" s="632"/>
      <c r="I3546" s="633"/>
    </row>
    <row r="3547" spans="1:9">
      <c r="A3547" s="645"/>
      <c r="B3547" s="629"/>
      <c r="C3547" s="630"/>
      <c r="D3547" s="631"/>
      <c r="F3547" s="632"/>
      <c r="G3547" s="632"/>
      <c r="H3547" s="632"/>
      <c r="I3547" s="633"/>
    </row>
    <row r="3548" spans="1:9">
      <c r="A3548" s="645"/>
      <c r="B3548" s="629"/>
      <c r="C3548" s="630"/>
      <c r="D3548" s="631"/>
      <c r="F3548" s="637"/>
      <c r="G3548" s="637"/>
      <c r="H3548" s="637"/>
      <c r="I3548" s="630"/>
    </row>
    <row r="3549" spans="1:9">
      <c r="A3549" s="645"/>
      <c r="B3549" s="629"/>
      <c r="C3549" s="630"/>
      <c r="D3549" s="631"/>
      <c r="F3549" s="637"/>
      <c r="G3549" s="637"/>
      <c r="H3549" s="637"/>
      <c r="I3549" s="630"/>
    </row>
    <row r="3550" spans="1:9">
      <c r="A3550" s="649"/>
      <c r="B3550" s="629"/>
      <c r="C3550" s="630"/>
      <c r="D3550" s="631"/>
      <c r="F3550" s="637"/>
      <c r="G3550" s="637"/>
      <c r="H3550" s="637"/>
      <c r="I3550" s="630"/>
    </row>
    <row r="3551" spans="1:9">
      <c r="A3551" s="649"/>
      <c r="B3551" s="634"/>
      <c r="C3551" s="635"/>
      <c r="D3551" s="636"/>
      <c r="E3551" s="619"/>
      <c r="F3551" s="637"/>
      <c r="G3551" s="637"/>
      <c r="H3551" s="637"/>
      <c r="I3551" s="633"/>
    </row>
    <row r="3552" spans="1:9">
      <c r="A3552" s="649"/>
      <c r="B3552" s="629"/>
      <c r="C3552" s="630"/>
      <c r="D3552" s="631"/>
      <c r="F3552" s="632"/>
      <c r="G3552" s="632"/>
      <c r="H3552" s="632"/>
      <c r="I3552" s="633"/>
    </row>
    <row r="3553" spans="1:9" ht="15">
      <c r="A3553" s="649"/>
      <c r="B3553" s="634"/>
      <c r="C3553" s="638"/>
      <c r="D3553" s="639"/>
      <c r="E3553" s="619"/>
      <c r="F3553" s="637"/>
      <c r="G3553" s="637"/>
      <c r="H3553" s="637"/>
      <c r="I3553" s="642"/>
    </row>
    <row r="3554" spans="1:9">
      <c r="A3554" s="649"/>
      <c r="B3554" s="629"/>
      <c r="C3554" s="630"/>
      <c r="D3554" s="631"/>
      <c r="F3554" s="632"/>
      <c r="G3554" s="632"/>
      <c r="H3554" s="632"/>
      <c r="I3554" s="633"/>
    </row>
    <row r="3555" spans="1:9" ht="15">
      <c r="A3555" s="649"/>
      <c r="B3555" s="635"/>
      <c r="C3555" s="640"/>
      <c r="D3555" s="641"/>
      <c r="E3555" s="619"/>
      <c r="F3555" s="637"/>
      <c r="G3555" s="637"/>
      <c r="H3555" s="637"/>
      <c r="I3555" s="642"/>
    </row>
    <row r="3556" spans="1:9">
      <c r="A3556" s="649"/>
      <c r="B3556" s="629"/>
      <c r="C3556" s="630"/>
      <c r="D3556" s="631"/>
      <c r="F3556" s="637"/>
      <c r="G3556" s="637"/>
      <c r="H3556" s="637"/>
      <c r="I3556" s="630"/>
    </row>
    <row r="3557" spans="1:9" ht="15">
      <c r="A3557" s="649"/>
      <c r="B3557" s="634"/>
      <c r="C3557" s="638"/>
      <c r="D3557" s="639"/>
      <c r="E3557" s="619"/>
      <c r="F3557" s="637"/>
      <c r="G3557" s="637"/>
      <c r="H3557" s="637"/>
      <c r="I3557" s="633"/>
    </row>
    <row r="3558" spans="1:9">
      <c r="A3558" s="628"/>
      <c r="B3558" s="629"/>
      <c r="C3558" s="630"/>
      <c r="D3558" s="631"/>
      <c r="F3558" s="637"/>
      <c r="G3558" s="637"/>
      <c r="H3558" s="637"/>
      <c r="I3558" s="630"/>
    </row>
    <row r="3559" spans="1:9">
      <c r="A3559" s="628"/>
      <c r="B3559" s="629"/>
      <c r="C3559" s="630"/>
      <c r="D3559" s="631"/>
      <c r="F3559" s="632"/>
      <c r="G3559" s="632"/>
      <c r="H3559" s="632"/>
      <c r="I3559" s="633"/>
    </row>
    <row r="3560" spans="1:9">
      <c r="A3560" s="628"/>
      <c r="B3560" s="629"/>
      <c r="C3560" s="630"/>
      <c r="D3560" s="631"/>
      <c r="F3560" s="637"/>
      <c r="G3560" s="637"/>
      <c r="H3560" s="637"/>
      <c r="I3560" s="630"/>
    </row>
    <row r="3561" spans="1:9">
      <c r="A3561" s="628"/>
      <c r="B3561" s="635"/>
      <c r="C3561" s="635"/>
      <c r="D3561" s="636"/>
      <c r="E3561" s="619"/>
      <c r="F3561" s="637"/>
      <c r="G3561" s="637"/>
      <c r="H3561" s="637"/>
      <c r="I3561" s="642"/>
    </row>
    <row r="3562" spans="1:9" ht="15">
      <c r="A3562" s="628"/>
      <c r="B3562" s="635"/>
      <c r="C3562" s="640"/>
      <c r="D3562" s="641"/>
      <c r="E3562" s="619"/>
      <c r="F3562" s="637"/>
      <c r="G3562" s="637"/>
      <c r="H3562" s="637"/>
      <c r="I3562" s="642"/>
    </row>
    <row r="3563" spans="1:9">
      <c r="A3563" s="628"/>
      <c r="B3563" s="629"/>
      <c r="C3563" s="630"/>
      <c r="D3563" s="631"/>
      <c r="F3563" s="632"/>
      <c r="G3563" s="632"/>
      <c r="H3563" s="632"/>
      <c r="I3563" s="633"/>
    </row>
    <row r="3564" spans="1:9">
      <c r="A3564" s="628"/>
      <c r="B3564" s="629"/>
      <c r="C3564" s="630"/>
      <c r="D3564" s="631"/>
      <c r="F3564" s="637"/>
      <c r="G3564" s="637"/>
      <c r="H3564" s="637"/>
      <c r="I3564" s="630"/>
    </row>
    <row r="3565" spans="1:9">
      <c r="A3565" s="628"/>
      <c r="B3565" s="629"/>
      <c r="C3565" s="630"/>
      <c r="D3565" s="631"/>
      <c r="F3565" s="637"/>
      <c r="G3565" s="637"/>
      <c r="H3565" s="637"/>
      <c r="I3565" s="630"/>
    </row>
    <row r="3566" spans="1:9">
      <c r="A3566" s="628"/>
      <c r="B3566" s="629"/>
      <c r="C3566" s="630"/>
      <c r="D3566" s="631"/>
      <c r="F3566" s="632"/>
      <c r="G3566" s="632"/>
      <c r="H3566" s="632"/>
      <c r="I3566" s="633"/>
    </row>
    <row r="3567" spans="1:9">
      <c r="A3567" s="628"/>
      <c r="B3567" s="635"/>
      <c r="C3567" s="635"/>
      <c r="D3567" s="636"/>
      <c r="E3567" s="619"/>
      <c r="F3567" s="637"/>
      <c r="G3567" s="637"/>
      <c r="H3567" s="637"/>
      <c r="I3567" s="642"/>
    </row>
    <row r="3568" spans="1:9" ht="15">
      <c r="A3568" s="628"/>
      <c r="B3568" s="634"/>
      <c r="C3568" s="640"/>
      <c r="D3568" s="641"/>
      <c r="E3568" s="619"/>
      <c r="F3568" s="637"/>
      <c r="G3568" s="637"/>
      <c r="H3568" s="637"/>
      <c r="I3568" s="633"/>
    </row>
    <row r="3569" spans="1:9" ht="15">
      <c r="A3569" s="628"/>
      <c r="B3569" s="634"/>
      <c r="C3569" s="640"/>
      <c r="D3569" s="641"/>
      <c r="E3569" s="619"/>
      <c r="F3569" s="637"/>
      <c r="G3569" s="637"/>
      <c r="H3569" s="637"/>
      <c r="I3569" s="633"/>
    </row>
    <row r="3570" spans="1:9" ht="15">
      <c r="A3570" s="643"/>
      <c r="B3570" s="634"/>
      <c r="C3570" s="640"/>
      <c r="D3570" s="641"/>
      <c r="E3570" s="647"/>
      <c r="F3570" s="637"/>
      <c r="G3570" s="637"/>
      <c r="H3570" s="637"/>
      <c r="I3570" s="633"/>
    </row>
    <row r="3571" spans="1:9">
      <c r="A3571" s="645"/>
      <c r="B3571" s="629"/>
      <c r="C3571" s="630"/>
      <c r="D3571" s="631"/>
      <c r="F3571" s="637"/>
      <c r="G3571" s="637"/>
      <c r="H3571" s="637"/>
      <c r="I3571" s="630"/>
    </row>
    <row r="3572" spans="1:9">
      <c r="A3572" s="645"/>
      <c r="B3572" s="629"/>
      <c r="C3572" s="630"/>
      <c r="D3572" s="631"/>
      <c r="F3572" s="637"/>
      <c r="G3572" s="637"/>
      <c r="H3572" s="637"/>
      <c r="I3572" s="630"/>
    </row>
    <row r="3573" spans="1:9">
      <c r="A3573" s="643"/>
      <c r="B3573" s="629"/>
      <c r="C3573" s="630"/>
      <c r="D3573" s="631"/>
      <c r="F3573" s="632"/>
      <c r="G3573" s="632"/>
      <c r="H3573" s="632"/>
      <c r="I3573" s="633"/>
    </row>
    <row r="3574" spans="1:9">
      <c r="A3574" s="645"/>
      <c r="B3574" s="634"/>
      <c r="C3574" s="635"/>
      <c r="D3574" s="636"/>
      <c r="E3574" s="647"/>
      <c r="F3574" s="637"/>
      <c r="G3574" s="637"/>
      <c r="H3574" s="637"/>
      <c r="I3574" s="633"/>
    </row>
    <row r="3575" spans="1:9">
      <c r="A3575" s="645"/>
      <c r="B3575" s="635"/>
      <c r="C3575" s="635"/>
      <c r="D3575" s="636"/>
      <c r="E3575" s="647"/>
      <c r="F3575" s="637"/>
      <c r="G3575" s="637"/>
      <c r="H3575" s="637"/>
      <c r="I3575" s="630"/>
    </row>
    <row r="3576" spans="1:9">
      <c r="A3576" s="649"/>
      <c r="B3576" s="629"/>
      <c r="C3576" s="630"/>
      <c r="D3576" s="631"/>
      <c r="F3576" s="637"/>
      <c r="G3576" s="637"/>
      <c r="H3576" s="637"/>
      <c r="I3576" s="630"/>
    </row>
    <row r="3577" spans="1:9" ht="15">
      <c r="A3577" s="649"/>
      <c r="B3577" s="634"/>
      <c r="C3577" s="640"/>
      <c r="D3577" s="641"/>
      <c r="E3577" s="647"/>
      <c r="F3577" s="637"/>
      <c r="G3577" s="637"/>
      <c r="H3577" s="637"/>
      <c r="I3577" s="633"/>
    </row>
    <row r="3578" spans="1:9">
      <c r="A3578" s="649"/>
      <c r="B3578" s="629"/>
      <c r="C3578" s="630"/>
      <c r="D3578" s="631"/>
      <c r="F3578" s="632"/>
      <c r="G3578" s="632"/>
      <c r="H3578" s="632"/>
      <c r="I3578" s="633"/>
    </row>
    <row r="3579" spans="1:9">
      <c r="A3579" s="649"/>
      <c r="B3579" s="635"/>
      <c r="C3579" s="635"/>
      <c r="D3579" s="636"/>
      <c r="E3579" s="647"/>
      <c r="F3579" s="637"/>
      <c r="G3579" s="637"/>
      <c r="H3579" s="637"/>
      <c r="I3579" s="642"/>
    </row>
    <row r="3580" spans="1:9">
      <c r="A3580" s="649"/>
      <c r="B3580" s="629"/>
      <c r="C3580" s="630"/>
      <c r="D3580" s="631"/>
      <c r="F3580" s="632"/>
      <c r="G3580" s="632"/>
      <c r="H3580" s="632"/>
      <c r="I3580" s="633"/>
    </row>
    <row r="3581" spans="1:9" ht="15">
      <c r="A3581" s="649"/>
      <c r="B3581" s="634"/>
      <c r="C3581" s="640"/>
      <c r="D3581" s="641"/>
      <c r="E3581" s="647"/>
      <c r="F3581" s="637"/>
      <c r="G3581" s="637"/>
      <c r="H3581" s="637"/>
      <c r="I3581" s="633"/>
    </row>
    <row r="3582" spans="1:9" ht="15">
      <c r="A3582" s="649"/>
      <c r="B3582" s="634"/>
      <c r="C3582" s="640"/>
      <c r="D3582" s="641"/>
      <c r="E3582" s="647"/>
      <c r="F3582" s="637"/>
      <c r="G3582" s="637"/>
      <c r="H3582" s="637"/>
      <c r="I3582" s="633"/>
    </row>
    <row r="3583" spans="1:9" ht="15">
      <c r="A3583" s="649"/>
      <c r="B3583" s="635"/>
      <c r="C3583" s="640"/>
      <c r="D3583" s="641"/>
      <c r="E3583" s="647"/>
      <c r="F3583" s="637"/>
      <c r="G3583" s="637"/>
      <c r="H3583" s="637"/>
      <c r="I3583" s="630"/>
    </row>
    <row r="3584" spans="1:9" ht="15">
      <c r="A3584" s="649"/>
      <c r="B3584" s="635"/>
      <c r="C3584" s="638"/>
      <c r="D3584" s="639"/>
      <c r="E3584" s="647"/>
      <c r="F3584" s="637"/>
      <c r="G3584" s="637"/>
      <c r="H3584" s="637"/>
      <c r="I3584" s="642"/>
    </row>
    <row r="3585" spans="1:9" ht="15">
      <c r="A3585" s="628"/>
      <c r="B3585" s="634"/>
      <c r="C3585" s="640"/>
      <c r="D3585" s="641"/>
      <c r="E3585" s="619"/>
      <c r="F3585" s="637"/>
      <c r="G3585" s="637"/>
      <c r="H3585" s="637"/>
      <c r="I3585" s="633"/>
    </row>
    <row r="3586" spans="1:9">
      <c r="A3586" s="628"/>
      <c r="B3586" s="629"/>
      <c r="C3586" s="630"/>
      <c r="D3586" s="631"/>
      <c r="F3586" s="632"/>
      <c r="G3586" s="632"/>
      <c r="H3586" s="632"/>
      <c r="I3586" s="633"/>
    </row>
    <row r="3587" spans="1:9">
      <c r="A3587" s="628"/>
      <c r="B3587" s="635"/>
      <c r="C3587" s="635"/>
      <c r="D3587" s="636"/>
      <c r="E3587" s="619"/>
      <c r="F3587" s="637"/>
      <c r="G3587" s="637"/>
      <c r="H3587" s="637"/>
      <c r="I3587" s="642"/>
    </row>
    <row r="3588" spans="1:9">
      <c r="A3588" s="628"/>
      <c r="B3588" s="634"/>
      <c r="C3588" s="635"/>
      <c r="D3588" s="636"/>
      <c r="E3588" s="619"/>
      <c r="F3588" s="637"/>
      <c r="G3588" s="637"/>
      <c r="H3588" s="637"/>
      <c r="I3588" s="633"/>
    </row>
    <row r="3589" spans="1:9">
      <c r="A3589" s="628"/>
      <c r="B3589" s="635"/>
      <c r="C3589" s="635"/>
      <c r="D3589" s="636"/>
      <c r="E3589" s="619"/>
      <c r="F3589" s="637"/>
      <c r="G3589" s="637"/>
      <c r="H3589" s="637"/>
      <c r="I3589" s="642"/>
    </row>
    <row r="3590" spans="1:9">
      <c r="A3590" s="628"/>
      <c r="B3590" s="634"/>
      <c r="C3590" s="635"/>
      <c r="D3590" s="636"/>
      <c r="E3590" s="619"/>
      <c r="F3590" s="637"/>
      <c r="G3590" s="637"/>
      <c r="H3590" s="637"/>
      <c r="I3590" s="633"/>
    </row>
    <row r="3591" spans="1:9">
      <c r="A3591" s="628"/>
      <c r="B3591" s="634"/>
      <c r="C3591" s="635"/>
      <c r="D3591" s="636"/>
      <c r="E3591" s="619"/>
      <c r="F3591" s="637"/>
      <c r="G3591" s="637"/>
      <c r="H3591" s="637"/>
      <c r="I3591" s="642"/>
    </row>
    <row r="3592" spans="1:9">
      <c r="A3592" s="628"/>
      <c r="B3592" s="635"/>
      <c r="C3592" s="635"/>
      <c r="D3592" s="636"/>
      <c r="E3592" s="619"/>
      <c r="F3592" s="637"/>
      <c r="G3592" s="637"/>
      <c r="H3592" s="637"/>
      <c r="I3592" s="642"/>
    </row>
    <row r="3593" spans="1:9">
      <c r="A3593" s="628"/>
      <c r="B3593" s="634"/>
      <c r="C3593" s="635"/>
      <c r="D3593" s="636"/>
      <c r="E3593" s="619"/>
      <c r="F3593" s="637"/>
      <c r="G3593" s="637"/>
      <c r="H3593" s="637"/>
      <c r="I3593" s="633"/>
    </row>
    <row r="3594" spans="1:9">
      <c r="A3594" s="628"/>
      <c r="B3594" s="629"/>
      <c r="C3594" s="630"/>
      <c r="D3594" s="631"/>
      <c r="F3594" s="632"/>
      <c r="G3594" s="632"/>
      <c r="H3594" s="632"/>
      <c r="I3594" s="633"/>
    </row>
    <row r="3595" spans="1:9">
      <c r="A3595" s="628"/>
      <c r="B3595" s="634"/>
      <c r="C3595" s="635"/>
      <c r="D3595" s="636"/>
      <c r="E3595" s="619"/>
      <c r="F3595" s="637"/>
      <c r="G3595" s="637"/>
      <c r="H3595" s="637"/>
      <c r="I3595" s="633"/>
    </row>
    <row r="3596" spans="1:9">
      <c r="A3596" s="628"/>
      <c r="B3596" s="629"/>
      <c r="C3596" s="630"/>
      <c r="D3596" s="631"/>
      <c r="F3596" s="637"/>
      <c r="G3596" s="637"/>
      <c r="H3596" s="637"/>
      <c r="I3596" s="630"/>
    </row>
    <row r="3597" spans="1:9">
      <c r="A3597" s="628"/>
      <c r="B3597" s="629"/>
      <c r="C3597" s="630"/>
      <c r="D3597" s="631"/>
      <c r="F3597" s="632"/>
      <c r="G3597" s="632"/>
      <c r="H3597" s="632"/>
      <c r="I3597" s="633"/>
    </row>
    <row r="3598" spans="1:9">
      <c r="A3598" s="628"/>
      <c r="B3598" s="629"/>
      <c r="C3598" s="630"/>
      <c r="D3598" s="631"/>
      <c r="F3598" s="637"/>
      <c r="G3598" s="637"/>
      <c r="H3598" s="637"/>
      <c r="I3598" s="630"/>
    </row>
    <row r="3599" spans="1:9">
      <c r="A3599" s="628"/>
      <c r="B3599" s="630"/>
      <c r="C3599" s="630"/>
      <c r="D3599" s="631"/>
      <c r="E3599" s="619"/>
      <c r="F3599" s="637"/>
      <c r="G3599" s="637"/>
      <c r="H3599" s="637"/>
      <c r="I3599" s="642"/>
    </row>
    <row r="3600" spans="1:9">
      <c r="A3600" s="628"/>
      <c r="B3600" s="630"/>
      <c r="C3600" s="630"/>
      <c r="D3600" s="631"/>
      <c r="E3600" s="619"/>
      <c r="F3600" s="637"/>
      <c r="G3600" s="637"/>
      <c r="H3600" s="637"/>
      <c r="I3600" s="642"/>
    </row>
    <row r="3601" spans="1:9">
      <c r="A3601" s="628"/>
      <c r="B3601" s="629"/>
      <c r="C3601" s="630"/>
      <c r="D3601" s="631"/>
      <c r="E3601" s="619"/>
      <c r="F3601" s="637"/>
      <c r="G3601" s="637"/>
      <c r="H3601" s="637"/>
      <c r="I3601" s="633"/>
    </row>
    <row r="3602" spans="1:9">
      <c r="A3602" s="628"/>
      <c r="B3602" s="629"/>
      <c r="C3602" s="630"/>
      <c r="D3602" s="631"/>
      <c r="E3602" s="619"/>
      <c r="F3602" s="637"/>
      <c r="G3602" s="637"/>
      <c r="H3602" s="637"/>
      <c r="I3602" s="633"/>
    </row>
    <row r="3603" spans="1:9">
      <c r="A3603" s="628"/>
      <c r="B3603" s="630"/>
      <c r="C3603" s="630"/>
      <c r="D3603" s="631"/>
      <c r="E3603" s="619"/>
      <c r="F3603" s="637"/>
      <c r="G3603" s="637"/>
      <c r="H3603" s="637"/>
      <c r="I3603" s="642"/>
    </row>
    <row r="3604" spans="1:9">
      <c r="A3604" s="628"/>
      <c r="B3604" s="629"/>
      <c r="C3604" s="630"/>
      <c r="D3604" s="631"/>
      <c r="E3604" s="619"/>
      <c r="F3604" s="637"/>
      <c r="G3604" s="637"/>
      <c r="H3604" s="637"/>
      <c r="I3604" s="633"/>
    </row>
    <row r="3605" spans="1:9">
      <c r="A3605" s="628"/>
      <c r="B3605" s="630"/>
      <c r="C3605" s="630"/>
      <c r="D3605" s="631"/>
      <c r="E3605" s="647"/>
      <c r="F3605" s="637"/>
      <c r="G3605" s="637"/>
      <c r="H3605" s="637"/>
      <c r="I3605" s="642"/>
    </row>
    <row r="3606" spans="1:9">
      <c r="A3606" s="628"/>
      <c r="B3606" s="629"/>
      <c r="C3606" s="630"/>
      <c r="D3606" s="631"/>
      <c r="F3606" s="632"/>
      <c r="G3606" s="632"/>
      <c r="H3606" s="632"/>
      <c r="I3606" s="633"/>
    </row>
    <row r="3607" spans="1:9">
      <c r="A3607" s="628"/>
      <c r="B3607" s="653"/>
      <c r="C3607" s="654"/>
      <c r="D3607" s="655"/>
      <c r="E3607" s="619"/>
      <c r="F3607" s="637"/>
      <c r="G3607" s="637"/>
      <c r="H3607" s="637"/>
      <c r="I3607" s="633"/>
    </row>
    <row r="3608" spans="1:9">
      <c r="A3608" s="628"/>
      <c r="B3608" s="629"/>
      <c r="C3608" s="630"/>
      <c r="D3608" s="631"/>
      <c r="F3608" s="632"/>
      <c r="G3608" s="632"/>
      <c r="H3608" s="632"/>
      <c r="I3608" s="633"/>
    </row>
    <row r="3609" spans="1:9">
      <c r="A3609" s="628"/>
      <c r="B3609" s="629"/>
      <c r="C3609" s="630"/>
      <c r="D3609" s="631"/>
      <c r="F3609" s="637"/>
      <c r="G3609" s="637"/>
      <c r="H3609" s="637"/>
      <c r="I3609" s="630"/>
    </row>
    <row r="3610" spans="1:9">
      <c r="A3610" s="643"/>
      <c r="B3610" s="629"/>
      <c r="C3610" s="630"/>
      <c r="D3610" s="631"/>
      <c r="F3610" s="637"/>
      <c r="G3610" s="637"/>
      <c r="H3610" s="637"/>
      <c r="I3610" s="630"/>
    </row>
    <row r="3611" spans="1:9">
      <c r="A3611" s="656"/>
      <c r="B3611" s="629"/>
      <c r="C3611" s="630"/>
      <c r="D3611" s="631"/>
      <c r="F3611" s="637"/>
      <c r="G3611" s="637"/>
      <c r="H3611" s="637"/>
      <c r="I3611" s="630"/>
    </row>
    <row r="3612" spans="1:9">
      <c r="A3612" s="656"/>
      <c r="B3612" s="653"/>
      <c r="C3612" s="654"/>
      <c r="D3612" s="655"/>
      <c r="E3612" s="619"/>
      <c r="F3612" s="637"/>
      <c r="G3612" s="637"/>
      <c r="H3612" s="637"/>
      <c r="I3612" s="633"/>
    </row>
    <row r="3613" spans="1:9">
      <c r="A3613" s="643"/>
      <c r="B3613" s="629"/>
      <c r="C3613" s="630"/>
      <c r="D3613" s="631"/>
      <c r="F3613" s="632"/>
      <c r="G3613" s="632"/>
      <c r="H3613" s="632"/>
      <c r="I3613" s="633"/>
    </row>
    <row r="3614" spans="1:9">
      <c r="A3614" s="646"/>
      <c r="B3614" s="629"/>
      <c r="C3614" s="630"/>
      <c r="D3614" s="631"/>
      <c r="F3614" s="637"/>
      <c r="G3614" s="637"/>
      <c r="H3614" s="637"/>
      <c r="I3614" s="630"/>
    </row>
    <row r="3615" spans="1:9">
      <c r="A3615" s="643"/>
      <c r="B3615" s="629"/>
      <c r="C3615" s="630"/>
      <c r="D3615" s="631"/>
      <c r="F3615" s="637"/>
      <c r="G3615" s="637"/>
      <c r="H3615" s="637"/>
      <c r="I3615" s="630"/>
    </row>
    <row r="3616" spans="1:9">
      <c r="A3616" s="643"/>
      <c r="B3616" s="629"/>
      <c r="C3616" s="630"/>
      <c r="D3616" s="631"/>
      <c r="F3616" s="632"/>
      <c r="G3616" s="632"/>
      <c r="H3616" s="632"/>
      <c r="I3616" s="633"/>
    </row>
    <row r="3617" spans="1:9">
      <c r="A3617" s="643"/>
      <c r="B3617" s="629"/>
      <c r="C3617" s="630"/>
      <c r="D3617" s="631"/>
      <c r="F3617" s="637"/>
      <c r="G3617" s="637"/>
      <c r="H3617" s="637"/>
      <c r="I3617" s="630"/>
    </row>
    <row r="3618" spans="1:9">
      <c r="A3618" s="644"/>
      <c r="B3618" s="629"/>
      <c r="C3618" s="630"/>
      <c r="D3618" s="631"/>
      <c r="F3618" s="637"/>
      <c r="G3618" s="637"/>
      <c r="H3618" s="637"/>
      <c r="I3618" s="630"/>
    </row>
    <row r="3619" spans="1:9">
      <c r="A3619" s="643"/>
      <c r="B3619" s="629"/>
      <c r="C3619" s="630"/>
      <c r="D3619" s="631"/>
      <c r="F3619" s="632"/>
      <c r="G3619" s="632"/>
      <c r="H3619" s="632"/>
      <c r="I3619" s="633"/>
    </row>
    <row r="3620" spans="1:9">
      <c r="A3620" s="643"/>
      <c r="B3620" s="629"/>
      <c r="C3620" s="630"/>
      <c r="D3620" s="631"/>
      <c r="F3620" s="637"/>
      <c r="G3620" s="637"/>
      <c r="H3620" s="637"/>
      <c r="I3620" s="630"/>
    </row>
    <row r="3621" spans="1:9">
      <c r="A3621" s="645"/>
      <c r="B3621" s="629"/>
      <c r="C3621" s="630"/>
      <c r="D3621" s="631"/>
      <c r="F3621" s="637"/>
      <c r="G3621" s="637"/>
      <c r="H3621" s="637"/>
      <c r="I3621" s="630"/>
    </row>
    <row r="3622" spans="1:9">
      <c r="A3622" s="645"/>
      <c r="B3622" s="653"/>
      <c r="C3622" s="654"/>
      <c r="D3622" s="655"/>
      <c r="E3622" s="619"/>
      <c r="F3622" s="637"/>
      <c r="G3622" s="637"/>
      <c r="H3622" s="637"/>
      <c r="I3622" s="633"/>
    </row>
    <row r="3623" spans="1:9">
      <c r="A3623" s="645"/>
      <c r="B3623" s="653"/>
      <c r="C3623" s="654"/>
      <c r="D3623" s="655"/>
      <c r="E3623" s="619"/>
      <c r="F3623" s="637"/>
      <c r="G3623" s="637"/>
      <c r="H3623" s="637"/>
      <c r="I3623" s="633"/>
    </row>
    <row r="3624" spans="1:9">
      <c r="A3624" s="645"/>
      <c r="B3624" s="629"/>
      <c r="C3624" s="630"/>
      <c r="D3624" s="631"/>
      <c r="F3624" s="637"/>
      <c r="G3624" s="637"/>
      <c r="H3624" s="637"/>
      <c r="I3624" s="630"/>
    </row>
    <row r="3625" spans="1:9">
      <c r="A3625" s="645"/>
      <c r="B3625" s="629"/>
      <c r="C3625" s="630"/>
      <c r="D3625" s="631"/>
      <c r="F3625" s="637"/>
      <c r="G3625" s="637"/>
      <c r="H3625" s="637"/>
      <c r="I3625" s="630"/>
    </row>
    <row r="3626" spans="1:9">
      <c r="A3626" s="645"/>
      <c r="B3626" s="629"/>
      <c r="C3626" s="630"/>
      <c r="D3626" s="631"/>
      <c r="F3626" s="637"/>
      <c r="G3626" s="637"/>
      <c r="H3626" s="637"/>
      <c r="I3626" s="630"/>
    </row>
    <row r="3627" spans="1:9">
      <c r="A3627" s="645"/>
      <c r="B3627" s="629"/>
      <c r="C3627" s="630"/>
      <c r="D3627" s="631"/>
      <c r="F3627" s="637"/>
      <c r="G3627" s="637"/>
      <c r="H3627" s="637"/>
      <c r="I3627" s="630"/>
    </row>
    <row r="3628" spans="1:9">
      <c r="A3628" s="645"/>
      <c r="B3628" s="629"/>
      <c r="C3628" s="630"/>
      <c r="D3628" s="631"/>
      <c r="F3628" s="637"/>
      <c r="G3628" s="637"/>
      <c r="H3628" s="637"/>
      <c r="I3628" s="630"/>
    </row>
    <row r="3629" spans="1:9">
      <c r="A3629" s="649"/>
      <c r="B3629" s="629"/>
      <c r="C3629" s="630"/>
      <c r="D3629" s="631"/>
      <c r="F3629" s="632"/>
      <c r="G3629" s="632"/>
      <c r="H3629" s="632"/>
      <c r="I3629" s="633"/>
    </row>
    <row r="3630" spans="1:9">
      <c r="A3630" s="649"/>
      <c r="B3630" s="653"/>
      <c r="C3630" s="654"/>
      <c r="D3630" s="655"/>
      <c r="E3630" s="619"/>
      <c r="F3630" s="637"/>
      <c r="G3630" s="637"/>
      <c r="H3630" s="637"/>
      <c r="I3630" s="642"/>
    </row>
    <row r="3631" spans="1:9">
      <c r="A3631" s="649"/>
      <c r="B3631" s="629"/>
      <c r="C3631" s="630"/>
      <c r="D3631" s="631"/>
      <c r="F3631" s="632"/>
      <c r="G3631" s="632"/>
      <c r="H3631" s="632"/>
      <c r="I3631" s="633"/>
    </row>
    <row r="3632" spans="1:9">
      <c r="A3632" s="649"/>
      <c r="B3632" s="629"/>
      <c r="C3632" s="630"/>
      <c r="D3632" s="631"/>
      <c r="F3632" s="637"/>
      <c r="G3632" s="637"/>
      <c r="H3632" s="637"/>
      <c r="I3632" s="630"/>
    </row>
    <row r="3633" spans="1:9">
      <c r="A3633" s="649"/>
      <c r="B3633" s="629"/>
      <c r="C3633" s="630"/>
      <c r="D3633" s="631"/>
      <c r="F3633" s="637"/>
      <c r="G3633" s="637"/>
      <c r="H3633" s="637"/>
      <c r="I3633" s="630"/>
    </row>
    <row r="3634" spans="1:9">
      <c r="A3634" s="649"/>
      <c r="B3634" s="629"/>
      <c r="C3634" s="630"/>
      <c r="D3634" s="631"/>
      <c r="F3634" s="632"/>
      <c r="G3634" s="632"/>
      <c r="H3634" s="632"/>
      <c r="I3634" s="633"/>
    </row>
    <row r="3635" spans="1:9">
      <c r="A3635" s="649"/>
      <c r="B3635" s="629"/>
      <c r="C3635" s="630"/>
      <c r="D3635" s="631"/>
      <c r="F3635" s="637"/>
      <c r="G3635" s="637"/>
      <c r="H3635" s="637"/>
      <c r="I3635" s="630"/>
    </row>
    <row r="3636" spans="1:9">
      <c r="A3636" s="649"/>
      <c r="B3636" s="629"/>
      <c r="C3636" s="630"/>
      <c r="D3636" s="631"/>
      <c r="F3636" s="637"/>
      <c r="G3636" s="637"/>
      <c r="H3636" s="637"/>
      <c r="I3636" s="630"/>
    </row>
    <row r="3637" spans="1:9">
      <c r="A3637" s="649"/>
      <c r="B3637" s="629"/>
      <c r="C3637" s="630"/>
      <c r="D3637" s="631"/>
      <c r="F3637" s="632"/>
      <c r="G3637" s="632"/>
      <c r="H3637" s="632"/>
      <c r="I3637" s="633"/>
    </row>
    <row r="3638" spans="1:9">
      <c r="A3638" s="649"/>
      <c r="B3638" s="629"/>
      <c r="C3638" s="630"/>
      <c r="D3638" s="631"/>
      <c r="F3638" s="637"/>
      <c r="G3638" s="637"/>
      <c r="H3638" s="637"/>
      <c r="I3638" s="630"/>
    </row>
    <row r="3639" spans="1:9">
      <c r="A3639" s="649"/>
      <c r="B3639" s="653"/>
      <c r="C3639" s="654"/>
      <c r="D3639" s="655"/>
      <c r="E3639" s="619"/>
      <c r="F3639" s="637"/>
      <c r="G3639" s="637"/>
      <c r="H3639" s="637"/>
      <c r="I3639" s="642"/>
    </row>
    <row r="3640" spans="1:9">
      <c r="A3640" s="649"/>
      <c r="B3640" s="629"/>
      <c r="C3640" s="630"/>
      <c r="D3640" s="631"/>
      <c r="F3640" s="632"/>
      <c r="G3640" s="632"/>
      <c r="H3640" s="632"/>
      <c r="I3640" s="633"/>
    </row>
    <row r="3641" spans="1:9">
      <c r="A3641" s="649"/>
      <c r="B3641" s="629"/>
      <c r="C3641" s="630"/>
      <c r="D3641" s="631"/>
      <c r="E3641" s="664"/>
      <c r="F3641" s="665"/>
      <c r="G3641" s="637"/>
      <c r="H3641" s="637"/>
      <c r="I3641" s="630"/>
    </row>
    <row r="3642" spans="1:9">
      <c r="A3642" s="649"/>
      <c r="B3642" s="629"/>
      <c r="C3642" s="630"/>
      <c r="D3642" s="631"/>
      <c r="E3642" s="664"/>
      <c r="F3642" s="666"/>
      <c r="G3642" s="632"/>
      <c r="H3642" s="632"/>
      <c r="I3642" s="633"/>
    </row>
    <row r="3643" spans="1:9">
      <c r="A3643" s="649"/>
      <c r="B3643" s="629"/>
      <c r="C3643" s="630"/>
      <c r="D3643" s="631"/>
      <c r="E3643" s="664"/>
      <c r="F3643" s="665"/>
      <c r="G3643" s="637"/>
      <c r="H3643" s="637"/>
      <c r="I3643" s="630"/>
    </row>
    <row r="3644" spans="1:9">
      <c r="A3644" s="649"/>
      <c r="B3644" s="629"/>
      <c r="C3644" s="630"/>
      <c r="D3644" s="631"/>
      <c r="E3644" s="664"/>
      <c r="F3644" s="665"/>
      <c r="G3644" s="637"/>
      <c r="H3644" s="637"/>
      <c r="I3644" s="630"/>
    </row>
    <row r="3645" spans="1:9">
      <c r="A3645" s="628"/>
      <c r="B3645" s="629"/>
      <c r="C3645" s="630"/>
      <c r="D3645" s="631"/>
      <c r="E3645" s="637"/>
      <c r="F3645" s="665"/>
      <c r="G3645" s="637"/>
      <c r="H3645" s="637"/>
      <c r="I3645" s="633"/>
    </row>
    <row r="3646" spans="1:9">
      <c r="A3646" s="628"/>
      <c r="B3646" s="629"/>
      <c r="C3646" s="630"/>
      <c r="D3646" s="631"/>
      <c r="E3646" s="664"/>
      <c r="F3646" s="666"/>
      <c r="G3646" s="632"/>
      <c r="H3646" s="632"/>
      <c r="I3646" s="633"/>
    </row>
    <row r="3647" spans="1:9">
      <c r="A3647" s="628"/>
      <c r="B3647" s="654"/>
      <c r="C3647" s="654"/>
      <c r="D3647" s="655"/>
      <c r="E3647" s="637"/>
      <c r="F3647" s="665"/>
      <c r="G3647" s="637"/>
      <c r="H3647" s="637"/>
      <c r="I3647" s="642"/>
    </row>
    <row r="3648" spans="1:9">
      <c r="A3648" s="628"/>
      <c r="B3648" s="629"/>
      <c r="C3648" s="630"/>
      <c r="D3648" s="631"/>
      <c r="E3648" s="664"/>
      <c r="F3648" s="666"/>
      <c r="G3648" s="632"/>
      <c r="H3648" s="632"/>
      <c r="I3648" s="633"/>
    </row>
    <row r="3649" spans="1:9">
      <c r="A3649" s="628"/>
      <c r="B3649" s="653"/>
      <c r="C3649" s="654"/>
      <c r="D3649" s="655"/>
      <c r="E3649" s="637"/>
      <c r="F3649" s="665"/>
      <c r="G3649" s="637"/>
      <c r="H3649" s="637"/>
      <c r="I3649" s="633"/>
    </row>
    <row r="3650" spans="1:9">
      <c r="A3650" s="628"/>
      <c r="B3650" s="629"/>
      <c r="C3650" s="630"/>
      <c r="D3650" s="631"/>
      <c r="E3650" s="664"/>
      <c r="F3650" s="665"/>
      <c r="G3650" s="637"/>
      <c r="H3650" s="637"/>
      <c r="I3650" s="630"/>
    </row>
    <row r="3651" spans="1:9">
      <c r="A3651" s="628"/>
      <c r="B3651" s="629"/>
      <c r="C3651" s="630"/>
      <c r="D3651" s="631"/>
      <c r="E3651" s="664"/>
      <c r="F3651" s="665"/>
      <c r="G3651" s="637"/>
      <c r="H3651" s="637"/>
      <c r="I3651" s="630"/>
    </row>
    <row r="3652" spans="1:9">
      <c r="A3652" s="628"/>
      <c r="B3652" s="629"/>
      <c r="C3652" s="630"/>
      <c r="D3652" s="631"/>
      <c r="E3652" s="664"/>
      <c r="F3652" s="666"/>
      <c r="G3652" s="632"/>
      <c r="H3652" s="632"/>
      <c r="I3652" s="633"/>
    </row>
    <row r="3653" spans="1:9">
      <c r="A3653" s="628"/>
      <c r="B3653" s="630"/>
      <c r="C3653" s="630"/>
      <c r="D3653" s="631"/>
      <c r="E3653" s="637"/>
      <c r="F3653" s="665"/>
      <c r="G3653" s="637"/>
      <c r="H3653" s="637"/>
      <c r="I3653" s="642"/>
    </row>
    <row r="3654" spans="1:9">
      <c r="A3654" s="628"/>
      <c r="B3654" s="629"/>
      <c r="C3654" s="630"/>
      <c r="D3654" s="631"/>
      <c r="E3654" s="664"/>
      <c r="F3654" s="666"/>
      <c r="G3654" s="632"/>
      <c r="H3654" s="632"/>
      <c r="I3654" s="633"/>
    </row>
    <row r="3655" spans="1:9">
      <c r="A3655" s="628"/>
      <c r="B3655" s="629"/>
      <c r="C3655" s="630"/>
      <c r="D3655" s="631"/>
      <c r="E3655" s="664"/>
      <c r="F3655" s="666"/>
      <c r="G3655" s="632"/>
      <c r="H3655" s="632"/>
      <c r="I3655" s="633"/>
    </row>
    <row r="3656" spans="1:9">
      <c r="A3656" s="628"/>
      <c r="B3656" s="629"/>
      <c r="C3656" s="630"/>
      <c r="D3656" s="631"/>
      <c r="E3656" s="664"/>
      <c r="F3656" s="665"/>
      <c r="G3656" s="637"/>
      <c r="H3656" s="637"/>
      <c r="I3656" s="630"/>
    </row>
    <row r="3657" spans="1:9">
      <c r="A3657" s="628"/>
      <c r="B3657" s="629"/>
      <c r="C3657" s="630"/>
      <c r="D3657" s="631"/>
      <c r="E3657" s="664"/>
      <c r="F3657" s="665"/>
      <c r="G3657" s="637"/>
      <c r="H3657" s="637"/>
      <c r="I3657" s="630"/>
    </row>
    <row r="3658" spans="1:9">
      <c r="A3658" s="628"/>
      <c r="B3658" s="629"/>
      <c r="C3658" s="630"/>
      <c r="D3658" s="631"/>
      <c r="E3658" s="664"/>
      <c r="F3658" s="666"/>
      <c r="G3658" s="632"/>
      <c r="H3658" s="632"/>
      <c r="I3658" s="633"/>
    </row>
    <row r="3659" spans="1:9">
      <c r="A3659" s="628"/>
      <c r="B3659" s="629"/>
      <c r="C3659" s="630"/>
      <c r="D3659" s="631"/>
      <c r="E3659" s="664"/>
      <c r="F3659" s="665"/>
      <c r="G3659" s="637"/>
      <c r="H3659" s="637"/>
      <c r="I3659" s="630"/>
    </row>
    <row r="3660" spans="1:9">
      <c r="A3660" s="628"/>
      <c r="B3660" s="653"/>
      <c r="C3660" s="654"/>
      <c r="D3660" s="655"/>
      <c r="E3660" s="637"/>
      <c r="F3660" s="665"/>
      <c r="G3660" s="637"/>
      <c r="H3660" s="637"/>
      <c r="I3660" s="633"/>
    </row>
    <row r="3661" spans="1:9">
      <c r="A3661" s="628"/>
      <c r="B3661" s="654"/>
      <c r="C3661" s="654"/>
      <c r="D3661" s="655"/>
      <c r="E3661" s="637"/>
      <c r="F3661" s="665"/>
      <c r="G3661" s="637"/>
      <c r="H3661" s="637"/>
      <c r="I3661" s="642"/>
    </row>
    <row r="3662" spans="1:9">
      <c r="A3662" s="628"/>
      <c r="B3662" s="653"/>
      <c r="C3662" s="654"/>
      <c r="D3662" s="655"/>
      <c r="E3662" s="637"/>
      <c r="F3662" s="665"/>
      <c r="G3662" s="637"/>
      <c r="H3662" s="637"/>
      <c r="I3662" s="642"/>
    </row>
    <row r="3663" spans="1:9">
      <c r="A3663" s="628"/>
      <c r="B3663" s="629"/>
      <c r="C3663" s="630"/>
      <c r="D3663" s="631"/>
      <c r="E3663" s="664"/>
      <c r="F3663" s="665"/>
      <c r="G3663" s="637"/>
      <c r="H3663" s="637"/>
      <c r="I3663" s="630"/>
    </row>
    <row r="3664" spans="1:9">
      <c r="A3664" s="628"/>
      <c r="B3664" s="653"/>
      <c r="C3664" s="654"/>
      <c r="D3664" s="655"/>
      <c r="E3664" s="637"/>
      <c r="F3664" s="665"/>
      <c r="G3664" s="637"/>
      <c r="H3664" s="637"/>
      <c r="I3664" s="633"/>
    </row>
    <row r="3665" spans="1:9">
      <c r="A3665" s="628"/>
      <c r="B3665" s="629"/>
      <c r="C3665" s="630"/>
      <c r="D3665" s="631"/>
      <c r="E3665" s="664"/>
      <c r="F3665" s="666"/>
      <c r="G3665" s="632"/>
      <c r="H3665" s="632"/>
      <c r="I3665" s="633"/>
    </row>
    <row r="3666" spans="1:9">
      <c r="A3666" s="628"/>
      <c r="B3666" s="629"/>
      <c r="C3666" s="630"/>
      <c r="D3666" s="631"/>
      <c r="E3666" s="664"/>
      <c r="F3666" s="665"/>
      <c r="G3666" s="637"/>
      <c r="H3666" s="637"/>
      <c r="I3666" s="630"/>
    </row>
    <row r="3667" spans="1:9">
      <c r="A3667" s="643"/>
      <c r="B3667" s="629"/>
      <c r="C3667" s="630"/>
      <c r="D3667" s="631"/>
      <c r="E3667" s="664"/>
      <c r="F3667" s="665"/>
      <c r="G3667" s="637"/>
      <c r="H3667" s="637"/>
      <c r="I3667" s="630"/>
    </row>
    <row r="3668" spans="1:9">
      <c r="A3668" s="643"/>
      <c r="B3668" s="629"/>
      <c r="C3668" s="630"/>
      <c r="D3668" s="631"/>
      <c r="E3668" s="664"/>
      <c r="F3668" s="666"/>
      <c r="G3668" s="632"/>
      <c r="H3668" s="632"/>
      <c r="I3668" s="633"/>
    </row>
    <row r="3669" spans="1:9">
      <c r="A3669" s="645"/>
      <c r="B3669" s="629"/>
      <c r="C3669" s="630"/>
      <c r="D3669" s="631"/>
      <c r="E3669" s="664"/>
      <c r="F3669" s="665"/>
      <c r="G3669" s="637"/>
      <c r="H3669" s="637"/>
      <c r="I3669" s="630"/>
    </row>
    <row r="3670" spans="1:9">
      <c r="A3670" s="643"/>
      <c r="B3670" s="629"/>
      <c r="C3670" s="630"/>
      <c r="D3670" s="631"/>
      <c r="E3670" s="664"/>
      <c r="F3670" s="665"/>
      <c r="G3670" s="637"/>
      <c r="H3670" s="637"/>
      <c r="I3670" s="630"/>
    </row>
    <row r="3671" spans="1:9">
      <c r="A3671" s="645"/>
      <c r="B3671" s="653"/>
      <c r="C3671" s="654"/>
      <c r="D3671" s="655"/>
      <c r="E3671" s="637"/>
      <c r="F3671" s="665"/>
      <c r="G3671" s="637"/>
      <c r="H3671" s="637"/>
      <c r="I3671" s="633"/>
    </row>
    <row r="3672" spans="1:9">
      <c r="A3672" s="643"/>
      <c r="B3672" s="653"/>
      <c r="C3672" s="654"/>
      <c r="D3672" s="655"/>
      <c r="E3672" s="637"/>
      <c r="F3672" s="665"/>
      <c r="G3672" s="637"/>
      <c r="H3672" s="637"/>
      <c r="I3672" s="633"/>
    </row>
    <row r="3673" spans="1:9">
      <c r="A3673" s="643"/>
      <c r="B3673" s="629"/>
      <c r="C3673" s="630"/>
      <c r="D3673" s="631"/>
      <c r="E3673" s="664"/>
      <c r="F3673" s="666"/>
      <c r="G3673" s="632"/>
      <c r="H3673" s="632"/>
      <c r="I3673" s="633"/>
    </row>
    <row r="3674" spans="1:9">
      <c r="A3674" s="643"/>
      <c r="B3674" s="629"/>
      <c r="C3674" s="630"/>
      <c r="D3674" s="631"/>
      <c r="E3674" s="664"/>
      <c r="F3674" s="665"/>
      <c r="G3674" s="637"/>
      <c r="H3674" s="637"/>
      <c r="I3674" s="630"/>
    </row>
    <row r="3675" spans="1:9">
      <c r="A3675" s="643"/>
      <c r="B3675" s="629"/>
      <c r="C3675" s="630"/>
      <c r="D3675" s="631"/>
      <c r="E3675" s="664"/>
      <c r="F3675" s="665"/>
      <c r="G3675" s="637"/>
      <c r="H3675" s="637"/>
      <c r="I3675" s="630"/>
    </row>
    <row r="3676" spans="1:9">
      <c r="A3676" s="645"/>
      <c r="B3676" s="629"/>
      <c r="C3676" s="630"/>
      <c r="D3676" s="631"/>
      <c r="E3676" s="664"/>
      <c r="F3676" s="665"/>
      <c r="G3676" s="637"/>
      <c r="H3676" s="637"/>
      <c r="I3676" s="630"/>
    </row>
    <row r="3677" spans="1:9">
      <c r="A3677" s="645"/>
      <c r="B3677" s="629"/>
      <c r="C3677" s="630"/>
      <c r="D3677" s="631"/>
      <c r="E3677" s="664"/>
      <c r="F3677" s="665"/>
      <c r="G3677" s="637"/>
      <c r="H3677" s="637"/>
      <c r="I3677" s="630"/>
    </row>
    <row r="3678" spans="1:9">
      <c r="A3678" s="645"/>
      <c r="B3678" s="653"/>
      <c r="C3678" s="654"/>
      <c r="D3678" s="655"/>
      <c r="E3678" s="637"/>
      <c r="F3678" s="665"/>
      <c r="G3678" s="637"/>
      <c r="H3678" s="637"/>
      <c r="I3678" s="633"/>
    </row>
    <row r="3679" spans="1:9">
      <c r="A3679" s="645"/>
      <c r="B3679" s="629"/>
      <c r="C3679" s="630"/>
      <c r="D3679" s="631"/>
      <c r="E3679" s="664"/>
      <c r="F3679" s="666"/>
      <c r="G3679" s="632"/>
      <c r="H3679" s="632"/>
      <c r="I3679" s="633"/>
    </row>
    <row r="3680" spans="1:9">
      <c r="A3680" s="645"/>
      <c r="B3680" s="629"/>
      <c r="C3680" s="630"/>
      <c r="D3680" s="631"/>
      <c r="E3680" s="664"/>
      <c r="F3680" s="665"/>
      <c r="G3680" s="637"/>
      <c r="H3680" s="637"/>
      <c r="I3680" s="630"/>
    </row>
    <row r="3681" spans="1:9">
      <c r="A3681" s="645"/>
      <c r="B3681" s="629"/>
      <c r="C3681" s="630"/>
      <c r="D3681" s="631"/>
      <c r="E3681" s="664"/>
      <c r="F3681" s="666"/>
      <c r="G3681" s="632"/>
      <c r="H3681" s="632"/>
      <c r="I3681" s="633"/>
    </row>
    <row r="3682" spans="1:9">
      <c r="A3682" s="645"/>
      <c r="B3682" s="629"/>
      <c r="C3682" s="630"/>
      <c r="D3682" s="631"/>
      <c r="E3682" s="664"/>
      <c r="F3682" s="665"/>
      <c r="G3682" s="637"/>
      <c r="H3682" s="637"/>
      <c r="I3682" s="630"/>
    </row>
    <row r="3683" spans="1:9">
      <c r="A3683" s="645"/>
      <c r="B3683" s="653"/>
      <c r="C3683" s="654"/>
      <c r="D3683" s="655"/>
      <c r="E3683" s="637"/>
      <c r="F3683" s="665"/>
      <c r="G3683" s="637"/>
      <c r="H3683" s="637"/>
      <c r="I3683" s="633"/>
    </row>
    <row r="3684" spans="1:9">
      <c r="A3684" s="645"/>
      <c r="B3684" s="629"/>
      <c r="C3684" s="630"/>
      <c r="D3684" s="631"/>
      <c r="E3684" s="664"/>
      <c r="F3684" s="665"/>
      <c r="G3684" s="637"/>
      <c r="H3684" s="637"/>
      <c r="I3684" s="630"/>
    </row>
    <row r="3685" spans="1:9">
      <c r="A3685" s="645"/>
      <c r="B3685" s="653"/>
      <c r="C3685" s="654"/>
      <c r="D3685" s="655"/>
      <c r="E3685" s="637"/>
      <c r="F3685" s="665"/>
      <c r="G3685" s="637"/>
      <c r="H3685" s="637"/>
      <c r="I3685" s="642"/>
    </row>
    <row r="3686" spans="1:9">
      <c r="A3686" s="645"/>
      <c r="B3686" s="653"/>
      <c r="C3686" s="654"/>
      <c r="D3686" s="655"/>
      <c r="E3686" s="637"/>
      <c r="F3686" s="665"/>
      <c r="G3686" s="637"/>
      <c r="H3686" s="637"/>
      <c r="I3686" s="633"/>
    </row>
    <row r="3687" spans="1:9">
      <c r="A3687" s="645"/>
      <c r="B3687" s="629"/>
      <c r="C3687" s="630"/>
      <c r="D3687" s="631"/>
      <c r="E3687" s="664"/>
      <c r="F3687" s="665"/>
      <c r="G3687" s="637"/>
      <c r="H3687" s="637"/>
      <c r="I3687" s="630"/>
    </row>
    <row r="3688" spans="1:9">
      <c r="A3688" s="643"/>
      <c r="B3688" s="629"/>
      <c r="C3688" s="630"/>
      <c r="D3688" s="631"/>
      <c r="E3688" s="664"/>
      <c r="F3688" s="666"/>
      <c r="G3688" s="632"/>
      <c r="H3688" s="632"/>
      <c r="I3688" s="633"/>
    </row>
    <row r="3689" spans="1:9">
      <c r="A3689" s="649"/>
      <c r="B3689" s="629"/>
      <c r="C3689" s="630"/>
      <c r="D3689" s="631"/>
      <c r="E3689" s="664"/>
      <c r="F3689" s="665"/>
      <c r="G3689" s="637"/>
      <c r="H3689" s="637"/>
      <c r="I3689" s="630"/>
    </row>
    <row r="3690" spans="1:9">
      <c r="A3690" s="649"/>
      <c r="B3690" s="629"/>
      <c r="C3690" s="630"/>
      <c r="D3690" s="631"/>
      <c r="E3690" s="664"/>
      <c r="F3690" s="666"/>
      <c r="G3690" s="632"/>
      <c r="H3690" s="632"/>
      <c r="I3690" s="633"/>
    </row>
    <row r="3691" spans="1:9">
      <c r="A3691" s="649"/>
      <c r="B3691" s="629"/>
      <c r="C3691" s="630"/>
      <c r="D3691" s="631"/>
      <c r="E3691" s="664"/>
      <c r="F3691" s="665"/>
      <c r="G3691" s="637"/>
      <c r="H3691" s="637"/>
      <c r="I3691" s="630"/>
    </row>
    <row r="3692" spans="1:9">
      <c r="A3692" s="649"/>
      <c r="B3692" s="629"/>
      <c r="C3692" s="630"/>
      <c r="D3692" s="631"/>
      <c r="E3692" s="664"/>
      <c r="F3692" s="665"/>
      <c r="G3692" s="637"/>
      <c r="H3692" s="637"/>
      <c r="I3692" s="630"/>
    </row>
    <row r="3693" spans="1:9">
      <c r="A3693" s="649"/>
      <c r="B3693" s="629"/>
      <c r="C3693" s="630"/>
      <c r="D3693" s="631"/>
      <c r="E3693" s="664"/>
      <c r="F3693" s="665"/>
      <c r="G3693" s="637"/>
      <c r="H3693" s="637"/>
      <c r="I3693" s="630"/>
    </row>
    <row r="3694" spans="1:9">
      <c r="A3694" s="649"/>
      <c r="B3694" s="629"/>
      <c r="C3694" s="630"/>
      <c r="D3694" s="631"/>
      <c r="E3694" s="664"/>
      <c r="F3694" s="665"/>
      <c r="G3694" s="637"/>
      <c r="H3694" s="637"/>
      <c r="I3694" s="630"/>
    </row>
    <row r="3695" spans="1:9">
      <c r="A3695" s="649"/>
      <c r="B3695" s="629"/>
      <c r="C3695" s="630"/>
      <c r="D3695" s="631"/>
      <c r="E3695" s="664"/>
      <c r="F3695" s="665"/>
      <c r="G3695" s="637"/>
      <c r="H3695" s="637"/>
      <c r="I3695" s="630"/>
    </row>
    <row r="3696" spans="1:9">
      <c r="A3696" s="649"/>
      <c r="B3696" s="653"/>
      <c r="C3696" s="654"/>
      <c r="D3696" s="655"/>
      <c r="E3696" s="637"/>
      <c r="F3696" s="665"/>
      <c r="G3696" s="637"/>
      <c r="H3696" s="637"/>
      <c r="I3696" s="642"/>
    </row>
    <row r="3697" spans="1:9">
      <c r="A3697" s="649"/>
      <c r="B3697" s="629"/>
      <c r="C3697" s="630"/>
      <c r="D3697" s="631"/>
      <c r="E3697" s="664"/>
      <c r="F3697" s="666"/>
      <c r="G3697" s="632"/>
      <c r="H3697" s="632"/>
      <c r="I3697" s="633"/>
    </row>
    <row r="3698" spans="1:9">
      <c r="A3698" s="649"/>
      <c r="B3698" s="629"/>
      <c r="C3698" s="630"/>
      <c r="D3698" s="631"/>
      <c r="E3698" s="664"/>
      <c r="F3698" s="665"/>
      <c r="G3698" s="637"/>
      <c r="H3698" s="637"/>
      <c r="I3698" s="630"/>
    </row>
    <row r="3699" spans="1:9">
      <c r="A3699" s="649"/>
      <c r="B3699" s="629"/>
      <c r="C3699" s="630"/>
      <c r="D3699" s="631"/>
      <c r="E3699" s="664"/>
      <c r="F3699" s="665"/>
      <c r="G3699" s="637"/>
      <c r="H3699" s="637"/>
      <c r="I3699" s="630"/>
    </row>
    <row r="3700" spans="1:9">
      <c r="A3700" s="649"/>
      <c r="B3700" s="653"/>
      <c r="C3700" s="654"/>
      <c r="D3700" s="655"/>
      <c r="E3700" s="637"/>
      <c r="F3700" s="665"/>
      <c r="G3700" s="637"/>
      <c r="H3700" s="637"/>
      <c r="I3700" s="633"/>
    </row>
    <row r="3701" spans="1:9">
      <c r="A3701" s="649"/>
      <c r="B3701" s="629"/>
      <c r="C3701" s="630"/>
      <c r="D3701" s="631"/>
      <c r="E3701" s="664"/>
      <c r="F3701" s="665"/>
      <c r="G3701" s="637"/>
      <c r="H3701" s="637"/>
      <c r="I3701" s="630"/>
    </row>
    <row r="3702" spans="1:9">
      <c r="A3702" s="649"/>
      <c r="B3702" s="629"/>
      <c r="C3702" s="630"/>
      <c r="D3702" s="631"/>
      <c r="E3702" s="664"/>
      <c r="F3702" s="665"/>
      <c r="G3702" s="637"/>
      <c r="H3702" s="637"/>
      <c r="I3702" s="630"/>
    </row>
    <row r="3703" spans="1:9">
      <c r="A3703" s="649"/>
      <c r="B3703" s="653"/>
      <c r="C3703" s="654"/>
      <c r="D3703" s="655"/>
      <c r="E3703" s="637"/>
      <c r="F3703" s="665"/>
      <c r="G3703" s="637"/>
      <c r="H3703" s="637"/>
      <c r="I3703" s="633"/>
    </row>
    <row r="3704" spans="1:9">
      <c r="A3704" s="649"/>
      <c r="B3704" s="629"/>
      <c r="C3704" s="630"/>
      <c r="D3704" s="631"/>
      <c r="E3704" s="664"/>
      <c r="F3704" s="666"/>
      <c r="G3704" s="632"/>
      <c r="H3704" s="632"/>
      <c r="I3704" s="633"/>
    </row>
    <row r="3705" spans="1:9">
      <c r="A3705" s="649"/>
      <c r="B3705" s="629"/>
      <c r="C3705" s="630"/>
      <c r="D3705" s="631"/>
      <c r="E3705" s="664"/>
      <c r="F3705" s="665"/>
      <c r="G3705" s="637"/>
      <c r="H3705" s="637"/>
      <c r="I3705" s="630"/>
    </row>
    <row r="3706" spans="1:9">
      <c r="A3706" s="649"/>
      <c r="B3706" s="629"/>
      <c r="C3706" s="630"/>
      <c r="D3706" s="631"/>
      <c r="E3706" s="664"/>
      <c r="F3706" s="665"/>
      <c r="G3706" s="637"/>
      <c r="H3706" s="637"/>
      <c r="I3706" s="630"/>
    </row>
    <row r="3707" spans="1:9">
      <c r="A3707" s="649"/>
      <c r="B3707" s="629"/>
      <c r="C3707" s="630"/>
      <c r="D3707" s="631"/>
      <c r="E3707" s="664"/>
      <c r="F3707" s="666"/>
      <c r="G3707" s="632"/>
      <c r="H3707" s="632"/>
      <c r="I3707" s="633"/>
    </row>
    <row r="3708" spans="1:9">
      <c r="A3708" s="628"/>
      <c r="B3708" s="629"/>
      <c r="C3708" s="630"/>
      <c r="D3708" s="631"/>
      <c r="E3708" s="664"/>
      <c r="F3708" s="666"/>
      <c r="G3708" s="632"/>
      <c r="H3708" s="632"/>
      <c r="I3708" s="633"/>
    </row>
    <row r="3709" spans="1:9">
      <c r="A3709" s="628"/>
      <c r="B3709" s="629"/>
      <c r="C3709" s="630"/>
      <c r="D3709" s="631"/>
      <c r="E3709" s="664"/>
      <c r="F3709" s="665"/>
      <c r="G3709" s="637"/>
      <c r="H3709" s="637"/>
      <c r="I3709" s="630"/>
    </row>
    <row r="3710" spans="1:9">
      <c r="A3710" s="628"/>
      <c r="B3710" s="654"/>
      <c r="C3710" s="654"/>
      <c r="D3710" s="655"/>
      <c r="E3710" s="637"/>
      <c r="F3710" s="665"/>
      <c r="G3710" s="637"/>
      <c r="H3710" s="637"/>
      <c r="I3710" s="642"/>
    </row>
    <row r="3711" spans="1:9">
      <c r="A3711" s="628"/>
      <c r="B3711" s="629"/>
      <c r="C3711" s="630"/>
      <c r="D3711" s="631"/>
      <c r="E3711" s="664"/>
      <c r="F3711" s="666"/>
      <c r="G3711" s="632"/>
      <c r="H3711" s="632"/>
      <c r="I3711" s="633"/>
    </row>
    <row r="3712" spans="1:9">
      <c r="A3712" s="628"/>
      <c r="B3712" s="653"/>
      <c r="C3712" s="654"/>
      <c r="D3712" s="655"/>
      <c r="E3712" s="637"/>
      <c r="F3712" s="665"/>
      <c r="G3712" s="637"/>
      <c r="H3712" s="637"/>
      <c r="I3712" s="633"/>
    </row>
    <row r="3713" spans="1:9">
      <c r="A3713" s="628"/>
      <c r="B3713" s="653"/>
      <c r="C3713" s="654"/>
      <c r="D3713" s="655"/>
      <c r="E3713" s="637"/>
      <c r="F3713" s="665"/>
      <c r="G3713" s="637"/>
      <c r="H3713" s="637"/>
      <c r="I3713" s="633"/>
    </row>
    <row r="3714" spans="1:9">
      <c r="A3714" s="628"/>
      <c r="B3714" s="653"/>
      <c r="C3714" s="654"/>
      <c r="D3714" s="655"/>
      <c r="E3714" s="637"/>
      <c r="F3714" s="665"/>
      <c r="G3714" s="637"/>
      <c r="H3714" s="637"/>
      <c r="I3714" s="633"/>
    </row>
    <row r="3715" spans="1:9">
      <c r="A3715" s="628"/>
      <c r="B3715" s="653"/>
      <c r="C3715" s="654"/>
      <c r="D3715" s="655"/>
      <c r="E3715" s="637"/>
      <c r="F3715" s="665"/>
      <c r="G3715" s="637"/>
      <c r="H3715" s="637"/>
      <c r="I3715" s="633"/>
    </row>
    <row r="3716" spans="1:9">
      <c r="A3716" s="628"/>
      <c r="B3716" s="629"/>
      <c r="C3716" s="630"/>
      <c r="D3716" s="631"/>
      <c r="E3716" s="664"/>
      <c r="F3716" s="665"/>
      <c r="G3716" s="637"/>
      <c r="H3716" s="637"/>
      <c r="I3716" s="630"/>
    </row>
    <row r="3717" spans="1:9">
      <c r="A3717" s="628"/>
      <c r="B3717" s="629"/>
      <c r="C3717" s="630"/>
      <c r="D3717" s="631"/>
      <c r="E3717" s="664"/>
      <c r="F3717" s="665"/>
      <c r="G3717" s="637"/>
      <c r="H3717" s="637"/>
      <c r="I3717" s="630"/>
    </row>
    <row r="3718" spans="1:9">
      <c r="A3718" s="628"/>
      <c r="B3718" s="629"/>
      <c r="C3718" s="630"/>
      <c r="D3718" s="631"/>
      <c r="E3718" s="664"/>
      <c r="F3718" s="666"/>
      <c r="G3718" s="632"/>
      <c r="H3718" s="632"/>
      <c r="I3718" s="633"/>
    </row>
    <row r="3719" spans="1:9">
      <c r="A3719" s="628"/>
      <c r="B3719" s="654"/>
      <c r="C3719" s="654"/>
      <c r="D3719" s="655"/>
      <c r="E3719" s="637"/>
      <c r="F3719" s="665"/>
      <c r="G3719" s="637"/>
      <c r="H3719" s="637"/>
      <c r="I3719" s="642"/>
    </row>
    <row r="3720" spans="1:9">
      <c r="A3720" s="628"/>
      <c r="B3720" s="629"/>
      <c r="C3720" s="630"/>
      <c r="D3720" s="631"/>
      <c r="E3720" s="664"/>
      <c r="F3720" s="665"/>
      <c r="G3720" s="637"/>
      <c r="H3720" s="637"/>
      <c r="I3720" s="630"/>
    </row>
    <row r="3721" spans="1:9">
      <c r="A3721" s="628"/>
      <c r="B3721" s="629"/>
      <c r="C3721" s="630"/>
      <c r="D3721" s="631"/>
      <c r="E3721" s="664"/>
      <c r="F3721" s="666"/>
      <c r="G3721" s="632"/>
      <c r="H3721" s="632"/>
      <c r="I3721" s="633"/>
    </row>
    <row r="3722" spans="1:9">
      <c r="A3722" s="628"/>
      <c r="B3722" s="629"/>
      <c r="C3722" s="630"/>
      <c r="D3722" s="631"/>
      <c r="E3722" s="664"/>
      <c r="F3722" s="665"/>
      <c r="G3722" s="637"/>
      <c r="H3722" s="637"/>
      <c r="I3722" s="630"/>
    </row>
    <row r="3723" spans="1:9">
      <c r="A3723" s="628"/>
      <c r="B3723" s="629"/>
      <c r="C3723" s="630"/>
      <c r="D3723" s="631"/>
      <c r="E3723" s="664"/>
      <c r="F3723" s="666"/>
      <c r="G3723" s="632"/>
      <c r="H3723" s="632"/>
      <c r="I3723" s="633"/>
    </row>
    <row r="3724" spans="1:9">
      <c r="A3724" s="628"/>
      <c r="B3724" s="653"/>
      <c r="C3724" s="654"/>
      <c r="D3724" s="655"/>
      <c r="E3724" s="637"/>
      <c r="F3724" s="665"/>
      <c r="G3724" s="637"/>
      <c r="H3724" s="637"/>
      <c r="I3724" s="633"/>
    </row>
    <row r="3725" spans="1:9">
      <c r="A3725" s="628"/>
      <c r="B3725" s="653"/>
      <c r="C3725" s="654"/>
      <c r="D3725" s="655"/>
      <c r="E3725" s="637"/>
      <c r="F3725" s="665"/>
      <c r="G3725" s="637"/>
      <c r="H3725" s="637"/>
      <c r="I3725" s="633"/>
    </row>
    <row r="3726" spans="1:9">
      <c r="A3726" s="628"/>
      <c r="B3726" s="629"/>
      <c r="C3726" s="630"/>
      <c r="D3726" s="631"/>
      <c r="E3726" s="664"/>
      <c r="F3726" s="666"/>
      <c r="G3726" s="632"/>
      <c r="H3726" s="632"/>
      <c r="I3726" s="633"/>
    </row>
    <row r="3727" spans="1:9">
      <c r="A3727" s="628"/>
      <c r="B3727" s="629"/>
      <c r="C3727" s="630"/>
      <c r="D3727" s="631"/>
      <c r="E3727" s="664"/>
      <c r="F3727" s="665"/>
      <c r="G3727" s="637"/>
      <c r="H3727" s="637"/>
      <c r="I3727" s="630"/>
    </row>
    <row r="3728" spans="1:9">
      <c r="A3728" s="628"/>
      <c r="B3728" s="629"/>
      <c r="C3728" s="630"/>
      <c r="D3728" s="631"/>
      <c r="E3728" s="664"/>
      <c r="F3728" s="666"/>
      <c r="G3728" s="632"/>
      <c r="H3728" s="632"/>
      <c r="I3728" s="633"/>
    </row>
    <row r="3729" spans="1:9">
      <c r="A3729" s="628"/>
      <c r="B3729" s="629"/>
      <c r="C3729" s="630"/>
      <c r="D3729" s="631"/>
      <c r="E3729" s="664"/>
      <c r="F3729" s="665"/>
      <c r="G3729" s="637"/>
      <c r="H3729" s="637"/>
      <c r="I3729" s="630"/>
    </row>
    <row r="3730" spans="1:9">
      <c r="A3730" s="628"/>
      <c r="B3730" s="629"/>
      <c r="C3730" s="630"/>
      <c r="D3730" s="631"/>
      <c r="E3730" s="664"/>
      <c r="F3730" s="665"/>
      <c r="G3730" s="637"/>
      <c r="H3730" s="637"/>
      <c r="I3730" s="630"/>
    </row>
    <row r="3731" spans="1:9">
      <c r="A3731" s="628"/>
      <c r="B3731" s="653"/>
      <c r="C3731" s="654"/>
      <c r="D3731" s="655"/>
      <c r="E3731" s="637"/>
      <c r="F3731" s="665"/>
      <c r="G3731" s="637"/>
      <c r="H3731" s="637"/>
      <c r="I3731" s="633"/>
    </row>
    <row r="3732" spans="1:9">
      <c r="A3732" s="628"/>
      <c r="B3732" s="629"/>
      <c r="C3732" s="630"/>
      <c r="D3732" s="631"/>
      <c r="E3732" s="664"/>
      <c r="F3732" s="666"/>
      <c r="G3732" s="632"/>
      <c r="H3732" s="632"/>
      <c r="I3732" s="633"/>
    </row>
    <row r="3733" spans="1:9">
      <c r="A3733" s="628"/>
      <c r="B3733" s="629"/>
      <c r="C3733" s="630"/>
      <c r="D3733" s="631"/>
      <c r="E3733" s="664"/>
      <c r="F3733" s="666"/>
      <c r="G3733" s="632"/>
      <c r="H3733" s="632"/>
      <c r="I3733" s="633"/>
    </row>
    <row r="3734" spans="1:9">
      <c r="A3734" s="628"/>
      <c r="B3734" s="629"/>
      <c r="C3734" s="630"/>
      <c r="D3734" s="631"/>
      <c r="E3734" s="664"/>
      <c r="F3734" s="665"/>
      <c r="G3734" s="637"/>
      <c r="H3734" s="637"/>
      <c r="I3734" s="630"/>
    </row>
    <row r="3735" spans="1:9">
      <c r="A3735" s="628"/>
      <c r="B3735" s="629"/>
      <c r="C3735" s="630"/>
      <c r="D3735" s="631"/>
      <c r="E3735" s="664"/>
      <c r="F3735" s="665"/>
      <c r="G3735" s="637"/>
      <c r="H3735" s="637"/>
      <c r="I3735" s="630"/>
    </row>
    <row r="3736" spans="1:9">
      <c r="A3736" s="628"/>
      <c r="B3736" s="653"/>
      <c r="C3736" s="654"/>
      <c r="D3736" s="655"/>
      <c r="E3736" s="637"/>
      <c r="F3736" s="665"/>
      <c r="G3736" s="637"/>
      <c r="H3736" s="637"/>
      <c r="I3736" s="642"/>
    </row>
    <row r="3737" spans="1:9">
      <c r="A3737" s="628"/>
      <c r="B3737" s="629"/>
      <c r="C3737" s="630"/>
      <c r="D3737" s="631"/>
      <c r="E3737" s="664"/>
      <c r="F3737" s="666"/>
      <c r="G3737" s="632"/>
      <c r="H3737" s="632"/>
      <c r="I3737" s="633"/>
    </row>
    <row r="3738" spans="1:9">
      <c r="A3738" s="628"/>
      <c r="B3738" s="653"/>
      <c r="C3738" s="654"/>
      <c r="D3738" s="655"/>
      <c r="E3738" s="637"/>
      <c r="F3738" s="665"/>
      <c r="G3738" s="637"/>
      <c r="H3738" s="637"/>
      <c r="I3738" s="633"/>
    </row>
    <row r="3739" spans="1:9">
      <c r="A3739" s="628"/>
      <c r="B3739" s="629"/>
      <c r="C3739" s="630"/>
      <c r="D3739" s="631"/>
      <c r="E3739" s="664"/>
      <c r="F3739" s="666"/>
      <c r="G3739" s="632"/>
      <c r="H3739" s="632"/>
      <c r="I3739" s="633"/>
    </row>
    <row r="3740" spans="1:9">
      <c r="A3740" s="628"/>
      <c r="B3740" s="654"/>
      <c r="C3740" s="654"/>
      <c r="D3740" s="655"/>
      <c r="E3740" s="637"/>
      <c r="F3740" s="665"/>
      <c r="G3740" s="637"/>
      <c r="H3740" s="637"/>
      <c r="I3740" s="642"/>
    </row>
    <row r="3741" spans="1:9">
      <c r="A3741" s="628"/>
      <c r="B3741" s="629"/>
      <c r="C3741" s="630"/>
      <c r="D3741" s="631"/>
      <c r="E3741" s="664"/>
      <c r="F3741" s="666"/>
      <c r="G3741" s="632"/>
      <c r="H3741" s="632"/>
      <c r="I3741" s="633"/>
    </row>
    <row r="3742" spans="1:9">
      <c r="A3742" s="628"/>
      <c r="B3742" s="629"/>
      <c r="C3742" s="630"/>
      <c r="D3742" s="631"/>
      <c r="E3742" s="664"/>
      <c r="F3742" s="665"/>
      <c r="G3742" s="637"/>
      <c r="H3742" s="637"/>
      <c r="I3742" s="630"/>
    </row>
    <row r="3743" spans="1:9">
      <c r="A3743" s="628"/>
      <c r="B3743" s="653"/>
      <c r="C3743" s="654"/>
      <c r="D3743" s="655"/>
      <c r="E3743" s="637"/>
      <c r="F3743" s="665"/>
      <c r="G3743" s="637"/>
      <c r="H3743" s="637"/>
      <c r="I3743" s="642"/>
    </row>
    <row r="3744" spans="1:9">
      <c r="A3744" s="628"/>
      <c r="B3744" s="629"/>
      <c r="C3744" s="630"/>
      <c r="D3744" s="631"/>
      <c r="E3744" s="664"/>
      <c r="F3744" s="665"/>
      <c r="G3744" s="637"/>
      <c r="H3744" s="637"/>
      <c r="I3744" s="630"/>
    </row>
    <row r="3745" spans="1:9">
      <c r="A3745" s="628"/>
      <c r="B3745" s="629"/>
      <c r="C3745" s="630"/>
      <c r="D3745" s="631"/>
      <c r="E3745" s="664"/>
      <c r="F3745" s="666"/>
      <c r="G3745" s="632"/>
      <c r="H3745" s="632"/>
      <c r="I3745" s="633"/>
    </row>
    <row r="3746" spans="1:9">
      <c r="A3746" s="628"/>
      <c r="B3746" s="653"/>
      <c r="C3746" s="654"/>
      <c r="D3746" s="655"/>
      <c r="E3746" s="637"/>
      <c r="F3746" s="665"/>
      <c r="G3746" s="637"/>
      <c r="H3746" s="637"/>
      <c r="I3746" s="633"/>
    </row>
    <row r="3747" spans="1:9">
      <c r="A3747" s="628"/>
      <c r="B3747" s="629"/>
      <c r="C3747" s="630"/>
      <c r="D3747" s="631"/>
      <c r="E3747" s="664"/>
      <c r="F3747" s="665"/>
      <c r="G3747" s="637"/>
      <c r="H3747" s="637"/>
      <c r="I3747" s="630"/>
    </row>
    <row r="3748" spans="1:9">
      <c r="A3748" s="628"/>
      <c r="B3748" s="629"/>
      <c r="C3748" s="630"/>
      <c r="D3748" s="631"/>
      <c r="E3748" s="664"/>
      <c r="F3748" s="666"/>
      <c r="G3748" s="632"/>
      <c r="H3748" s="632"/>
      <c r="I3748" s="633"/>
    </row>
    <row r="3749" spans="1:9">
      <c r="A3749" s="628"/>
      <c r="B3749" s="629"/>
      <c r="C3749" s="630"/>
      <c r="D3749" s="631"/>
      <c r="E3749" s="664"/>
      <c r="F3749" s="665"/>
      <c r="G3749" s="637"/>
      <c r="H3749" s="637"/>
      <c r="I3749" s="630"/>
    </row>
    <row r="3750" spans="1:9">
      <c r="A3750" s="628"/>
      <c r="B3750" s="629"/>
      <c r="C3750" s="630"/>
      <c r="D3750" s="631"/>
      <c r="E3750" s="664"/>
      <c r="F3750" s="666"/>
      <c r="G3750" s="632"/>
      <c r="H3750" s="632"/>
      <c r="I3750" s="633"/>
    </row>
    <row r="3751" spans="1:9">
      <c r="A3751" s="628"/>
      <c r="B3751" s="629"/>
      <c r="C3751" s="630"/>
      <c r="D3751" s="631"/>
      <c r="E3751" s="664"/>
      <c r="F3751" s="665"/>
      <c r="G3751" s="637"/>
      <c r="H3751" s="637"/>
      <c r="I3751" s="630"/>
    </row>
    <row r="3752" spans="1:9">
      <c r="A3752" s="628"/>
      <c r="B3752" s="629"/>
      <c r="C3752" s="630"/>
      <c r="D3752" s="631"/>
      <c r="E3752" s="664"/>
      <c r="F3752" s="665"/>
      <c r="G3752" s="637"/>
      <c r="H3752" s="637"/>
      <c r="I3752" s="630"/>
    </row>
    <row r="3753" spans="1:9">
      <c r="A3753" s="628"/>
      <c r="B3753" s="629"/>
      <c r="C3753" s="630"/>
      <c r="D3753" s="631"/>
      <c r="E3753" s="664"/>
      <c r="F3753" s="665"/>
      <c r="G3753" s="637"/>
      <c r="H3753" s="637"/>
      <c r="I3753" s="630"/>
    </row>
    <row r="3754" spans="1:9">
      <c r="A3754" s="628"/>
      <c r="B3754" s="629"/>
      <c r="C3754" s="630"/>
      <c r="D3754" s="631"/>
      <c r="E3754" s="664"/>
      <c r="F3754" s="665"/>
      <c r="G3754" s="637"/>
      <c r="H3754" s="637"/>
      <c r="I3754" s="630"/>
    </row>
    <row r="3755" spans="1:9">
      <c r="A3755" s="643"/>
      <c r="B3755" s="629"/>
      <c r="C3755" s="630"/>
      <c r="D3755" s="631"/>
      <c r="E3755" s="664"/>
      <c r="F3755" s="665"/>
      <c r="G3755" s="637"/>
      <c r="H3755" s="637"/>
      <c r="I3755" s="630"/>
    </row>
    <row r="3756" spans="1:9">
      <c r="A3756" s="656"/>
      <c r="B3756" s="629"/>
      <c r="C3756" s="630"/>
      <c r="D3756" s="631"/>
      <c r="E3756" s="664"/>
      <c r="F3756" s="665"/>
      <c r="G3756" s="637"/>
      <c r="H3756" s="637"/>
      <c r="I3756" s="630"/>
    </row>
    <row r="3757" spans="1:9">
      <c r="A3757" s="645"/>
      <c r="B3757" s="653"/>
      <c r="C3757" s="654"/>
      <c r="D3757" s="655"/>
      <c r="E3757" s="637"/>
      <c r="F3757" s="665"/>
      <c r="G3757" s="637"/>
      <c r="H3757" s="637"/>
      <c r="I3757" s="633"/>
    </row>
    <row r="3758" spans="1:9">
      <c r="A3758" s="645"/>
      <c r="B3758" s="654"/>
      <c r="C3758" s="654"/>
      <c r="D3758" s="655"/>
      <c r="E3758" s="637"/>
      <c r="F3758" s="665"/>
      <c r="G3758" s="637"/>
      <c r="H3758" s="637"/>
      <c r="I3758" s="642"/>
    </row>
    <row r="3759" spans="1:9">
      <c r="A3759" s="643"/>
      <c r="B3759" s="653"/>
      <c r="C3759" s="654"/>
      <c r="D3759" s="655"/>
      <c r="E3759" s="637"/>
      <c r="F3759" s="665"/>
      <c r="G3759" s="637"/>
      <c r="H3759" s="637"/>
      <c r="I3759" s="633"/>
    </row>
    <row r="3760" spans="1:9">
      <c r="A3760" s="646"/>
      <c r="B3760" s="653"/>
      <c r="C3760" s="654"/>
      <c r="D3760" s="655"/>
      <c r="E3760" s="637"/>
      <c r="F3760" s="665"/>
      <c r="G3760" s="637"/>
      <c r="H3760" s="637"/>
      <c r="I3760" s="633"/>
    </row>
    <row r="3761" spans="1:9">
      <c r="A3761" s="646"/>
      <c r="B3761" s="653"/>
      <c r="C3761" s="654"/>
      <c r="D3761" s="655"/>
      <c r="E3761" s="637"/>
      <c r="F3761" s="665"/>
      <c r="G3761" s="637"/>
      <c r="H3761" s="637"/>
      <c r="I3761" s="633"/>
    </row>
    <row r="3762" spans="1:9">
      <c r="A3762" s="646"/>
      <c r="B3762" s="629"/>
      <c r="C3762" s="630"/>
      <c r="D3762" s="631"/>
      <c r="E3762" s="664"/>
      <c r="F3762" s="666"/>
      <c r="G3762" s="632"/>
      <c r="H3762" s="632"/>
      <c r="I3762" s="633"/>
    </row>
    <row r="3763" spans="1:9">
      <c r="A3763" s="646"/>
      <c r="B3763" s="629"/>
      <c r="C3763" s="630"/>
      <c r="D3763" s="631"/>
      <c r="E3763" s="664"/>
      <c r="F3763" s="665"/>
      <c r="G3763" s="637"/>
      <c r="H3763" s="637"/>
      <c r="I3763" s="630"/>
    </row>
    <row r="3764" spans="1:9">
      <c r="A3764" s="645"/>
      <c r="B3764" s="654"/>
      <c r="C3764" s="654"/>
      <c r="D3764" s="655"/>
      <c r="E3764" s="637"/>
      <c r="F3764" s="665"/>
      <c r="G3764" s="637"/>
      <c r="H3764" s="637"/>
      <c r="I3764" s="642"/>
    </row>
    <row r="3765" spans="1:9">
      <c r="A3765" s="645"/>
      <c r="B3765" s="653"/>
      <c r="C3765" s="654"/>
      <c r="D3765" s="655"/>
      <c r="E3765" s="637"/>
      <c r="F3765" s="665"/>
      <c r="G3765" s="637"/>
      <c r="H3765" s="637"/>
      <c r="I3765" s="633"/>
    </row>
    <row r="3766" spans="1:9">
      <c r="A3766" s="643"/>
      <c r="B3766" s="653"/>
      <c r="C3766" s="654"/>
      <c r="D3766" s="655"/>
      <c r="E3766" s="637"/>
      <c r="F3766" s="665"/>
      <c r="G3766" s="637"/>
      <c r="H3766" s="637"/>
      <c r="I3766" s="633"/>
    </row>
    <row r="3767" spans="1:9">
      <c r="A3767" s="643"/>
      <c r="B3767" s="629"/>
      <c r="C3767" s="630"/>
      <c r="D3767" s="631"/>
      <c r="E3767" s="664"/>
      <c r="F3767" s="665"/>
      <c r="G3767" s="637"/>
      <c r="H3767" s="637"/>
      <c r="I3767" s="630"/>
    </row>
    <row r="3768" spans="1:9">
      <c r="A3768" s="646"/>
      <c r="B3768" s="629"/>
      <c r="C3768" s="630"/>
      <c r="D3768" s="631"/>
      <c r="E3768" s="637"/>
      <c r="F3768" s="665"/>
      <c r="G3768" s="637"/>
      <c r="H3768" s="637"/>
      <c r="I3768" s="633"/>
    </row>
    <row r="3769" spans="1:9">
      <c r="A3769" s="645"/>
      <c r="B3769" s="629"/>
      <c r="C3769" s="630"/>
      <c r="D3769" s="631"/>
      <c r="E3769" s="664"/>
      <c r="F3769" s="666"/>
      <c r="G3769" s="632"/>
      <c r="H3769" s="632"/>
      <c r="I3769" s="633"/>
    </row>
    <row r="3770" spans="1:9">
      <c r="A3770" s="645"/>
      <c r="B3770" s="629"/>
      <c r="C3770" s="630"/>
      <c r="D3770" s="631"/>
      <c r="E3770" s="664"/>
      <c r="F3770" s="665"/>
      <c r="G3770" s="637"/>
      <c r="H3770" s="637"/>
      <c r="I3770" s="630"/>
    </row>
    <row r="3771" spans="1:9">
      <c r="A3771" s="645"/>
      <c r="B3771" s="653"/>
      <c r="C3771" s="654"/>
      <c r="D3771" s="655"/>
      <c r="E3771" s="637"/>
      <c r="F3771" s="665"/>
      <c r="G3771" s="637"/>
      <c r="H3771" s="637"/>
      <c r="I3771" s="633"/>
    </row>
    <row r="3772" spans="1:9">
      <c r="A3772" s="643"/>
      <c r="B3772" s="629"/>
      <c r="C3772" s="630"/>
      <c r="D3772" s="631"/>
      <c r="E3772" s="664"/>
      <c r="F3772" s="666"/>
      <c r="G3772" s="632"/>
      <c r="H3772" s="632"/>
      <c r="I3772" s="633"/>
    </row>
    <row r="3773" spans="1:9">
      <c r="A3773" s="643"/>
      <c r="B3773" s="654"/>
      <c r="C3773" s="654"/>
      <c r="D3773" s="655"/>
      <c r="E3773" s="637"/>
      <c r="F3773" s="665"/>
      <c r="G3773" s="637"/>
      <c r="H3773" s="637"/>
      <c r="I3773" s="642"/>
    </row>
    <row r="3774" spans="1:9">
      <c r="A3774" s="643"/>
      <c r="B3774" s="629"/>
      <c r="C3774" s="630"/>
      <c r="D3774" s="631"/>
      <c r="E3774" s="664"/>
      <c r="F3774" s="665"/>
      <c r="G3774" s="637"/>
      <c r="H3774" s="637"/>
      <c r="I3774" s="630"/>
    </row>
    <row r="3775" spans="1:9">
      <c r="A3775" s="643"/>
      <c r="B3775" s="653"/>
      <c r="C3775" s="654"/>
      <c r="D3775" s="655"/>
      <c r="E3775" s="637"/>
      <c r="F3775" s="665"/>
      <c r="G3775" s="637"/>
      <c r="H3775" s="637"/>
      <c r="I3775" s="633"/>
    </row>
    <row r="3776" spans="1:9">
      <c r="A3776" s="645"/>
      <c r="B3776" s="629"/>
      <c r="C3776" s="630"/>
      <c r="D3776" s="631"/>
      <c r="E3776" s="664"/>
      <c r="F3776" s="665"/>
      <c r="G3776" s="637"/>
      <c r="H3776" s="637"/>
      <c r="I3776" s="630"/>
    </row>
    <row r="3777" spans="1:9">
      <c r="A3777" s="645"/>
      <c r="B3777" s="653"/>
      <c r="C3777" s="654"/>
      <c r="D3777" s="655"/>
      <c r="E3777" s="637"/>
      <c r="F3777" s="665"/>
      <c r="G3777" s="637"/>
      <c r="H3777" s="637"/>
      <c r="I3777" s="642"/>
    </row>
    <row r="3778" spans="1:9">
      <c r="A3778" s="645"/>
      <c r="B3778" s="629"/>
      <c r="C3778" s="630"/>
      <c r="D3778" s="631"/>
      <c r="E3778" s="664"/>
      <c r="F3778" s="666"/>
      <c r="G3778" s="632"/>
      <c r="H3778" s="632"/>
      <c r="I3778" s="633"/>
    </row>
    <row r="3779" spans="1:9">
      <c r="A3779" s="645"/>
      <c r="B3779" s="629"/>
      <c r="C3779" s="630"/>
      <c r="D3779" s="631"/>
      <c r="E3779" s="664"/>
      <c r="F3779" s="666"/>
      <c r="G3779" s="632"/>
      <c r="H3779" s="632"/>
      <c r="I3779" s="633"/>
    </row>
    <row r="3780" spans="1:9">
      <c r="A3780" s="645"/>
      <c r="B3780" s="629"/>
      <c r="C3780" s="630"/>
      <c r="D3780" s="631"/>
      <c r="E3780" s="664"/>
      <c r="F3780" s="666"/>
      <c r="G3780" s="632"/>
      <c r="H3780" s="632"/>
      <c r="I3780" s="633"/>
    </row>
    <row r="3781" spans="1:9">
      <c r="A3781" s="645"/>
      <c r="B3781" s="653"/>
      <c r="C3781" s="654"/>
      <c r="D3781" s="655"/>
      <c r="E3781" s="637"/>
      <c r="F3781" s="665"/>
      <c r="G3781" s="637"/>
      <c r="H3781" s="637"/>
      <c r="I3781" s="633"/>
    </row>
    <row r="3782" spans="1:9">
      <c r="A3782" s="645"/>
      <c r="B3782" s="629"/>
      <c r="C3782" s="630"/>
      <c r="D3782" s="631"/>
      <c r="E3782" s="664"/>
      <c r="F3782" s="665"/>
      <c r="G3782" s="637"/>
      <c r="H3782" s="637"/>
      <c r="I3782" s="630"/>
    </row>
    <row r="3783" spans="1:9">
      <c r="A3783" s="645"/>
      <c r="B3783" s="653"/>
      <c r="C3783" s="654"/>
      <c r="D3783" s="655"/>
      <c r="E3783" s="637"/>
      <c r="F3783" s="665"/>
      <c r="G3783" s="637"/>
      <c r="H3783" s="637"/>
      <c r="I3783" s="633"/>
    </row>
    <row r="3784" spans="1:9">
      <c r="A3784" s="645"/>
      <c r="B3784" s="629"/>
      <c r="C3784" s="630"/>
      <c r="D3784" s="631"/>
      <c r="E3784" s="664"/>
      <c r="F3784" s="665"/>
      <c r="G3784" s="637"/>
      <c r="H3784" s="637"/>
      <c r="I3784" s="630"/>
    </row>
    <row r="3785" spans="1:9">
      <c r="A3785" s="645"/>
      <c r="B3785" s="629"/>
      <c r="C3785" s="630"/>
      <c r="D3785" s="631"/>
      <c r="E3785" s="664"/>
      <c r="F3785" s="665"/>
      <c r="G3785" s="637"/>
      <c r="H3785" s="637"/>
      <c r="I3785" s="630"/>
    </row>
    <row r="3786" spans="1:9">
      <c r="A3786" s="649"/>
      <c r="B3786" s="629"/>
      <c r="C3786" s="630"/>
      <c r="D3786" s="631"/>
      <c r="E3786" s="664"/>
      <c r="F3786" s="666"/>
      <c r="G3786" s="632"/>
      <c r="H3786" s="632"/>
      <c r="I3786" s="633"/>
    </row>
    <row r="3787" spans="1:9">
      <c r="A3787" s="643"/>
      <c r="B3787" s="629"/>
      <c r="C3787" s="630"/>
      <c r="D3787" s="631"/>
      <c r="E3787" s="664"/>
      <c r="F3787" s="666"/>
      <c r="G3787" s="632"/>
      <c r="H3787" s="632"/>
      <c r="I3787" s="633"/>
    </row>
    <row r="3788" spans="1:9">
      <c r="A3788" s="649"/>
      <c r="B3788" s="629"/>
      <c r="C3788" s="630"/>
      <c r="D3788" s="631"/>
      <c r="E3788" s="664"/>
      <c r="F3788" s="666"/>
      <c r="G3788" s="632"/>
      <c r="H3788" s="632"/>
      <c r="I3788" s="633"/>
    </row>
    <row r="3789" spans="1:9">
      <c r="A3789" s="649"/>
      <c r="B3789" s="629"/>
      <c r="C3789" s="630"/>
      <c r="D3789" s="631"/>
      <c r="E3789" s="664"/>
      <c r="F3789" s="665"/>
      <c r="G3789" s="637"/>
      <c r="H3789" s="637"/>
      <c r="I3789" s="630"/>
    </row>
    <row r="3790" spans="1:9">
      <c r="A3790" s="649"/>
      <c r="B3790" s="653"/>
      <c r="C3790" s="654"/>
      <c r="D3790" s="655"/>
      <c r="E3790" s="637"/>
      <c r="F3790" s="665"/>
      <c r="G3790" s="637"/>
      <c r="H3790" s="637"/>
      <c r="I3790" s="633"/>
    </row>
    <row r="3791" spans="1:9">
      <c r="A3791" s="649"/>
      <c r="B3791" s="630"/>
      <c r="C3791" s="630"/>
      <c r="D3791" s="631"/>
      <c r="E3791" s="637"/>
      <c r="F3791" s="665"/>
      <c r="G3791" s="637"/>
      <c r="H3791" s="637"/>
      <c r="I3791" s="642"/>
    </row>
    <row r="3792" spans="1:9">
      <c r="A3792" s="649"/>
      <c r="B3792" s="629"/>
      <c r="C3792" s="630"/>
      <c r="D3792" s="631"/>
      <c r="E3792" s="664"/>
      <c r="F3792" s="665"/>
      <c r="G3792" s="637"/>
      <c r="H3792" s="637"/>
      <c r="I3792" s="630"/>
    </row>
    <row r="3793" spans="1:9">
      <c r="A3793" s="649"/>
      <c r="B3793" s="629"/>
      <c r="C3793" s="630"/>
      <c r="D3793" s="631"/>
      <c r="E3793" s="664"/>
      <c r="F3793" s="666"/>
      <c r="G3793" s="632"/>
      <c r="H3793" s="632"/>
      <c r="I3793" s="633"/>
    </row>
    <row r="3794" spans="1:9">
      <c r="A3794" s="649"/>
      <c r="B3794" s="654"/>
      <c r="C3794" s="654"/>
      <c r="D3794" s="655"/>
      <c r="E3794" s="637"/>
      <c r="F3794" s="665"/>
      <c r="G3794" s="637"/>
      <c r="H3794" s="637"/>
      <c r="I3794" s="642"/>
    </row>
    <row r="3795" spans="1:9">
      <c r="A3795" s="649"/>
      <c r="B3795" s="629"/>
      <c r="C3795" s="630"/>
      <c r="D3795" s="631"/>
      <c r="E3795" s="664"/>
      <c r="F3795" s="665"/>
      <c r="G3795" s="637"/>
      <c r="H3795" s="637"/>
      <c r="I3795" s="630"/>
    </row>
    <row r="3796" spans="1:9">
      <c r="A3796" s="649"/>
      <c r="B3796" s="653"/>
      <c r="C3796" s="654"/>
      <c r="D3796" s="655"/>
      <c r="E3796" s="637"/>
      <c r="F3796" s="665"/>
      <c r="G3796" s="637"/>
      <c r="H3796" s="637"/>
      <c r="I3796" s="633"/>
    </row>
    <row r="3797" spans="1:9">
      <c r="A3797" s="649"/>
      <c r="B3797" s="629"/>
      <c r="C3797" s="630"/>
      <c r="D3797" s="631"/>
      <c r="E3797" s="664"/>
      <c r="F3797" s="665"/>
      <c r="G3797" s="637"/>
      <c r="H3797" s="637"/>
      <c r="I3797" s="630"/>
    </row>
    <row r="3798" spans="1:9">
      <c r="A3798" s="649"/>
      <c r="B3798" s="653"/>
      <c r="C3798" s="654"/>
      <c r="D3798" s="655"/>
      <c r="E3798" s="637"/>
      <c r="F3798" s="665"/>
      <c r="G3798" s="637"/>
      <c r="H3798" s="637"/>
      <c r="I3798" s="642"/>
    </row>
    <row r="3799" spans="1:9">
      <c r="A3799" s="649"/>
      <c r="B3799" s="629"/>
      <c r="C3799" s="630"/>
      <c r="D3799" s="631"/>
      <c r="E3799" s="664"/>
      <c r="F3799" s="666"/>
      <c r="G3799" s="632"/>
      <c r="H3799" s="632"/>
      <c r="I3799" s="633"/>
    </row>
    <row r="3800" spans="1:9">
      <c r="A3800" s="649"/>
      <c r="B3800" s="653"/>
      <c r="C3800" s="654"/>
      <c r="D3800" s="655"/>
      <c r="E3800" s="637"/>
      <c r="F3800" s="665"/>
      <c r="G3800" s="637"/>
      <c r="H3800" s="637"/>
      <c r="I3800" s="633"/>
    </row>
    <row r="3801" spans="1:9">
      <c r="A3801" s="628"/>
      <c r="B3801" s="629"/>
      <c r="C3801" s="630"/>
      <c r="D3801" s="631"/>
      <c r="E3801" s="664"/>
      <c r="F3801" s="666"/>
      <c r="G3801" s="632"/>
      <c r="H3801" s="632"/>
      <c r="I3801" s="633"/>
    </row>
    <row r="3802" spans="1:9">
      <c r="A3802" s="628"/>
      <c r="B3802" s="653"/>
      <c r="C3802" s="654"/>
      <c r="D3802" s="655"/>
      <c r="E3802" s="637"/>
      <c r="F3802" s="665"/>
      <c r="G3802" s="637"/>
      <c r="H3802" s="637"/>
      <c r="I3802" s="642"/>
    </row>
    <row r="3803" spans="1:9">
      <c r="A3803" s="628"/>
      <c r="B3803" s="653"/>
      <c r="C3803" s="654"/>
      <c r="D3803" s="655"/>
      <c r="E3803" s="637"/>
      <c r="F3803" s="665"/>
      <c r="G3803" s="637"/>
      <c r="H3803" s="637"/>
      <c r="I3803" s="633"/>
    </row>
    <row r="3804" spans="1:9">
      <c r="A3804" s="628"/>
      <c r="B3804" s="629"/>
      <c r="C3804" s="630"/>
      <c r="D3804" s="631"/>
      <c r="E3804" s="664"/>
      <c r="F3804" s="666"/>
      <c r="G3804" s="632"/>
      <c r="H3804" s="632"/>
      <c r="I3804" s="633"/>
    </row>
    <row r="3805" spans="1:9">
      <c r="A3805" s="628"/>
      <c r="B3805" s="629"/>
      <c r="C3805" s="630"/>
      <c r="D3805" s="631"/>
      <c r="E3805" s="664"/>
      <c r="F3805" s="666"/>
      <c r="G3805" s="632"/>
      <c r="H3805" s="632"/>
      <c r="I3805" s="633"/>
    </row>
    <row r="3806" spans="1:9">
      <c r="A3806" s="628"/>
      <c r="B3806" s="629"/>
      <c r="C3806" s="630"/>
      <c r="D3806" s="631"/>
      <c r="E3806" s="664"/>
      <c r="F3806" s="665"/>
      <c r="G3806" s="637"/>
      <c r="H3806" s="637"/>
      <c r="I3806" s="630"/>
    </row>
    <row r="3807" spans="1:9">
      <c r="A3807" s="628"/>
      <c r="B3807" s="629"/>
      <c r="C3807" s="630"/>
      <c r="D3807" s="631"/>
      <c r="E3807" s="664"/>
      <c r="F3807" s="666"/>
      <c r="G3807" s="632"/>
      <c r="H3807" s="632"/>
      <c r="I3807" s="633"/>
    </row>
    <row r="3808" spans="1:9">
      <c r="A3808" s="628"/>
      <c r="B3808" s="629"/>
      <c r="C3808" s="630"/>
      <c r="D3808" s="631"/>
      <c r="E3808" s="664"/>
      <c r="F3808" s="665"/>
      <c r="G3808" s="637"/>
      <c r="H3808" s="637"/>
      <c r="I3808" s="630"/>
    </row>
    <row r="3809" spans="1:9">
      <c r="A3809" s="628"/>
      <c r="B3809" s="629"/>
      <c r="C3809" s="630"/>
      <c r="D3809" s="631"/>
      <c r="E3809" s="664"/>
      <c r="F3809" s="665"/>
      <c r="G3809" s="637"/>
      <c r="H3809" s="637"/>
      <c r="I3809" s="630"/>
    </row>
    <row r="3810" spans="1:9">
      <c r="A3810" s="628"/>
      <c r="B3810" s="653"/>
      <c r="C3810" s="654"/>
      <c r="D3810" s="655"/>
      <c r="E3810" s="637"/>
      <c r="F3810" s="665"/>
      <c r="G3810" s="637"/>
      <c r="H3810" s="637"/>
      <c r="I3810" s="633"/>
    </row>
    <row r="3811" spans="1:9">
      <c r="A3811" s="628"/>
      <c r="B3811" s="629"/>
      <c r="C3811" s="630"/>
      <c r="D3811" s="631"/>
      <c r="E3811" s="664"/>
      <c r="F3811" s="665"/>
      <c r="G3811" s="637"/>
      <c r="H3811" s="637"/>
      <c r="I3811" s="630"/>
    </row>
    <row r="3812" spans="1:9">
      <c r="A3812" s="628"/>
      <c r="B3812" s="653"/>
      <c r="C3812" s="654"/>
      <c r="D3812" s="655"/>
      <c r="E3812" s="637"/>
      <c r="F3812" s="665"/>
      <c r="G3812" s="637"/>
      <c r="H3812" s="637"/>
      <c r="I3812" s="633"/>
    </row>
    <row r="3813" spans="1:9">
      <c r="A3813" s="628"/>
      <c r="B3813" s="629"/>
      <c r="C3813" s="630"/>
      <c r="D3813" s="631"/>
      <c r="E3813" s="664"/>
      <c r="F3813" s="665"/>
      <c r="G3813" s="637"/>
      <c r="H3813" s="637"/>
      <c r="I3813" s="630"/>
    </row>
    <row r="3814" spans="1:9">
      <c r="A3814" s="628"/>
      <c r="B3814" s="653"/>
      <c r="C3814" s="654"/>
      <c r="D3814" s="655"/>
      <c r="E3814" s="637"/>
      <c r="F3814" s="665"/>
      <c r="G3814" s="637"/>
      <c r="H3814" s="637"/>
      <c r="I3814" s="633"/>
    </row>
    <row r="3815" spans="1:9">
      <c r="A3815" s="628"/>
      <c r="B3815" s="629"/>
      <c r="C3815" s="630"/>
      <c r="D3815" s="631"/>
      <c r="E3815" s="664"/>
      <c r="F3815" s="665"/>
      <c r="G3815" s="637"/>
      <c r="H3815" s="637"/>
      <c r="I3815" s="630"/>
    </row>
    <row r="3816" spans="1:9">
      <c r="A3816" s="628"/>
      <c r="B3816" s="629"/>
      <c r="C3816" s="630"/>
      <c r="D3816" s="631"/>
      <c r="E3816" s="664"/>
      <c r="F3816" s="665"/>
      <c r="G3816" s="637"/>
      <c r="H3816" s="637"/>
      <c r="I3816" s="630"/>
    </row>
    <row r="3817" spans="1:9">
      <c r="A3817" s="628"/>
      <c r="B3817" s="629"/>
      <c r="C3817" s="630"/>
      <c r="D3817" s="631"/>
      <c r="E3817" s="664"/>
      <c r="F3817" s="666"/>
      <c r="G3817" s="632"/>
      <c r="H3817" s="632"/>
      <c r="I3817" s="633"/>
    </row>
    <row r="3818" spans="1:9">
      <c r="A3818" s="628"/>
      <c r="B3818" s="629"/>
      <c r="C3818" s="630"/>
      <c r="D3818" s="631"/>
      <c r="E3818" s="664"/>
      <c r="F3818" s="665"/>
      <c r="G3818" s="637"/>
      <c r="H3818" s="637"/>
      <c r="I3818" s="630"/>
    </row>
    <row r="3819" spans="1:9">
      <c r="A3819" s="628"/>
      <c r="B3819" s="629"/>
      <c r="C3819" s="630"/>
      <c r="D3819" s="631"/>
      <c r="E3819" s="664"/>
      <c r="F3819" s="666"/>
      <c r="G3819" s="632"/>
      <c r="H3819" s="632"/>
      <c r="I3819" s="633"/>
    </row>
    <row r="3820" spans="1:9">
      <c r="A3820" s="628"/>
      <c r="B3820" s="629"/>
      <c r="C3820" s="630"/>
      <c r="D3820" s="631"/>
      <c r="E3820" s="664"/>
      <c r="F3820" s="666"/>
      <c r="G3820" s="632"/>
      <c r="H3820" s="632"/>
      <c r="I3820" s="633"/>
    </row>
    <row r="3821" spans="1:9">
      <c r="A3821" s="628"/>
      <c r="B3821" s="629"/>
      <c r="C3821" s="630"/>
      <c r="D3821" s="631"/>
      <c r="E3821" s="664"/>
      <c r="F3821" s="665"/>
      <c r="G3821" s="637"/>
      <c r="H3821" s="637"/>
      <c r="I3821" s="630"/>
    </row>
    <row r="3822" spans="1:9">
      <c r="A3822" s="628"/>
      <c r="B3822" s="629"/>
      <c r="C3822" s="630"/>
      <c r="D3822" s="631"/>
      <c r="E3822" s="664"/>
      <c r="F3822" s="666"/>
      <c r="G3822" s="632"/>
      <c r="H3822" s="632"/>
      <c r="I3822" s="633"/>
    </row>
    <row r="3823" spans="1:9">
      <c r="A3823" s="628"/>
      <c r="B3823" s="654"/>
      <c r="C3823" s="654"/>
      <c r="D3823" s="655"/>
      <c r="E3823" s="637"/>
      <c r="F3823" s="665"/>
      <c r="G3823" s="637"/>
      <c r="H3823" s="637"/>
      <c r="I3823" s="642"/>
    </row>
    <row r="3824" spans="1:9">
      <c r="A3824" s="628"/>
      <c r="B3824" s="629"/>
      <c r="C3824" s="630"/>
      <c r="D3824" s="631"/>
      <c r="E3824" s="664"/>
      <c r="F3824" s="665"/>
      <c r="G3824" s="637"/>
      <c r="H3824" s="637"/>
      <c r="I3824" s="630"/>
    </row>
    <row r="3825" spans="1:9">
      <c r="A3825" s="628"/>
      <c r="B3825" s="629"/>
      <c r="C3825" s="630"/>
      <c r="D3825" s="631"/>
      <c r="E3825" s="664"/>
      <c r="F3825" s="665"/>
      <c r="G3825" s="637"/>
      <c r="H3825" s="637"/>
      <c r="I3825" s="630"/>
    </row>
    <row r="3826" spans="1:9">
      <c r="A3826" s="628"/>
      <c r="B3826" s="629"/>
      <c r="C3826" s="630"/>
      <c r="D3826" s="631"/>
      <c r="E3826" s="664"/>
      <c r="F3826" s="665"/>
      <c r="G3826" s="637"/>
      <c r="H3826" s="637"/>
      <c r="I3826" s="630"/>
    </row>
    <row r="3827" spans="1:9">
      <c r="A3827" s="628"/>
      <c r="B3827" s="629"/>
      <c r="C3827" s="630"/>
      <c r="D3827" s="631"/>
      <c r="E3827" s="664"/>
      <c r="F3827" s="666"/>
      <c r="G3827" s="632"/>
      <c r="H3827" s="632"/>
      <c r="I3827" s="633"/>
    </row>
    <row r="3828" spans="1:9">
      <c r="A3828" s="628"/>
      <c r="B3828" s="629"/>
      <c r="C3828" s="630"/>
      <c r="D3828" s="631"/>
      <c r="E3828" s="664"/>
      <c r="F3828" s="665"/>
      <c r="G3828" s="637"/>
      <c r="H3828" s="637"/>
      <c r="I3828" s="630"/>
    </row>
    <row r="3829" spans="1:9">
      <c r="A3829" s="650"/>
      <c r="B3829" s="629"/>
      <c r="C3829" s="630"/>
      <c r="D3829" s="631"/>
      <c r="E3829" s="664"/>
      <c r="F3829" s="665"/>
      <c r="G3829" s="637"/>
      <c r="H3829" s="637"/>
      <c r="I3829" s="630"/>
    </row>
    <row r="3830" spans="1:9">
      <c r="A3830" s="628"/>
      <c r="B3830" s="653"/>
      <c r="C3830" s="654"/>
      <c r="D3830" s="655"/>
      <c r="E3830" s="637"/>
      <c r="F3830" s="665"/>
      <c r="G3830" s="637"/>
      <c r="H3830" s="637"/>
      <c r="I3830" s="633"/>
    </row>
    <row r="3831" spans="1:9">
      <c r="A3831" s="628"/>
      <c r="B3831" s="629"/>
      <c r="C3831" s="630"/>
      <c r="D3831" s="631"/>
      <c r="E3831" s="664"/>
      <c r="F3831" s="665"/>
      <c r="G3831" s="637"/>
      <c r="H3831" s="637"/>
      <c r="I3831" s="630"/>
    </row>
    <row r="3832" spans="1:9">
      <c r="A3832" s="628"/>
      <c r="B3832" s="653"/>
      <c r="C3832" s="654"/>
      <c r="D3832" s="655"/>
      <c r="E3832" s="637"/>
      <c r="F3832" s="665"/>
      <c r="G3832" s="637"/>
      <c r="H3832" s="637"/>
      <c r="I3832" s="633"/>
    </row>
    <row r="3833" spans="1:9">
      <c r="A3833" s="628"/>
      <c r="B3833" s="630"/>
      <c r="C3833" s="630"/>
      <c r="D3833" s="631"/>
      <c r="E3833" s="637"/>
      <c r="F3833" s="665"/>
      <c r="G3833" s="637"/>
      <c r="H3833" s="637"/>
      <c r="I3833" s="642"/>
    </row>
    <row r="3834" spans="1:9">
      <c r="A3834" s="628"/>
      <c r="B3834" s="653"/>
      <c r="C3834" s="654"/>
      <c r="D3834" s="655"/>
      <c r="E3834" s="637"/>
      <c r="F3834" s="665"/>
      <c r="G3834" s="637"/>
      <c r="H3834" s="637"/>
      <c r="I3834" s="633"/>
    </row>
    <row r="3835" spans="1:9">
      <c r="A3835" s="628"/>
      <c r="B3835" s="653"/>
      <c r="C3835" s="654"/>
      <c r="D3835" s="655"/>
      <c r="E3835" s="637"/>
      <c r="F3835" s="665"/>
      <c r="G3835" s="637"/>
      <c r="H3835" s="637"/>
      <c r="I3835" s="633"/>
    </row>
    <row r="3836" spans="1:9">
      <c r="A3836" s="628"/>
      <c r="B3836" s="629"/>
      <c r="C3836" s="630"/>
      <c r="D3836" s="631"/>
      <c r="E3836" s="664"/>
      <c r="F3836" s="666"/>
      <c r="G3836" s="632"/>
      <c r="H3836" s="632"/>
      <c r="I3836" s="633"/>
    </row>
    <row r="3837" spans="1:9">
      <c r="A3837" s="628"/>
      <c r="B3837" s="629"/>
      <c r="C3837" s="630"/>
      <c r="D3837" s="631"/>
      <c r="E3837" s="664"/>
      <c r="F3837" s="666"/>
      <c r="G3837" s="632"/>
      <c r="H3837" s="632"/>
      <c r="I3837" s="633"/>
    </row>
    <row r="3838" spans="1:9">
      <c r="A3838" s="643"/>
      <c r="B3838" s="629"/>
      <c r="C3838" s="630"/>
      <c r="D3838" s="631"/>
      <c r="E3838" s="664"/>
      <c r="F3838" s="665"/>
      <c r="G3838" s="637"/>
      <c r="H3838" s="637"/>
      <c r="I3838" s="630"/>
    </row>
    <row r="3839" spans="1:9">
      <c r="A3839" s="645"/>
      <c r="B3839" s="629"/>
      <c r="C3839" s="630"/>
      <c r="D3839" s="631"/>
      <c r="E3839" s="664"/>
      <c r="F3839" s="666"/>
      <c r="G3839" s="632"/>
      <c r="H3839" s="632"/>
      <c r="I3839" s="633"/>
    </row>
    <row r="3840" spans="1:9">
      <c r="A3840" s="645"/>
      <c r="B3840" s="629"/>
      <c r="C3840" s="630"/>
      <c r="D3840" s="631"/>
      <c r="E3840" s="664"/>
      <c r="F3840" s="666"/>
      <c r="G3840" s="632"/>
      <c r="H3840" s="632"/>
      <c r="I3840" s="633"/>
    </row>
    <row r="3841" spans="1:9">
      <c r="A3841" s="645"/>
      <c r="B3841" s="653"/>
      <c r="C3841" s="654"/>
      <c r="D3841" s="655"/>
      <c r="E3841" s="637"/>
      <c r="F3841" s="665"/>
      <c r="G3841" s="637"/>
      <c r="H3841" s="637"/>
      <c r="I3841" s="633"/>
    </row>
    <row r="3842" spans="1:9">
      <c r="A3842" s="646"/>
      <c r="B3842" s="629"/>
      <c r="C3842" s="630"/>
      <c r="D3842" s="631"/>
      <c r="E3842" s="664"/>
      <c r="F3842" s="666"/>
      <c r="G3842" s="632"/>
      <c r="H3842" s="632"/>
      <c r="I3842" s="633"/>
    </row>
    <row r="3843" spans="1:9">
      <c r="A3843" s="644"/>
      <c r="B3843" s="629"/>
      <c r="C3843" s="630"/>
      <c r="D3843" s="631"/>
      <c r="E3843" s="664"/>
      <c r="F3843" s="665"/>
      <c r="G3843" s="637"/>
      <c r="H3843" s="637"/>
      <c r="I3843" s="630"/>
    </row>
    <row r="3844" spans="1:9">
      <c r="A3844" s="643"/>
      <c r="B3844" s="629"/>
      <c r="C3844" s="630"/>
      <c r="D3844" s="631"/>
      <c r="E3844" s="664"/>
      <c r="F3844" s="665"/>
      <c r="G3844" s="637"/>
      <c r="H3844" s="637"/>
      <c r="I3844" s="630"/>
    </row>
    <row r="3845" spans="1:9">
      <c r="A3845" s="645"/>
      <c r="B3845" s="629"/>
      <c r="C3845" s="630"/>
      <c r="D3845" s="631"/>
      <c r="E3845" s="664"/>
      <c r="F3845" s="665"/>
      <c r="G3845" s="637"/>
      <c r="H3845" s="637"/>
      <c r="I3845" s="630"/>
    </row>
    <row r="3846" spans="1:9">
      <c r="A3846" s="643"/>
      <c r="B3846" s="653"/>
      <c r="C3846" s="654"/>
      <c r="D3846" s="655"/>
      <c r="E3846" s="637"/>
      <c r="F3846" s="665"/>
      <c r="G3846" s="637"/>
      <c r="H3846" s="637"/>
      <c r="I3846" s="633"/>
    </row>
    <row r="3847" spans="1:9">
      <c r="A3847" s="645"/>
      <c r="B3847" s="629"/>
      <c r="C3847" s="630"/>
      <c r="D3847" s="631"/>
      <c r="E3847" s="664"/>
      <c r="F3847" s="665"/>
      <c r="G3847" s="637"/>
      <c r="H3847" s="637"/>
      <c r="I3847" s="630"/>
    </row>
    <row r="3848" spans="1:9">
      <c r="A3848" s="645"/>
      <c r="B3848" s="630"/>
      <c r="C3848" s="630"/>
      <c r="D3848" s="631"/>
      <c r="E3848" s="637"/>
      <c r="F3848" s="665"/>
      <c r="G3848" s="637"/>
      <c r="H3848" s="637"/>
      <c r="I3848" s="642"/>
    </row>
    <row r="3849" spans="1:9">
      <c r="A3849" s="643"/>
      <c r="B3849" s="629"/>
      <c r="C3849" s="630"/>
      <c r="D3849" s="631"/>
      <c r="E3849" s="637"/>
      <c r="F3849" s="665"/>
      <c r="G3849" s="637"/>
      <c r="H3849" s="637"/>
      <c r="I3849" s="633"/>
    </row>
    <row r="3850" spans="1:9">
      <c r="A3850" s="645"/>
      <c r="B3850" s="629"/>
      <c r="C3850" s="630"/>
      <c r="D3850" s="631"/>
      <c r="E3850" s="637"/>
      <c r="F3850" s="665"/>
      <c r="G3850" s="637"/>
      <c r="H3850" s="637"/>
      <c r="I3850" s="633"/>
    </row>
    <row r="3851" spans="1:9">
      <c r="A3851" s="645"/>
      <c r="B3851" s="629"/>
      <c r="C3851" s="630"/>
      <c r="D3851" s="631"/>
      <c r="E3851" s="664"/>
      <c r="F3851" s="665"/>
      <c r="G3851" s="637"/>
      <c r="H3851" s="637"/>
      <c r="I3851" s="630"/>
    </row>
    <row r="3852" spans="1:9">
      <c r="A3852" s="644"/>
      <c r="B3852" s="629"/>
      <c r="C3852" s="630"/>
      <c r="D3852" s="631"/>
      <c r="E3852" s="664"/>
      <c r="F3852" s="666"/>
      <c r="G3852" s="632"/>
      <c r="H3852" s="632"/>
      <c r="I3852" s="633"/>
    </row>
    <row r="3853" spans="1:9">
      <c r="A3853" s="644"/>
      <c r="B3853" s="630"/>
      <c r="C3853" s="630"/>
      <c r="D3853" s="631"/>
      <c r="E3853" s="637"/>
      <c r="F3853" s="665"/>
      <c r="G3853" s="637"/>
      <c r="H3853" s="637"/>
      <c r="I3853" s="630"/>
    </row>
    <row r="3854" spans="1:9">
      <c r="A3854" s="645"/>
      <c r="B3854" s="629"/>
      <c r="C3854" s="630"/>
      <c r="D3854" s="631"/>
      <c r="E3854" s="637"/>
      <c r="F3854" s="665"/>
      <c r="G3854" s="637"/>
      <c r="H3854" s="637"/>
      <c r="I3854" s="633"/>
    </row>
    <row r="3855" spans="1:9">
      <c r="A3855" s="645"/>
      <c r="B3855" s="629"/>
      <c r="C3855" s="630"/>
      <c r="D3855" s="631"/>
      <c r="E3855" s="664"/>
      <c r="F3855" s="666"/>
      <c r="G3855" s="632"/>
      <c r="H3855" s="632"/>
      <c r="I3855" s="633"/>
    </row>
    <row r="3856" spans="1:9">
      <c r="A3856" s="645"/>
      <c r="B3856" s="629"/>
      <c r="C3856" s="630"/>
      <c r="D3856" s="631"/>
      <c r="E3856" s="637"/>
      <c r="F3856" s="665"/>
      <c r="G3856" s="637"/>
      <c r="H3856" s="637"/>
      <c r="I3856" s="633"/>
    </row>
    <row r="3857" spans="1:9">
      <c r="A3857" s="643"/>
      <c r="B3857" s="629"/>
      <c r="C3857" s="630"/>
      <c r="D3857" s="631"/>
      <c r="E3857" s="637"/>
      <c r="F3857" s="665"/>
      <c r="G3857" s="637"/>
      <c r="H3857" s="637"/>
      <c r="I3857" s="633"/>
    </row>
    <row r="3858" spans="1:9">
      <c r="A3858" s="643"/>
      <c r="B3858" s="629"/>
      <c r="C3858" s="630"/>
      <c r="D3858" s="631"/>
      <c r="E3858" s="637"/>
      <c r="F3858" s="665"/>
      <c r="G3858" s="637"/>
      <c r="H3858" s="637"/>
      <c r="I3858" s="642"/>
    </row>
    <row r="3859" spans="1:9">
      <c r="A3859" s="643"/>
      <c r="B3859" s="629"/>
      <c r="C3859" s="630"/>
      <c r="D3859" s="631"/>
      <c r="E3859" s="637"/>
      <c r="F3859" s="665"/>
      <c r="G3859" s="637"/>
      <c r="H3859" s="637"/>
      <c r="I3859" s="642"/>
    </row>
    <row r="3860" spans="1:9">
      <c r="A3860" s="643"/>
      <c r="B3860" s="629"/>
      <c r="C3860" s="630"/>
      <c r="D3860" s="631"/>
      <c r="E3860" s="664"/>
      <c r="F3860" s="665"/>
      <c r="G3860" s="637"/>
      <c r="H3860" s="637"/>
      <c r="I3860" s="630"/>
    </row>
    <row r="3861" spans="1:9">
      <c r="A3861" s="643"/>
      <c r="B3861" s="629"/>
      <c r="C3861" s="630"/>
      <c r="D3861" s="631"/>
      <c r="E3861" s="664"/>
      <c r="F3861" s="665"/>
      <c r="G3861" s="637"/>
      <c r="H3861" s="637"/>
      <c r="I3861" s="630"/>
    </row>
    <row r="3862" spans="1:9">
      <c r="A3862" s="643"/>
      <c r="B3862" s="629"/>
      <c r="C3862" s="630"/>
      <c r="D3862" s="631"/>
      <c r="E3862" s="637"/>
      <c r="F3862" s="665"/>
      <c r="G3862" s="637"/>
      <c r="H3862" s="637"/>
      <c r="I3862" s="633"/>
    </row>
    <row r="3863" spans="1:9">
      <c r="A3863" s="643"/>
      <c r="B3863" s="629"/>
      <c r="C3863" s="630"/>
      <c r="D3863" s="631"/>
      <c r="E3863" s="664"/>
      <c r="F3863" s="666"/>
      <c r="G3863" s="632"/>
      <c r="H3863" s="632"/>
      <c r="I3863" s="633"/>
    </row>
    <row r="3864" spans="1:9">
      <c r="A3864" s="643"/>
      <c r="B3864" s="630"/>
      <c r="C3864" s="630"/>
      <c r="D3864" s="631"/>
      <c r="E3864" s="637"/>
      <c r="F3864" s="665"/>
      <c r="G3864" s="637"/>
      <c r="H3864" s="637"/>
      <c r="I3864" s="642"/>
    </row>
    <row r="3865" spans="1:9">
      <c r="A3865" s="645"/>
      <c r="B3865" s="629"/>
      <c r="C3865" s="630"/>
      <c r="D3865" s="631"/>
      <c r="E3865" s="664"/>
      <c r="F3865" s="665"/>
      <c r="G3865" s="637"/>
      <c r="H3865" s="637"/>
      <c r="I3865" s="630"/>
    </row>
    <row r="3866" spans="1:9">
      <c r="A3866" s="643"/>
      <c r="B3866" s="629"/>
      <c r="C3866" s="630"/>
      <c r="D3866" s="631"/>
      <c r="E3866" s="664"/>
      <c r="F3866" s="666"/>
      <c r="G3866" s="632"/>
      <c r="H3866" s="632"/>
      <c r="I3866" s="633"/>
    </row>
    <row r="3867" spans="1:9">
      <c r="A3867" s="643"/>
      <c r="B3867" s="629"/>
      <c r="C3867" s="630"/>
      <c r="D3867" s="631"/>
      <c r="E3867" s="664"/>
      <c r="F3867" s="666"/>
      <c r="G3867" s="632"/>
      <c r="H3867" s="632"/>
      <c r="I3867" s="633"/>
    </row>
    <row r="3868" spans="1:9">
      <c r="A3868" s="645"/>
      <c r="B3868" s="629"/>
      <c r="C3868" s="630"/>
      <c r="D3868" s="631"/>
      <c r="E3868" s="664"/>
      <c r="F3868" s="665"/>
      <c r="G3868" s="637"/>
      <c r="H3868" s="637"/>
      <c r="I3868" s="630"/>
    </row>
    <row r="3869" spans="1:9">
      <c r="A3869" s="645"/>
      <c r="B3869" s="629"/>
      <c r="C3869" s="630"/>
      <c r="D3869" s="631"/>
      <c r="E3869" s="664"/>
      <c r="F3869" s="666"/>
      <c r="G3869" s="632"/>
      <c r="H3869" s="632"/>
      <c r="I3869" s="633"/>
    </row>
    <row r="3870" spans="1:9">
      <c r="A3870" s="645"/>
      <c r="B3870" s="629"/>
      <c r="C3870" s="630"/>
      <c r="D3870" s="631"/>
      <c r="E3870" s="664"/>
      <c r="F3870" s="665"/>
      <c r="G3870" s="637"/>
      <c r="H3870" s="637"/>
      <c r="I3870" s="630"/>
    </row>
    <row r="3871" spans="1:9">
      <c r="A3871" s="645"/>
      <c r="B3871" s="629"/>
      <c r="C3871" s="630"/>
      <c r="D3871" s="631"/>
      <c r="E3871" s="664"/>
      <c r="F3871" s="666"/>
      <c r="G3871" s="632"/>
      <c r="H3871" s="632"/>
      <c r="I3871" s="633"/>
    </row>
    <row r="3872" spans="1:9">
      <c r="A3872" s="645"/>
      <c r="B3872" s="659"/>
      <c r="C3872" s="662"/>
      <c r="D3872" s="663"/>
      <c r="E3872" s="637"/>
      <c r="F3872" s="665"/>
      <c r="G3872" s="637"/>
      <c r="H3872" s="637"/>
      <c r="I3872" s="633"/>
    </row>
    <row r="3873" spans="1:9">
      <c r="A3873" s="645"/>
      <c r="B3873" s="629"/>
      <c r="C3873" s="630"/>
      <c r="D3873" s="631"/>
      <c r="E3873" s="664"/>
      <c r="F3873" s="666"/>
      <c r="G3873" s="632"/>
      <c r="H3873" s="632"/>
      <c r="I3873" s="633"/>
    </row>
    <row r="3874" spans="1:9">
      <c r="A3874" s="645"/>
      <c r="B3874" s="629"/>
      <c r="C3874" s="630"/>
      <c r="D3874" s="631"/>
      <c r="E3874" s="664"/>
      <c r="F3874" s="666"/>
      <c r="G3874" s="632"/>
      <c r="H3874" s="632"/>
      <c r="I3874" s="633"/>
    </row>
    <row r="3875" spans="1:9">
      <c r="A3875" s="645"/>
      <c r="B3875" s="629"/>
      <c r="C3875" s="630"/>
      <c r="D3875" s="631"/>
      <c r="E3875" s="664"/>
      <c r="F3875" s="666"/>
      <c r="G3875" s="632"/>
      <c r="H3875" s="632"/>
      <c r="I3875" s="633"/>
    </row>
    <row r="3876" spans="1:9">
      <c r="A3876" s="648"/>
      <c r="B3876" s="629"/>
      <c r="C3876" s="630"/>
      <c r="D3876" s="631"/>
      <c r="E3876" s="664"/>
      <c r="F3876" s="665"/>
      <c r="G3876" s="637"/>
      <c r="H3876" s="637"/>
      <c r="I3876" s="630"/>
    </row>
    <row r="3877" spans="1:9">
      <c r="A3877" s="648"/>
      <c r="B3877" s="629"/>
      <c r="C3877" s="630"/>
      <c r="D3877" s="631"/>
      <c r="E3877" s="664"/>
      <c r="F3877" s="666"/>
      <c r="G3877" s="632"/>
      <c r="H3877" s="632"/>
      <c r="I3877" s="633"/>
    </row>
    <row r="3878" spans="1:9">
      <c r="A3878" s="643"/>
      <c r="B3878" s="629"/>
      <c r="C3878" s="630"/>
      <c r="D3878" s="631"/>
      <c r="E3878" s="664"/>
      <c r="F3878" s="665"/>
      <c r="G3878" s="637"/>
      <c r="H3878" s="637"/>
      <c r="I3878" s="630"/>
    </row>
    <row r="3879" spans="1:9">
      <c r="A3879" s="649"/>
      <c r="B3879" s="629"/>
      <c r="C3879" s="630"/>
      <c r="D3879" s="631"/>
      <c r="E3879" s="664"/>
      <c r="F3879" s="665"/>
      <c r="G3879" s="637"/>
      <c r="H3879" s="637"/>
      <c r="I3879" s="630"/>
    </row>
    <row r="3880" spans="1:9">
      <c r="A3880" s="649"/>
      <c r="B3880" s="629"/>
      <c r="C3880" s="630"/>
      <c r="D3880" s="631"/>
      <c r="E3880" s="664"/>
      <c r="F3880" s="665"/>
      <c r="G3880" s="637"/>
      <c r="H3880" s="637"/>
      <c r="I3880" s="630"/>
    </row>
    <row r="3881" spans="1:9">
      <c r="A3881" s="649"/>
      <c r="B3881" s="629"/>
      <c r="C3881" s="630"/>
      <c r="D3881" s="631"/>
      <c r="E3881" s="664"/>
      <c r="F3881" s="665"/>
      <c r="G3881" s="637"/>
      <c r="H3881" s="637"/>
      <c r="I3881" s="630"/>
    </row>
    <row r="3882" spans="1:9">
      <c r="A3882" s="649"/>
      <c r="B3882" s="659"/>
      <c r="C3882" s="662"/>
      <c r="D3882" s="663"/>
      <c r="E3882" s="637"/>
      <c r="F3882" s="665"/>
      <c r="G3882" s="637"/>
      <c r="H3882" s="637"/>
      <c r="I3882" s="633"/>
    </row>
    <row r="3883" spans="1:9">
      <c r="A3883" s="649"/>
      <c r="B3883" s="629"/>
      <c r="C3883" s="630"/>
      <c r="D3883" s="631"/>
      <c r="E3883" s="664"/>
      <c r="F3883" s="665"/>
      <c r="G3883" s="637"/>
      <c r="H3883" s="637"/>
      <c r="I3883" s="630"/>
    </row>
    <row r="3884" spans="1:9">
      <c r="A3884" s="649"/>
      <c r="B3884" s="629"/>
      <c r="C3884" s="630"/>
      <c r="D3884" s="631"/>
      <c r="E3884" s="664"/>
      <c r="F3884" s="665"/>
      <c r="G3884" s="637"/>
      <c r="H3884" s="637"/>
      <c r="I3884" s="630"/>
    </row>
    <row r="3885" spans="1:9">
      <c r="A3885" s="649"/>
      <c r="B3885" s="629"/>
      <c r="C3885" s="630"/>
      <c r="D3885" s="631"/>
      <c r="E3885" s="664"/>
      <c r="F3885" s="666"/>
      <c r="G3885" s="632"/>
      <c r="H3885" s="632"/>
      <c r="I3885" s="633"/>
    </row>
    <row r="3886" spans="1:9">
      <c r="A3886" s="649"/>
      <c r="B3886" s="629"/>
      <c r="C3886" s="630"/>
      <c r="D3886" s="631"/>
      <c r="E3886" s="664"/>
      <c r="F3886" s="665"/>
      <c r="G3886" s="637"/>
      <c r="H3886" s="637"/>
      <c r="I3886" s="630"/>
    </row>
    <row r="3887" spans="1:9">
      <c r="A3887" s="649"/>
      <c r="B3887" s="629"/>
      <c r="C3887" s="630"/>
      <c r="D3887" s="631"/>
      <c r="E3887" s="664"/>
      <c r="F3887" s="665"/>
      <c r="G3887" s="637"/>
      <c r="H3887" s="637"/>
      <c r="I3887" s="630"/>
    </row>
    <row r="3888" spans="1:9">
      <c r="A3888" s="649"/>
      <c r="B3888" s="629"/>
      <c r="C3888" s="630"/>
      <c r="D3888" s="631"/>
      <c r="E3888" s="664"/>
      <c r="F3888" s="665"/>
      <c r="G3888" s="637"/>
      <c r="H3888" s="637"/>
      <c r="I3888" s="630"/>
    </row>
    <row r="3889" spans="1:9">
      <c r="A3889" s="649"/>
      <c r="B3889" s="629"/>
      <c r="C3889" s="630"/>
      <c r="D3889" s="631"/>
      <c r="E3889" s="664"/>
      <c r="F3889" s="665"/>
      <c r="G3889" s="637"/>
      <c r="H3889" s="637"/>
      <c r="I3889" s="630"/>
    </row>
    <row r="3890" spans="1:9">
      <c r="A3890" s="649"/>
      <c r="B3890" s="629"/>
      <c r="C3890" s="630"/>
      <c r="D3890" s="631"/>
      <c r="E3890" s="664"/>
      <c r="F3890" s="665"/>
      <c r="G3890" s="637"/>
      <c r="H3890" s="637"/>
      <c r="I3890" s="630"/>
    </row>
    <row r="3891" spans="1:9">
      <c r="A3891" s="649"/>
      <c r="B3891" s="629"/>
      <c r="C3891" s="630"/>
      <c r="D3891" s="631"/>
      <c r="E3891" s="664"/>
      <c r="F3891" s="666"/>
      <c r="G3891" s="632"/>
      <c r="H3891" s="632"/>
      <c r="I3891" s="633"/>
    </row>
    <row r="3892" spans="1:9">
      <c r="A3892" s="649"/>
      <c r="B3892" s="629"/>
      <c r="C3892" s="630"/>
      <c r="D3892" s="631"/>
      <c r="E3892" s="664"/>
      <c r="F3892" s="666"/>
      <c r="G3892" s="632"/>
      <c r="H3892" s="632"/>
      <c r="I3892" s="633"/>
    </row>
    <row r="3893" spans="1:9">
      <c r="A3893" s="649"/>
      <c r="B3893" s="659"/>
      <c r="C3893" s="662"/>
      <c r="D3893" s="663"/>
      <c r="E3893" s="637"/>
      <c r="F3893" s="665"/>
      <c r="G3893" s="637"/>
      <c r="H3893" s="637"/>
      <c r="I3893" s="642"/>
    </row>
    <row r="3894" spans="1:9">
      <c r="A3894" s="649"/>
      <c r="B3894" s="629"/>
      <c r="C3894" s="630"/>
      <c r="D3894" s="631"/>
      <c r="E3894" s="664"/>
      <c r="F3894" s="666"/>
      <c r="G3894" s="632"/>
      <c r="H3894" s="632"/>
      <c r="I3894" s="633"/>
    </row>
    <row r="3895" spans="1:9">
      <c r="A3895" s="649"/>
      <c r="B3895" s="659"/>
      <c r="C3895" s="662"/>
      <c r="D3895" s="663"/>
      <c r="E3895" s="637"/>
      <c r="F3895" s="665"/>
      <c r="G3895" s="637"/>
      <c r="H3895" s="637"/>
      <c r="I3895" s="633"/>
    </row>
    <row r="3896" spans="1:9">
      <c r="A3896" s="649"/>
      <c r="B3896" s="629"/>
      <c r="C3896" s="630"/>
      <c r="D3896" s="631"/>
      <c r="E3896" s="664"/>
      <c r="F3896" s="666"/>
      <c r="G3896" s="632"/>
      <c r="H3896" s="632"/>
      <c r="I3896" s="633"/>
    </row>
    <row r="3897" spans="1:9" ht="15">
      <c r="A3897" s="628"/>
      <c r="B3897" s="659"/>
      <c r="C3897" s="660"/>
      <c r="D3897" s="661"/>
      <c r="E3897" s="637"/>
      <c r="F3897" s="665"/>
      <c r="G3897" s="637"/>
      <c r="H3897" s="637"/>
      <c r="I3897" s="633"/>
    </row>
    <row r="3898" spans="1:9">
      <c r="A3898" s="628"/>
      <c r="B3898" s="659"/>
      <c r="C3898" s="662"/>
      <c r="D3898" s="663"/>
      <c r="E3898" s="637"/>
      <c r="F3898" s="665"/>
      <c r="G3898" s="637"/>
      <c r="H3898" s="637"/>
      <c r="I3898" s="633"/>
    </row>
    <row r="3899" spans="1:9" ht="15">
      <c r="A3899" s="628"/>
      <c r="B3899" s="659"/>
      <c r="C3899" s="660"/>
      <c r="D3899" s="661"/>
      <c r="E3899" s="637"/>
      <c r="F3899" s="665"/>
      <c r="G3899" s="637"/>
      <c r="H3899" s="637"/>
      <c r="I3899" s="633"/>
    </row>
    <row r="3900" spans="1:9">
      <c r="A3900" s="628"/>
      <c r="B3900" s="629"/>
      <c r="C3900" s="630"/>
      <c r="D3900" s="631"/>
      <c r="E3900" s="664"/>
      <c r="F3900" s="665"/>
      <c r="G3900" s="637"/>
      <c r="H3900" s="637"/>
      <c r="I3900" s="630"/>
    </row>
    <row r="3901" spans="1:9">
      <c r="A3901" s="628"/>
      <c r="B3901" s="629"/>
      <c r="C3901" s="630"/>
      <c r="D3901" s="631"/>
      <c r="E3901" s="664"/>
      <c r="F3901" s="666"/>
      <c r="G3901" s="632"/>
      <c r="H3901" s="632"/>
      <c r="I3901" s="633"/>
    </row>
    <row r="3902" spans="1:9">
      <c r="A3902" s="628"/>
      <c r="B3902" s="629"/>
      <c r="C3902" s="630"/>
      <c r="D3902" s="631"/>
      <c r="E3902" s="664"/>
      <c r="F3902" s="666"/>
      <c r="G3902" s="632"/>
      <c r="H3902" s="632"/>
      <c r="I3902" s="633"/>
    </row>
    <row r="3903" spans="1:9">
      <c r="A3903" s="628"/>
      <c r="B3903" s="629"/>
      <c r="C3903" s="630"/>
      <c r="D3903" s="631"/>
      <c r="E3903" s="664"/>
      <c r="F3903" s="666"/>
      <c r="G3903" s="632"/>
      <c r="H3903" s="632"/>
      <c r="I3903" s="633"/>
    </row>
    <row r="3904" spans="1:9">
      <c r="A3904" s="628"/>
      <c r="B3904" s="629"/>
      <c r="C3904" s="630"/>
      <c r="D3904" s="631"/>
      <c r="E3904" s="664"/>
      <c r="F3904" s="665"/>
      <c r="G3904" s="637"/>
      <c r="H3904" s="637"/>
      <c r="I3904" s="630"/>
    </row>
    <row r="3905" spans="1:9">
      <c r="A3905" s="628"/>
      <c r="B3905" s="629"/>
      <c r="C3905" s="630"/>
      <c r="D3905" s="631"/>
      <c r="E3905" s="664"/>
      <c r="F3905" s="665"/>
      <c r="G3905" s="637"/>
      <c r="H3905" s="637"/>
      <c r="I3905" s="630"/>
    </row>
    <row r="3906" spans="1:9">
      <c r="A3906" s="628"/>
      <c r="B3906" s="629"/>
      <c r="C3906" s="630"/>
      <c r="D3906" s="631"/>
      <c r="E3906" s="664"/>
      <c r="F3906" s="665"/>
      <c r="G3906" s="637"/>
      <c r="H3906" s="637"/>
      <c r="I3906" s="630"/>
    </row>
    <row r="3907" spans="1:9">
      <c r="A3907" s="657"/>
      <c r="B3907" s="629"/>
      <c r="C3907" s="630"/>
      <c r="D3907" s="631"/>
      <c r="E3907" s="664"/>
      <c r="F3907" s="665"/>
      <c r="G3907" s="637"/>
      <c r="H3907" s="637"/>
      <c r="I3907" s="630"/>
    </row>
    <row r="3908" spans="1:9" ht="15">
      <c r="A3908" s="628"/>
      <c r="B3908" s="659"/>
      <c r="C3908" s="660"/>
      <c r="D3908" s="661"/>
      <c r="E3908" s="637"/>
      <c r="F3908" s="665"/>
      <c r="G3908" s="637"/>
      <c r="H3908" s="637"/>
      <c r="I3908" s="633"/>
    </row>
    <row r="3909" spans="1:9">
      <c r="A3909" s="628"/>
      <c r="B3909" s="629"/>
      <c r="C3909" s="630"/>
      <c r="D3909" s="631"/>
      <c r="E3909" s="664"/>
      <c r="F3909" s="666"/>
      <c r="G3909" s="632"/>
      <c r="H3909" s="632"/>
      <c r="I3909" s="633"/>
    </row>
    <row r="3910" spans="1:9">
      <c r="A3910" s="628"/>
      <c r="B3910" s="629"/>
      <c r="C3910" s="630"/>
      <c r="D3910" s="631"/>
      <c r="E3910" s="664"/>
      <c r="F3910" s="665"/>
      <c r="G3910" s="637"/>
      <c r="H3910" s="637"/>
      <c r="I3910" s="630"/>
    </row>
    <row r="3911" spans="1:9">
      <c r="A3911" s="628"/>
      <c r="B3911" s="629"/>
      <c r="C3911" s="630"/>
      <c r="D3911" s="631"/>
      <c r="E3911" s="664"/>
      <c r="F3911" s="666"/>
      <c r="G3911" s="632"/>
      <c r="H3911" s="632"/>
      <c r="I3911" s="633"/>
    </row>
    <row r="3912" spans="1:9">
      <c r="A3912" s="628"/>
      <c r="B3912" s="659"/>
      <c r="C3912" s="662"/>
      <c r="D3912" s="663"/>
      <c r="E3912" s="637"/>
      <c r="F3912" s="665"/>
      <c r="G3912" s="637"/>
      <c r="H3912" s="637"/>
      <c r="I3912" s="633"/>
    </row>
    <row r="3913" spans="1:9">
      <c r="A3913" s="628"/>
      <c r="B3913" s="629"/>
      <c r="C3913" s="630"/>
      <c r="D3913" s="631"/>
      <c r="E3913" s="664"/>
      <c r="F3913" s="665"/>
      <c r="G3913" s="637"/>
      <c r="H3913" s="637"/>
      <c r="I3913" s="630"/>
    </row>
    <row r="3914" spans="1:9">
      <c r="A3914" s="628"/>
      <c r="B3914" s="629"/>
      <c r="C3914" s="630"/>
      <c r="D3914" s="631"/>
      <c r="E3914" s="664"/>
      <c r="F3914" s="666"/>
      <c r="G3914" s="632"/>
      <c r="H3914" s="632"/>
      <c r="I3914" s="633"/>
    </row>
    <row r="3915" spans="1:9">
      <c r="A3915" s="628"/>
      <c r="B3915" s="629"/>
      <c r="C3915" s="630"/>
      <c r="D3915" s="631"/>
      <c r="E3915" s="664"/>
      <c r="F3915" s="666"/>
      <c r="G3915" s="632"/>
      <c r="H3915" s="632"/>
      <c r="I3915" s="633"/>
    </row>
    <row r="3916" spans="1:9">
      <c r="A3916" s="628"/>
      <c r="B3916" s="629"/>
      <c r="C3916" s="630"/>
      <c r="D3916" s="631"/>
      <c r="E3916" s="664"/>
      <c r="F3916" s="665"/>
      <c r="G3916" s="637"/>
      <c r="H3916" s="637"/>
      <c r="I3916" s="630"/>
    </row>
    <row r="3917" spans="1:9">
      <c r="A3917" s="628"/>
      <c r="B3917" s="629"/>
      <c r="C3917" s="630"/>
      <c r="D3917" s="631"/>
      <c r="E3917" s="664"/>
      <c r="F3917" s="666"/>
      <c r="G3917" s="632"/>
      <c r="H3917" s="632"/>
      <c r="I3917" s="633"/>
    </row>
    <row r="3918" spans="1:9">
      <c r="A3918" s="628"/>
      <c r="B3918" s="629"/>
      <c r="C3918" s="630"/>
      <c r="D3918" s="631"/>
      <c r="E3918" s="664"/>
      <c r="F3918" s="665"/>
      <c r="G3918" s="637"/>
      <c r="H3918" s="637"/>
      <c r="I3918" s="630"/>
    </row>
    <row r="3919" spans="1:9">
      <c r="A3919" s="628"/>
      <c r="B3919" s="629"/>
      <c r="C3919" s="630"/>
      <c r="D3919" s="631"/>
      <c r="E3919" s="664"/>
      <c r="F3919" s="665"/>
      <c r="G3919" s="637"/>
      <c r="H3919" s="637"/>
      <c r="I3919" s="630"/>
    </row>
    <row r="3920" spans="1:9">
      <c r="A3920" s="628"/>
      <c r="B3920" s="629"/>
      <c r="C3920" s="630"/>
      <c r="D3920" s="631"/>
      <c r="E3920" s="664"/>
      <c r="F3920" s="666"/>
      <c r="G3920" s="632"/>
      <c r="H3920" s="632"/>
      <c r="I3920" s="633"/>
    </row>
    <row r="3921" spans="1:9">
      <c r="A3921" s="628"/>
      <c r="B3921" s="629"/>
      <c r="C3921" s="630"/>
      <c r="D3921" s="631"/>
      <c r="E3921" s="664"/>
      <c r="F3921" s="666"/>
      <c r="G3921" s="632"/>
      <c r="H3921" s="632"/>
      <c r="I3921" s="633"/>
    </row>
    <row r="3922" spans="1:9" ht="15">
      <c r="A3922" s="628"/>
      <c r="B3922" s="659"/>
      <c r="C3922" s="660"/>
      <c r="D3922" s="661"/>
      <c r="E3922" s="637"/>
      <c r="F3922" s="665"/>
      <c r="G3922" s="637"/>
      <c r="H3922" s="637"/>
      <c r="I3922" s="633"/>
    </row>
    <row r="3923" spans="1:9">
      <c r="A3923" s="628"/>
      <c r="B3923" s="629"/>
      <c r="C3923" s="630"/>
      <c r="D3923" s="631"/>
      <c r="E3923" s="664"/>
      <c r="F3923" s="665"/>
      <c r="G3923" s="637"/>
      <c r="H3923" s="637"/>
      <c r="I3923" s="630"/>
    </row>
    <row r="3924" spans="1:9">
      <c r="A3924" s="628"/>
      <c r="B3924" s="629"/>
      <c r="C3924" s="630"/>
      <c r="D3924" s="631"/>
      <c r="E3924" s="664"/>
      <c r="F3924" s="665"/>
      <c r="G3924" s="637"/>
      <c r="H3924" s="637"/>
      <c r="I3924" s="630"/>
    </row>
    <row r="3925" spans="1:9">
      <c r="A3925" s="628"/>
      <c r="B3925" s="629"/>
      <c r="C3925" s="630"/>
      <c r="D3925" s="631"/>
      <c r="E3925" s="664"/>
      <c r="F3925" s="666"/>
      <c r="G3925" s="632"/>
      <c r="H3925" s="632"/>
      <c r="I3925" s="633"/>
    </row>
    <row r="3926" spans="1:9">
      <c r="A3926" s="628"/>
      <c r="B3926" s="629"/>
      <c r="C3926" s="630"/>
      <c r="D3926" s="631"/>
      <c r="E3926" s="664"/>
      <c r="F3926" s="666"/>
      <c r="G3926" s="632"/>
      <c r="H3926" s="632"/>
      <c r="I3926" s="633"/>
    </row>
    <row r="3927" spans="1:9">
      <c r="A3927" s="643"/>
      <c r="B3927" s="629"/>
      <c r="C3927" s="630"/>
      <c r="D3927" s="631"/>
      <c r="E3927" s="664"/>
      <c r="F3927" s="665"/>
      <c r="G3927" s="637"/>
      <c r="H3927" s="637"/>
      <c r="I3927" s="630"/>
    </row>
    <row r="3928" spans="1:9">
      <c r="A3928" s="643"/>
      <c r="B3928" s="629"/>
      <c r="C3928" s="630"/>
      <c r="D3928" s="631"/>
      <c r="E3928" s="664"/>
      <c r="F3928" s="666"/>
      <c r="G3928" s="632"/>
      <c r="H3928" s="632"/>
      <c r="I3928" s="633"/>
    </row>
    <row r="3929" spans="1:9" ht="15">
      <c r="A3929" s="643"/>
      <c r="B3929" s="659"/>
      <c r="C3929" s="660"/>
      <c r="D3929" s="661"/>
      <c r="E3929" s="637"/>
      <c r="F3929" s="665"/>
      <c r="G3929" s="637"/>
      <c r="H3929" s="637"/>
      <c r="I3929" s="633"/>
    </row>
    <row r="3930" spans="1:9">
      <c r="A3930" s="645"/>
      <c r="B3930" s="659"/>
      <c r="C3930" s="662"/>
      <c r="D3930" s="663"/>
      <c r="E3930" s="637"/>
      <c r="F3930" s="665"/>
      <c r="G3930" s="637"/>
      <c r="H3930" s="637"/>
      <c r="I3930" s="633"/>
    </row>
    <row r="3931" spans="1:9">
      <c r="A3931" s="645"/>
      <c r="B3931" s="659"/>
      <c r="C3931" s="662"/>
      <c r="D3931" s="663"/>
      <c r="E3931" s="637"/>
      <c r="F3931" s="665"/>
      <c r="G3931" s="637"/>
      <c r="H3931" s="637"/>
      <c r="I3931" s="633"/>
    </row>
    <row r="3932" spans="1:9">
      <c r="A3932" s="645"/>
      <c r="B3932" s="629"/>
      <c r="C3932" s="630"/>
      <c r="D3932" s="631"/>
      <c r="E3932" s="664"/>
      <c r="F3932" s="666"/>
      <c r="G3932" s="632"/>
      <c r="H3932" s="632"/>
      <c r="I3932" s="633"/>
    </row>
    <row r="3933" spans="1:9">
      <c r="A3933" s="645"/>
      <c r="B3933" s="629"/>
      <c r="C3933" s="630"/>
      <c r="D3933" s="631"/>
      <c r="E3933" s="664"/>
      <c r="F3933" s="665"/>
      <c r="G3933" s="637"/>
      <c r="H3933" s="637"/>
      <c r="I3933" s="630"/>
    </row>
    <row r="3934" spans="1:9">
      <c r="A3934" s="645"/>
      <c r="B3934" s="629"/>
      <c r="C3934" s="630"/>
      <c r="D3934" s="631"/>
      <c r="E3934" s="664"/>
      <c r="F3934" s="666"/>
      <c r="G3934" s="632"/>
      <c r="H3934" s="632"/>
      <c r="I3934" s="633"/>
    </row>
    <row r="3935" spans="1:9">
      <c r="A3935" s="645"/>
      <c r="B3935" s="629"/>
      <c r="C3935" s="630"/>
      <c r="D3935" s="631"/>
      <c r="E3935" s="664"/>
      <c r="F3935" s="665"/>
      <c r="G3935" s="637"/>
      <c r="H3935" s="637"/>
      <c r="I3935" s="630"/>
    </row>
    <row r="3936" spans="1:9">
      <c r="A3936" s="645"/>
      <c r="B3936" s="659"/>
      <c r="C3936" s="662"/>
      <c r="D3936" s="663"/>
      <c r="E3936" s="637"/>
      <c r="F3936" s="665"/>
      <c r="G3936" s="637"/>
      <c r="H3936" s="637"/>
      <c r="I3936" s="633"/>
    </row>
    <row r="3937" spans="1:9">
      <c r="A3937" s="643"/>
      <c r="B3937" s="629"/>
      <c r="C3937" s="630"/>
      <c r="D3937" s="631"/>
      <c r="E3937" s="664"/>
      <c r="F3937" s="666"/>
      <c r="G3937" s="632"/>
      <c r="H3937" s="632"/>
      <c r="I3937" s="633"/>
    </row>
    <row r="3938" spans="1:9">
      <c r="A3938" s="645"/>
      <c r="B3938" s="629"/>
      <c r="C3938" s="630"/>
      <c r="D3938" s="631"/>
      <c r="E3938" s="664"/>
      <c r="F3938" s="665"/>
      <c r="G3938" s="637"/>
      <c r="H3938" s="637"/>
      <c r="I3938" s="630"/>
    </row>
    <row r="3939" spans="1:9">
      <c r="A3939" s="644"/>
      <c r="B3939" s="629"/>
      <c r="C3939" s="630"/>
      <c r="D3939" s="631"/>
      <c r="E3939" s="664"/>
      <c r="F3939" s="666"/>
      <c r="G3939" s="632"/>
      <c r="H3939" s="632"/>
      <c r="I3939" s="633"/>
    </row>
    <row r="3940" spans="1:9">
      <c r="A3940" s="643"/>
      <c r="B3940" s="629"/>
      <c r="C3940" s="630"/>
      <c r="D3940" s="631"/>
      <c r="E3940" s="664"/>
      <c r="F3940" s="666"/>
      <c r="G3940" s="632"/>
      <c r="H3940" s="632"/>
      <c r="I3940" s="633"/>
    </row>
    <row r="3941" spans="1:9">
      <c r="A3941" s="628"/>
      <c r="B3941" s="629"/>
      <c r="C3941" s="630"/>
      <c r="D3941" s="631"/>
      <c r="E3941" s="664"/>
      <c r="F3941" s="666"/>
      <c r="G3941" s="632"/>
      <c r="H3941" s="632"/>
      <c r="I3941" s="633"/>
    </row>
    <row r="3942" spans="1:9">
      <c r="A3942" s="630"/>
      <c r="B3942" s="629"/>
      <c r="C3942" s="630"/>
      <c r="D3942" s="631"/>
      <c r="E3942" s="664"/>
      <c r="F3942" s="665"/>
      <c r="G3942" s="637"/>
      <c r="H3942" s="637"/>
      <c r="I3942" s="630"/>
    </row>
    <row r="3943" spans="1:9">
      <c r="A3943" s="630"/>
      <c r="B3943" s="629"/>
      <c r="C3943" s="630"/>
      <c r="D3943" s="631"/>
      <c r="E3943" s="664"/>
      <c r="F3943" s="666"/>
      <c r="G3943" s="632"/>
      <c r="H3943" s="632"/>
      <c r="I3943" s="633"/>
    </row>
    <row r="3944" spans="1:9">
      <c r="A3944" s="630"/>
      <c r="B3944" s="629"/>
      <c r="C3944" s="630"/>
      <c r="D3944" s="631"/>
      <c r="E3944" s="664"/>
      <c r="F3944" s="665"/>
      <c r="G3944" s="637"/>
      <c r="H3944" s="637"/>
      <c r="I3944" s="630"/>
    </row>
    <row r="3945" spans="1:9">
      <c r="A3945" s="630"/>
      <c r="B3945" s="629"/>
      <c r="C3945" s="630"/>
      <c r="D3945" s="631"/>
      <c r="E3945" s="664"/>
      <c r="F3945" s="666"/>
      <c r="G3945" s="632"/>
      <c r="H3945" s="632"/>
      <c r="I3945" s="633"/>
    </row>
    <row r="3946" spans="1:9">
      <c r="A3946" s="630"/>
      <c r="B3946" s="629"/>
      <c r="C3946" s="630"/>
      <c r="D3946" s="631"/>
      <c r="E3946" s="664"/>
      <c r="F3946" s="665"/>
      <c r="G3946" s="637"/>
      <c r="H3946" s="637"/>
      <c r="I3946" s="630"/>
    </row>
    <row r="3947" spans="1:9">
      <c r="A3947" s="630"/>
      <c r="B3947" s="629"/>
      <c r="C3947" s="630"/>
      <c r="D3947" s="631"/>
      <c r="E3947" s="664"/>
      <c r="F3947" s="666"/>
      <c r="G3947" s="632"/>
      <c r="H3947" s="632"/>
      <c r="I3947" s="633"/>
    </row>
    <row r="3948" spans="1:9">
      <c r="A3948" s="630"/>
      <c r="B3948" s="629"/>
      <c r="C3948" s="630"/>
      <c r="D3948" s="631"/>
      <c r="E3948" s="664"/>
      <c r="F3948" s="665"/>
      <c r="G3948" s="637"/>
      <c r="H3948" s="637"/>
      <c r="I3948" s="630"/>
    </row>
    <row r="3949" spans="1:9">
      <c r="A3949" s="630"/>
      <c r="B3949" s="629"/>
      <c r="C3949" s="630"/>
      <c r="D3949" s="631"/>
      <c r="E3949" s="664"/>
      <c r="F3949" s="666"/>
      <c r="G3949" s="632"/>
      <c r="H3949" s="632"/>
      <c r="I3949" s="633"/>
    </row>
    <row r="3950" spans="1:9">
      <c r="A3950" s="630"/>
      <c r="B3950" s="629"/>
      <c r="C3950" s="630"/>
      <c r="D3950" s="631"/>
      <c r="E3950" s="664"/>
      <c r="F3950" s="665"/>
      <c r="G3950" s="637"/>
      <c r="H3950" s="637"/>
      <c r="I3950" s="630"/>
    </row>
    <row r="3951" spans="1:9">
      <c r="A3951" s="630"/>
      <c r="B3951" s="629"/>
      <c r="C3951" s="630"/>
      <c r="D3951" s="631"/>
      <c r="E3951" s="664"/>
      <c r="F3951" s="666"/>
      <c r="G3951" s="632"/>
      <c r="H3951" s="632"/>
      <c r="I3951" s="633"/>
    </row>
    <row r="3952" spans="1:9">
      <c r="A3952" s="630"/>
      <c r="B3952" s="629"/>
      <c r="C3952" s="630"/>
      <c r="D3952" s="631"/>
      <c r="E3952" s="664"/>
      <c r="F3952" s="665"/>
      <c r="G3952" s="637"/>
      <c r="H3952" s="637"/>
      <c r="I3952" s="630"/>
    </row>
    <row r="3953" spans="1:9">
      <c r="A3953" s="667"/>
      <c r="B3953" s="659"/>
      <c r="C3953" s="662"/>
      <c r="D3953" s="663"/>
      <c r="E3953" s="637"/>
      <c r="F3953" s="665"/>
      <c r="G3953" s="637"/>
      <c r="H3953" s="637"/>
      <c r="I3953" s="633"/>
    </row>
    <row r="3954" spans="1:9">
      <c r="A3954" s="630"/>
      <c r="B3954" s="629"/>
      <c r="C3954" s="630"/>
      <c r="D3954" s="631"/>
      <c r="E3954" s="664"/>
      <c r="F3954" s="666"/>
      <c r="G3954" s="632"/>
      <c r="H3954" s="632"/>
      <c r="I3954" s="633"/>
    </row>
    <row r="3955" spans="1:9">
      <c r="A3955" s="630"/>
      <c r="B3955" s="629"/>
      <c r="C3955" s="630"/>
      <c r="D3955" s="631"/>
      <c r="E3955" s="664"/>
      <c r="F3955" s="665"/>
      <c r="G3955" s="637"/>
      <c r="H3955" s="637"/>
      <c r="I3955" s="630"/>
    </row>
    <row r="3956" spans="1:9">
      <c r="A3956" s="667"/>
      <c r="B3956" s="659"/>
      <c r="C3956" s="662"/>
      <c r="D3956" s="668"/>
      <c r="E3956" s="637"/>
      <c r="F3956" s="665"/>
      <c r="G3956" s="637"/>
      <c r="H3956" s="637"/>
      <c r="I3956" s="633"/>
    </row>
    <row r="3957" spans="1:9">
      <c r="A3957" s="630"/>
      <c r="B3957" s="629"/>
      <c r="C3957" s="630"/>
      <c r="D3957" s="631"/>
      <c r="E3957" s="664"/>
      <c r="F3957" s="666"/>
      <c r="G3957" s="632"/>
      <c r="H3957" s="632"/>
      <c r="I3957" s="633"/>
    </row>
    <row r="3958" spans="1:9" ht="15">
      <c r="A3958" s="667"/>
      <c r="B3958" s="659"/>
      <c r="C3958" s="660"/>
      <c r="D3958" s="661"/>
      <c r="E3958" s="637"/>
      <c r="F3958" s="665"/>
      <c r="G3958" s="637"/>
      <c r="H3958" s="637"/>
      <c r="I3958" s="633"/>
    </row>
    <row r="3959" spans="1:9">
      <c r="A3959" s="630"/>
      <c r="B3959" s="629"/>
      <c r="C3959" s="630"/>
      <c r="D3959" s="631"/>
      <c r="E3959" s="664"/>
      <c r="F3959" s="665"/>
      <c r="G3959" s="637"/>
      <c r="H3959" s="637"/>
      <c r="I3959" s="630"/>
    </row>
    <row r="3960" spans="1:9">
      <c r="A3960" s="630"/>
      <c r="B3960" s="629"/>
      <c r="C3960" s="630"/>
      <c r="D3960" s="631"/>
      <c r="E3960" s="664"/>
      <c r="F3960" s="666"/>
      <c r="G3960" s="632"/>
      <c r="H3960" s="632"/>
      <c r="I3960" s="633"/>
    </row>
    <row r="3961" spans="1:9">
      <c r="A3961" s="630"/>
      <c r="B3961" s="629"/>
      <c r="C3961" s="630"/>
      <c r="D3961" s="631"/>
      <c r="E3961" s="664"/>
      <c r="F3961" s="665"/>
      <c r="G3961" s="637"/>
      <c r="H3961" s="637"/>
      <c r="I3961" s="630"/>
    </row>
    <row r="3962" spans="1:9">
      <c r="A3962" s="630"/>
      <c r="B3962" s="629"/>
      <c r="C3962" s="630"/>
      <c r="D3962" s="631"/>
      <c r="E3962" s="664"/>
      <c r="F3962" s="666"/>
      <c r="G3962" s="632"/>
      <c r="H3962" s="632"/>
      <c r="I3962" s="633"/>
    </row>
    <row r="3963" spans="1:9" ht="15">
      <c r="A3963" s="667"/>
      <c r="B3963" s="659"/>
      <c r="C3963" s="660"/>
      <c r="D3963" s="661"/>
      <c r="E3963" s="637"/>
      <c r="F3963" s="665"/>
      <c r="G3963" s="637"/>
      <c r="H3963" s="637"/>
      <c r="I3963" s="633"/>
    </row>
    <row r="3964" spans="1:9">
      <c r="A3964" s="630"/>
      <c r="B3964" s="629"/>
      <c r="C3964" s="630"/>
      <c r="D3964" s="631"/>
      <c r="E3964" s="664"/>
      <c r="F3964" s="665"/>
      <c r="G3964" s="637"/>
      <c r="H3964" s="637"/>
      <c r="I3964" s="630"/>
    </row>
    <row r="3965" spans="1:9">
      <c r="A3965" s="630"/>
      <c r="B3965" s="629"/>
      <c r="C3965" s="630"/>
      <c r="D3965" s="631"/>
      <c r="E3965" s="664"/>
      <c r="F3965" s="666"/>
      <c r="G3965" s="632"/>
      <c r="H3965" s="632"/>
      <c r="I3965" s="633"/>
    </row>
    <row r="3966" spans="1:9" ht="15">
      <c r="A3966" s="667"/>
      <c r="B3966" s="659"/>
      <c r="C3966" s="660"/>
      <c r="D3966" s="661"/>
      <c r="E3966" s="637"/>
      <c r="F3966" s="665"/>
      <c r="G3966" s="637"/>
      <c r="H3966" s="637"/>
      <c r="I3966" s="633"/>
    </row>
    <row r="3967" spans="1:9">
      <c r="A3967" s="630"/>
      <c r="B3967" s="629"/>
      <c r="C3967" s="630"/>
      <c r="D3967" s="631"/>
      <c r="E3967" s="664"/>
      <c r="F3967" s="665"/>
      <c r="G3967" s="637"/>
      <c r="H3967" s="637"/>
      <c r="I3967" s="630"/>
    </row>
    <row r="3968" spans="1:9">
      <c r="A3968" s="667"/>
      <c r="B3968" s="659"/>
      <c r="C3968" s="662"/>
      <c r="D3968" s="663"/>
      <c r="E3968" s="637"/>
      <c r="F3968" s="665"/>
      <c r="G3968" s="637"/>
      <c r="H3968" s="637"/>
      <c r="I3968" s="633"/>
    </row>
    <row r="3969" spans="1:9">
      <c r="A3969" s="630"/>
      <c r="B3969" s="629"/>
      <c r="C3969" s="630"/>
      <c r="D3969" s="631"/>
      <c r="E3969" s="664"/>
      <c r="F3969" s="666"/>
      <c r="G3969" s="632"/>
      <c r="H3969" s="632"/>
      <c r="I3969" s="633"/>
    </row>
    <row r="3970" spans="1:9" ht="15">
      <c r="A3970" s="667"/>
      <c r="B3970" s="659"/>
      <c r="C3970" s="660"/>
      <c r="D3970" s="661"/>
      <c r="E3970" s="637"/>
      <c r="F3970" s="665"/>
      <c r="G3970" s="637"/>
      <c r="H3970" s="637"/>
      <c r="I3970" s="633"/>
    </row>
    <row r="3971" spans="1:9">
      <c r="A3971" s="667"/>
      <c r="B3971" s="659"/>
      <c r="C3971" s="662"/>
      <c r="D3971" s="663"/>
      <c r="E3971" s="637"/>
      <c r="F3971" s="665"/>
      <c r="G3971" s="637"/>
      <c r="H3971" s="637"/>
      <c r="I3971" s="633"/>
    </row>
    <row r="3972" spans="1:9">
      <c r="A3972" s="630"/>
      <c r="B3972" s="629"/>
      <c r="C3972" s="630"/>
      <c r="D3972" s="631"/>
      <c r="E3972" s="664"/>
      <c r="F3972" s="665"/>
      <c r="G3972" s="637"/>
      <c r="H3972" s="637"/>
      <c r="I3972" s="630"/>
    </row>
    <row r="3973" spans="1:9">
      <c r="A3973" s="630"/>
      <c r="B3973" s="629"/>
      <c r="C3973" s="630"/>
      <c r="D3973" s="631"/>
      <c r="E3973" s="664"/>
      <c r="F3973" s="666"/>
      <c r="G3973" s="632"/>
      <c r="H3973" s="632"/>
      <c r="I3973" s="633"/>
    </row>
    <row r="3974" spans="1:9">
      <c r="A3974" s="667"/>
      <c r="B3974" s="659"/>
      <c r="C3974" s="662"/>
      <c r="D3974" s="663"/>
      <c r="E3974" s="637"/>
      <c r="F3974" s="665"/>
      <c r="G3974" s="637"/>
      <c r="H3974" s="637"/>
      <c r="I3974" s="633"/>
    </row>
    <row r="3975" spans="1:9">
      <c r="A3975" s="630"/>
      <c r="B3975" s="629"/>
      <c r="C3975" s="630"/>
      <c r="D3975" s="631"/>
      <c r="E3975" s="664"/>
      <c r="F3975" s="665"/>
      <c r="G3975" s="637"/>
      <c r="H3975" s="637"/>
      <c r="I3975" s="630"/>
    </row>
    <row r="3976" spans="1:9">
      <c r="A3976" s="630"/>
      <c r="B3976" s="629"/>
      <c r="C3976" s="630"/>
      <c r="D3976" s="631"/>
      <c r="E3976" s="664"/>
      <c r="F3976" s="666"/>
      <c r="G3976" s="632"/>
      <c r="H3976" s="632"/>
      <c r="I3976" s="633"/>
    </row>
    <row r="3977" spans="1:9">
      <c r="A3977" s="630"/>
      <c r="B3977" s="629"/>
      <c r="C3977" s="630"/>
      <c r="D3977" s="631"/>
      <c r="E3977" s="664"/>
      <c r="F3977" s="665"/>
      <c r="G3977" s="637"/>
      <c r="H3977" s="637"/>
      <c r="I3977" s="630"/>
    </row>
    <row r="3978" spans="1:9">
      <c r="A3978" s="630"/>
      <c r="B3978" s="629"/>
      <c r="C3978" s="630"/>
      <c r="D3978" s="631"/>
      <c r="E3978" s="664"/>
      <c r="F3978" s="666"/>
      <c r="G3978" s="632"/>
      <c r="H3978" s="632"/>
      <c r="I3978" s="633"/>
    </row>
    <row r="3979" spans="1:9">
      <c r="A3979" s="630"/>
      <c r="B3979" s="629"/>
      <c r="C3979" s="630"/>
      <c r="D3979" s="631"/>
      <c r="E3979" s="664"/>
      <c r="F3979" s="665"/>
      <c r="G3979" s="637"/>
      <c r="H3979" s="637"/>
      <c r="I3979" s="630"/>
    </row>
    <row r="3980" spans="1:9">
      <c r="A3980" s="667"/>
      <c r="B3980" s="659"/>
      <c r="C3980" s="662"/>
      <c r="D3980" s="663"/>
      <c r="E3980" s="637"/>
      <c r="F3980" s="665"/>
      <c r="G3980" s="637"/>
      <c r="H3980" s="637"/>
      <c r="I3980" s="633"/>
    </row>
    <row r="3981" spans="1:9">
      <c r="A3981" s="630"/>
      <c r="B3981" s="629"/>
      <c r="C3981" s="630"/>
      <c r="D3981" s="631"/>
      <c r="E3981" s="664"/>
      <c r="F3981" s="666"/>
      <c r="G3981" s="632"/>
      <c r="H3981" s="632"/>
      <c r="I3981" s="633"/>
    </row>
    <row r="3982" spans="1:9" ht="15">
      <c r="A3982" s="667"/>
      <c r="B3982" s="659"/>
      <c r="C3982" s="660"/>
      <c r="D3982" s="661"/>
      <c r="E3982" s="637"/>
      <c r="F3982" s="665"/>
      <c r="G3982" s="637"/>
      <c r="H3982" s="637"/>
      <c r="I3982" s="633"/>
    </row>
    <row r="3983" spans="1:9">
      <c r="A3983" s="630"/>
      <c r="B3983" s="629"/>
      <c r="C3983" s="630"/>
      <c r="D3983" s="631"/>
      <c r="E3983" s="664"/>
      <c r="F3983" s="665"/>
      <c r="G3983" s="637"/>
      <c r="H3983" s="637"/>
      <c r="I3983" s="630"/>
    </row>
    <row r="3984" spans="1:9">
      <c r="A3984" s="630"/>
      <c r="B3984" s="629"/>
      <c r="C3984" s="630"/>
      <c r="D3984" s="631"/>
      <c r="E3984" s="664"/>
      <c r="F3984" s="666"/>
      <c r="G3984" s="632"/>
      <c r="H3984" s="632"/>
      <c r="I3984" s="633"/>
    </row>
    <row r="3985" spans="1:9">
      <c r="A3985" s="630"/>
      <c r="B3985" s="629"/>
      <c r="C3985" s="630"/>
      <c r="D3985" s="631"/>
      <c r="E3985" s="664"/>
      <c r="F3985" s="665"/>
      <c r="G3985" s="637"/>
      <c r="H3985" s="637"/>
      <c r="I3985" s="630"/>
    </row>
    <row r="3986" spans="1:9" ht="15">
      <c r="A3986" s="667"/>
      <c r="B3986" s="659"/>
      <c r="C3986" s="660"/>
      <c r="D3986" s="661"/>
      <c r="E3986" s="637"/>
      <c r="F3986" s="665"/>
      <c r="G3986" s="637"/>
      <c r="H3986" s="637"/>
      <c r="I3986" s="633"/>
    </row>
    <row r="3987" spans="1:9">
      <c r="A3987" s="630"/>
      <c r="B3987" s="629"/>
      <c r="C3987" s="630"/>
      <c r="D3987" s="631"/>
      <c r="E3987" s="664"/>
      <c r="F3987" s="666"/>
      <c r="G3987" s="632"/>
      <c r="H3987" s="632"/>
      <c r="I3987" s="633"/>
    </row>
    <row r="3988" spans="1:9">
      <c r="A3988" s="630"/>
      <c r="B3988" s="629"/>
      <c r="C3988" s="630"/>
      <c r="D3988" s="631"/>
      <c r="E3988" s="664"/>
      <c r="F3988" s="665"/>
      <c r="G3988" s="637"/>
      <c r="H3988" s="637"/>
      <c r="I3988" s="630"/>
    </row>
    <row r="3989" spans="1:9">
      <c r="A3989" s="630"/>
      <c r="B3989" s="629"/>
      <c r="C3989" s="630"/>
      <c r="D3989" s="631"/>
      <c r="E3989" s="664"/>
      <c r="F3989" s="666"/>
      <c r="G3989" s="632"/>
      <c r="H3989" s="632"/>
      <c r="I3989" s="633"/>
    </row>
    <row r="3990" spans="1:9">
      <c r="A3990" s="630"/>
      <c r="B3990" s="629"/>
      <c r="C3990" s="630"/>
      <c r="D3990" s="631"/>
      <c r="E3990" s="664"/>
      <c r="F3990" s="665"/>
      <c r="G3990" s="637"/>
      <c r="H3990" s="637"/>
      <c r="I3990" s="630"/>
    </row>
    <row r="3991" spans="1:9" ht="15">
      <c r="A3991" s="667"/>
      <c r="B3991" s="659"/>
      <c r="C3991" s="660"/>
      <c r="D3991" s="661"/>
      <c r="E3991" s="637"/>
      <c r="F3991" s="665"/>
      <c r="G3991" s="637"/>
      <c r="H3991" s="637"/>
      <c r="I3991" s="633"/>
    </row>
    <row r="3992" spans="1:9">
      <c r="A3992" s="630"/>
      <c r="B3992" s="629"/>
      <c r="C3992" s="630"/>
      <c r="D3992" s="631"/>
      <c r="E3992" s="664"/>
      <c r="F3992" s="666"/>
      <c r="G3992" s="632"/>
      <c r="H3992" s="632"/>
      <c r="I3992" s="633"/>
    </row>
    <row r="3993" spans="1:9">
      <c r="A3993" s="630"/>
      <c r="B3993" s="629"/>
      <c r="C3993" s="630"/>
      <c r="D3993" s="631"/>
      <c r="E3993" s="664"/>
      <c r="F3993" s="665"/>
      <c r="G3993" s="637"/>
      <c r="H3993" s="637"/>
      <c r="I3993" s="630"/>
    </row>
    <row r="3994" spans="1:9">
      <c r="A3994" s="630"/>
      <c r="B3994" s="629"/>
      <c r="C3994" s="630"/>
      <c r="D3994" s="631"/>
      <c r="E3994" s="664"/>
      <c r="F3994" s="666"/>
      <c r="G3994" s="632"/>
      <c r="H3994" s="632"/>
      <c r="I3994" s="633"/>
    </row>
    <row r="3995" spans="1:9">
      <c r="A3995" s="630"/>
      <c r="B3995" s="629"/>
      <c r="C3995" s="630"/>
      <c r="D3995" s="631"/>
      <c r="E3995" s="664"/>
      <c r="F3995" s="665"/>
      <c r="G3995" s="637"/>
      <c r="H3995" s="637"/>
      <c r="I3995" s="630"/>
    </row>
    <row r="3996" spans="1:9" ht="15">
      <c r="A3996" s="667"/>
      <c r="B3996" s="659"/>
      <c r="C3996" s="660"/>
      <c r="D3996" s="661"/>
      <c r="E3996" s="637"/>
      <c r="F3996" s="665"/>
      <c r="G3996" s="637"/>
      <c r="H3996" s="637"/>
      <c r="I3996" s="633"/>
    </row>
    <row r="3997" spans="1:9" ht="15">
      <c r="A3997" s="667"/>
      <c r="B3997" s="659"/>
      <c r="C3997" s="660"/>
      <c r="D3997" s="661"/>
      <c r="E3997" s="637"/>
      <c r="F3997" s="665"/>
      <c r="G3997" s="637"/>
      <c r="H3997" s="637"/>
      <c r="I3997" s="633"/>
    </row>
    <row r="3998" spans="1:9" ht="15">
      <c r="A3998" s="667"/>
      <c r="B3998" s="659"/>
      <c r="C3998" s="660"/>
      <c r="D3998" s="661"/>
      <c r="E3998" s="637"/>
      <c r="F3998" s="665"/>
      <c r="G3998" s="637"/>
      <c r="H3998" s="637"/>
      <c r="I3998" s="633"/>
    </row>
    <row r="3999" spans="1:9">
      <c r="A3999" s="630"/>
      <c r="B3999" s="629"/>
      <c r="C3999" s="630"/>
      <c r="D3999" s="631"/>
      <c r="E3999" s="664"/>
      <c r="F3999" s="666"/>
      <c r="G3999" s="632"/>
      <c r="H3999" s="632"/>
      <c r="I3999" s="633"/>
    </row>
    <row r="4000" spans="1:9" ht="15">
      <c r="A4000" s="667"/>
      <c r="B4000" s="659"/>
      <c r="C4000" s="660"/>
      <c r="D4000" s="661"/>
      <c r="E4000" s="637"/>
      <c r="F4000" s="665"/>
      <c r="G4000" s="637"/>
      <c r="H4000" s="637"/>
      <c r="I4000" s="633"/>
    </row>
    <row r="4001" spans="1:9">
      <c r="A4001" s="630"/>
      <c r="B4001" s="629"/>
      <c r="C4001" s="630"/>
      <c r="D4001" s="631"/>
      <c r="E4001" s="664"/>
      <c r="F4001" s="665"/>
      <c r="G4001" s="637"/>
      <c r="H4001" s="637"/>
      <c r="I4001" s="630"/>
    </row>
    <row r="4002" spans="1:9">
      <c r="A4002" s="630"/>
      <c r="B4002" s="629"/>
      <c r="C4002" s="630"/>
      <c r="D4002" s="631"/>
      <c r="E4002" s="664"/>
      <c r="F4002" s="666"/>
      <c r="G4002" s="632"/>
      <c r="H4002" s="632"/>
      <c r="I4002" s="633"/>
    </row>
    <row r="4003" spans="1:9" ht="15">
      <c r="A4003" s="667"/>
      <c r="B4003" s="659"/>
      <c r="C4003" s="660"/>
      <c r="D4003" s="661"/>
      <c r="E4003" s="637"/>
      <c r="F4003" s="665"/>
      <c r="G4003" s="637"/>
      <c r="H4003" s="637"/>
      <c r="I4003" s="633"/>
    </row>
    <row r="4004" spans="1:9">
      <c r="A4004" s="630"/>
      <c r="B4004" s="629"/>
      <c r="C4004" s="630"/>
      <c r="D4004" s="631"/>
      <c r="E4004" s="664"/>
      <c r="F4004" s="665"/>
      <c r="G4004" s="637"/>
      <c r="H4004" s="637"/>
      <c r="I4004" s="630"/>
    </row>
    <row r="4005" spans="1:9">
      <c r="A4005" s="630"/>
      <c r="B4005" s="629"/>
      <c r="C4005" s="630"/>
      <c r="D4005" s="631"/>
      <c r="E4005" s="664"/>
      <c r="F4005" s="666"/>
      <c r="G4005" s="632"/>
      <c r="H4005" s="632"/>
      <c r="I4005" s="633"/>
    </row>
    <row r="4006" spans="1:9">
      <c r="A4006" s="630"/>
      <c r="B4006" s="629"/>
      <c r="C4006" s="630"/>
      <c r="D4006" s="631"/>
      <c r="E4006" s="664"/>
      <c r="F4006" s="665"/>
      <c r="G4006" s="637"/>
      <c r="H4006" s="637"/>
      <c r="I4006" s="630"/>
    </row>
    <row r="4007" spans="1:9" ht="15">
      <c r="A4007" s="667"/>
      <c r="B4007" s="659"/>
      <c r="C4007" s="660"/>
      <c r="D4007" s="661"/>
      <c r="E4007" s="637"/>
      <c r="F4007" s="665"/>
      <c r="G4007" s="637"/>
      <c r="H4007" s="637"/>
      <c r="I4007" s="633"/>
    </row>
    <row r="4008" spans="1:9" ht="15">
      <c r="A4008" s="667"/>
      <c r="B4008" s="659"/>
      <c r="C4008" s="660"/>
      <c r="D4008" s="661"/>
      <c r="E4008" s="637"/>
      <c r="F4008" s="665"/>
      <c r="G4008" s="637"/>
      <c r="H4008" s="637"/>
      <c r="I4008" s="633"/>
    </row>
    <row r="4009" spans="1:9">
      <c r="A4009" s="630"/>
      <c r="B4009" s="629"/>
      <c r="C4009" s="630"/>
      <c r="D4009" s="631"/>
      <c r="E4009" s="664"/>
      <c r="F4009" s="666"/>
      <c r="G4009" s="632"/>
      <c r="H4009" s="632"/>
      <c r="I4009" s="633"/>
    </row>
    <row r="4010" spans="1:9" ht="15">
      <c r="A4010" s="667"/>
      <c r="B4010" s="659"/>
      <c r="C4010" s="660"/>
      <c r="D4010" s="661"/>
      <c r="E4010" s="637"/>
      <c r="F4010" s="665"/>
      <c r="G4010" s="637"/>
      <c r="H4010" s="637"/>
      <c r="I4010" s="633"/>
    </row>
    <row r="4011" spans="1:9">
      <c r="A4011" s="630"/>
      <c r="B4011" s="629"/>
      <c r="C4011" s="630"/>
      <c r="D4011" s="631"/>
      <c r="E4011" s="664"/>
      <c r="F4011" s="665"/>
      <c r="G4011" s="637"/>
      <c r="H4011" s="637"/>
      <c r="I4011" s="630"/>
    </row>
    <row r="4012" spans="1:9">
      <c r="A4012" s="630"/>
      <c r="B4012" s="629"/>
      <c r="C4012" s="630"/>
      <c r="D4012" s="631"/>
      <c r="E4012" s="664"/>
      <c r="F4012" s="666"/>
      <c r="G4012" s="632"/>
      <c r="H4012" s="632"/>
      <c r="I4012" s="633"/>
    </row>
    <row r="4013" spans="1:9">
      <c r="A4013" s="630"/>
      <c r="B4013" s="629"/>
      <c r="C4013" s="630"/>
      <c r="D4013" s="631"/>
      <c r="E4013" s="664"/>
      <c r="F4013" s="665"/>
      <c r="G4013" s="637"/>
      <c r="H4013" s="637"/>
      <c r="I4013" s="630"/>
    </row>
    <row r="4014" spans="1:9">
      <c r="A4014" s="630"/>
      <c r="B4014" s="629"/>
      <c r="C4014" s="630"/>
      <c r="D4014" s="631"/>
      <c r="E4014" s="664"/>
      <c r="F4014" s="666"/>
      <c r="G4014" s="632"/>
      <c r="H4014" s="632"/>
      <c r="I4014" s="633"/>
    </row>
    <row r="4015" spans="1:9">
      <c r="A4015" s="630"/>
      <c r="B4015" s="629"/>
      <c r="C4015" s="630"/>
      <c r="D4015" s="631"/>
      <c r="E4015" s="664"/>
      <c r="F4015" s="665"/>
      <c r="G4015" s="637"/>
      <c r="H4015" s="637"/>
      <c r="I4015" s="630"/>
    </row>
    <row r="4016" spans="1:9">
      <c r="A4016" s="630"/>
      <c r="B4016" s="629"/>
      <c r="C4016" s="630"/>
      <c r="D4016" s="631"/>
      <c r="E4016" s="664"/>
      <c r="F4016" s="666"/>
      <c r="G4016" s="632"/>
      <c r="H4016" s="632"/>
      <c r="I4016" s="633"/>
    </row>
    <row r="4017" spans="1:9">
      <c r="A4017" s="630"/>
      <c r="B4017" s="629"/>
      <c r="C4017" s="630"/>
      <c r="D4017" s="631"/>
      <c r="E4017" s="664"/>
      <c r="F4017" s="665"/>
      <c r="G4017" s="637"/>
      <c r="H4017" s="637"/>
      <c r="I4017" s="630"/>
    </row>
    <row r="4018" spans="1:9">
      <c r="A4018" s="630"/>
      <c r="B4018" s="629"/>
      <c r="C4018" s="630"/>
      <c r="D4018" s="631"/>
      <c r="E4018" s="664"/>
      <c r="F4018" s="666"/>
      <c r="G4018" s="632"/>
      <c r="H4018" s="632"/>
      <c r="I4018" s="633"/>
    </row>
    <row r="4019" spans="1:9">
      <c r="A4019" s="630"/>
      <c r="B4019" s="629"/>
      <c r="C4019" s="630"/>
      <c r="D4019" s="631"/>
      <c r="E4019" s="664"/>
      <c r="F4019" s="665"/>
      <c r="G4019" s="637"/>
      <c r="H4019" s="637"/>
      <c r="I4019" s="630"/>
    </row>
    <row r="4020" spans="1:9">
      <c r="A4020" s="630"/>
      <c r="B4020" s="629"/>
      <c r="C4020" s="630"/>
      <c r="D4020" s="631"/>
      <c r="E4020" s="664"/>
      <c r="F4020" s="666"/>
      <c r="G4020" s="632"/>
      <c r="H4020" s="632"/>
      <c r="I4020" s="633"/>
    </row>
    <row r="4021" spans="1:9" ht="15">
      <c r="A4021" s="667"/>
      <c r="B4021" s="659"/>
      <c r="C4021" s="660"/>
      <c r="D4021" s="661"/>
      <c r="E4021" s="637"/>
      <c r="F4021" s="665"/>
      <c r="G4021" s="637"/>
      <c r="H4021" s="637"/>
      <c r="I4021" s="633"/>
    </row>
    <row r="4022" spans="1:9">
      <c r="A4022" s="630"/>
      <c r="B4022" s="629"/>
      <c r="C4022" s="630"/>
      <c r="D4022" s="631"/>
      <c r="E4022" s="664"/>
      <c r="F4022" s="665"/>
      <c r="G4022" s="637"/>
      <c r="H4022" s="637"/>
      <c r="I4022" s="630"/>
    </row>
    <row r="4023" spans="1:9">
      <c r="A4023" s="630"/>
      <c r="B4023" s="629"/>
      <c r="C4023" s="630"/>
      <c r="D4023" s="631"/>
      <c r="E4023" s="664"/>
      <c r="F4023" s="666"/>
      <c r="G4023" s="632"/>
      <c r="H4023" s="632"/>
      <c r="I4023" s="633"/>
    </row>
    <row r="4024" spans="1:9" ht="15">
      <c r="A4024" s="667"/>
      <c r="B4024" s="659"/>
      <c r="C4024" s="660"/>
      <c r="D4024" s="661"/>
      <c r="E4024" s="637"/>
      <c r="F4024" s="665"/>
      <c r="G4024" s="637"/>
      <c r="H4024" s="637"/>
      <c r="I4024" s="633"/>
    </row>
    <row r="4025" spans="1:9">
      <c r="A4025" s="630"/>
      <c r="B4025" s="629"/>
      <c r="C4025" s="630"/>
      <c r="D4025" s="631"/>
      <c r="E4025" s="664"/>
      <c r="F4025" s="665"/>
      <c r="G4025" s="637"/>
      <c r="H4025" s="637"/>
      <c r="I4025" s="630"/>
    </row>
    <row r="4026" spans="1:9">
      <c r="A4026" s="630"/>
      <c r="B4026" s="629"/>
      <c r="C4026" s="630"/>
      <c r="D4026" s="631"/>
      <c r="E4026" s="664"/>
      <c r="F4026" s="666"/>
      <c r="G4026" s="632"/>
      <c r="H4026" s="632"/>
      <c r="I4026" s="633"/>
    </row>
    <row r="4027" spans="1:9">
      <c r="A4027" s="630"/>
      <c r="B4027" s="629"/>
      <c r="C4027" s="630"/>
      <c r="D4027" s="631"/>
      <c r="E4027" s="664"/>
      <c r="F4027" s="665"/>
      <c r="G4027" s="637"/>
      <c r="H4027" s="637"/>
      <c r="I4027" s="630"/>
    </row>
    <row r="4028" spans="1:9">
      <c r="A4028" s="630"/>
      <c r="B4028" s="629"/>
      <c r="C4028" s="630"/>
      <c r="D4028" s="631"/>
      <c r="E4028" s="664"/>
      <c r="F4028" s="666"/>
      <c r="G4028" s="632"/>
      <c r="H4028" s="632"/>
      <c r="I4028" s="633"/>
    </row>
    <row r="4029" spans="1:9">
      <c r="A4029" s="630"/>
      <c r="B4029" s="629"/>
      <c r="C4029" s="630"/>
      <c r="D4029" s="631"/>
      <c r="E4029" s="664"/>
      <c r="F4029" s="665"/>
      <c r="G4029" s="637"/>
      <c r="H4029" s="637"/>
      <c r="I4029" s="630"/>
    </row>
    <row r="4030" spans="1:9" ht="15">
      <c r="A4030" s="667"/>
      <c r="B4030" s="659"/>
      <c r="C4030" s="660"/>
      <c r="D4030" s="661"/>
      <c r="E4030" s="637"/>
      <c r="F4030" s="665"/>
      <c r="G4030" s="637"/>
      <c r="H4030" s="637"/>
      <c r="I4030" s="633"/>
    </row>
    <row r="4031" spans="1:9">
      <c r="A4031" s="630"/>
      <c r="B4031" s="629"/>
      <c r="C4031" s="630"/>
      <c r="D4031" s="631"/>
      <c r="E4031" s="664"/>
      <c r="F4031" s="666"/>
      <c r="G4031" s="632"/>
      <c r="H4031" s="632"/>
      <c r="I4031" s="633"/>
    </row>
    <row r="4032" spans="1:9">
      <c r="A4032" s="630"/>
      <c r="B4032" s="629"/>
      <c r="C4032" s="630"/>
      <c r="D4032" s="631"/>
      <c r="E4032" s="664"/>
      <c r="F4032" s="665"/>
      <c r="G4032" s="637"/>
      <c r="H4032" s="637"/>
      <c r="I4032" s="630"/>
    </row>
    <row r="4033" spans="1:9" ht="15">
      <c r="A4033" s="667"/>
      <c r="B4033" s="659"/>
      <c r="C4033" s="660"/>
      <c r="D4033" s="661"/>
      <c r="E4033" s="637"/>
      <c r="F4033" s="665"/>
      <c r="G4033" s="637"/>
      <c r="H4033" s="637"/>
      <c r="I4033" s="633"/>
    </row>
    <row r="4034" spans="1:9">
      <c r="A4034" s="630"/>
      <c r="B4034" s="629"/>
      <c r="C4034" s="630"/>
      <c r="D4034" s="631"/>
      <c r="E4034" s="664"/>
      <c r="F4034" s="666"/>
      <c r="G4034" s="632"/>
      <c r="H4034" s="632"/>
      <c r="I4034" s="633"/>
    </row>
    <row r="4035" spans="1:9">
      <c r="A4035" s="630"/>
      <c r="B4035" s="629"/>
      <c r="C4035" s="630"/>
      <c r="D4035" s="631"/>
      <c r="E4035" s="664"/>
      <c r="F4035" s="665"/>
      <c r="G4035" s="637"/>
      <c r="H4035" s="637"/>
      <c r="I4035" s="630"/>
    </row>
    <row r="4036" spans="1:9">
      <c r="A4036" s="630"/>
      <c r="B4036" s="629"/>
      <c r="C4036" s="630"/>
      <c r="D4036" s="631"/>
      <c r="E4036" s="664"/>
      <c r="F4036" s="666"/>
      <c r="G4036" s="632"/>
      <c r="H4036" s="632"/>
      <c r="I4036" s="633"/>
    </row>
    <row r="4037" spans="1:9">
      <c r="A4037" s="630"/>
      <c r="B4037" s="629"/>
      <c r="C4037" s="630"/>
      <c r="D4037" s="631"/>
      <c r="E4037" s="664"/>
      <c r="F4037" s="665"/>
      <c r="G4037" s="637"/>
      <c r="H4037" s="637"/>
      <c r="I4037" s="630"/>
    </row>
    <row r="4038" spans="1:9">
      <c r="A4038" s="669"/>
      <c r="B4038" s="629"/>
      <c r="C4038" s="630"/>
      <c r="D4038" s="631"/>
      <c r="E4038" s="664"/>
      <c r="F4038" s="666"/>
      <c r="G4038" s="632"/>
      <c r="H4038" s="632"/>
      <c r="I4038" s="633"/>
    </row>
    <row r="4039" spans="1:9">
      <c r="A4039" s="630"/>
      <c r="B4039" s="629"/>
      <c r="C4039" s="630"/>
      <c r="D4039" s="631"/>
      <c r="E4039" s="664"/>
      <c r="F4039" s="665"/>
      <c r="G4039" s="637"/>
      <c r="H4039" s="637"/>
      <c r="I4039" s="630"/>
    </row>
    <row r="4040" spans="1:9">
      <c r="A4040" s="630"/>
      <c r="B4040" s="629"/>
      <c r="C4040" s="630"/>
      <c r="D4040" s="631"/>
      <c r="E4040" s="664"/>
      <c r="F4040" s="666"/>
      <c r="G4040" s="632"/>
      <c r="H4040" s="632"/>
      <c r="I4040" s="633"/>
    </row>
    <row r="4041" spans="1:9" ht="15">
      <c r="A4041" s="667"/>
      <c r="B4041" s="659"/>
      <c r="C4041" s="660"/>
      <c r="D4041" s="661"/>
      <c r="E4041" s="637"/>
      <c r="F4041" s="665"/>
      <c r="G4041" s="637"/>
      <c r="H4041" s="637"/>
      <c r="I4041" s="633"/>
    </row>
    <row r="4042" spans="1:9">
      <c r="A4042" s="630"/>
      <c r="B4042" s="629"/>
      <c r="C4042" s="630"/>
      <c r="D4042" s="631"/>
      <c r="E4042" s="664"/>
      <c r="F4042" s="665"/>
      <c r="G4042" s="637"/>
      <c r="H4042" s="637"/>
      <c r="I4042" s="630"/>
    </row>
    <row r="4043" spans="1:9">
      <c r="A4043" s="630"/>
      <c r="B4043" s="629"/>
      <c r="C4043" s="630"/>
      <c r="D4043" s="631"/>
      <c r="E4043" s="664"/>
      <c r="F4043" s="666"/>
      <c r="G4043" s="632"/>
      <c r="H4043" s="632"/>
      <c r="I4043" s="633"/>
    </row>
    <row r="4044" spans="1:9">
      <c r="A4044" s="630"/>
      <c r="B4044" s="629"/>
      <c r="C4044" s="630"/>
      <c r="D4044" s="631"/>
      <c r="E4044" s="664"/>
      <c r="F4044" s="665"/>
      <c r="G4044" s="637"/>
      <c r="H4044" s="637"/>
      <c r="I4044" s="630"/>
    </row>
    <row r="4045" spans="1:9">
      <c r="A4045" s="630"/>
      <c r="B4045" s="629"/>
      <c r="C4045" s="630"/>
      <c r="D4045" s="631"/>
      <c r="E4045" s="664"/>
      <c r="F4045" s="666"/>
      <c r="G4045" s="632"/>
      <c r="H4045" s="632"/>
      <c r="I4045" s="633"/>
    </row>
    <row r="4046" spans="1:9">
      <c r="A4046" s="630"/>
      <c r="B4046" s="629"/>
      <c r="C4046" s="630"/>
      <c r="D4046" s="631"/>
      <c r="E4046" s="664"/>
      <c r="F4046" s="665"/>
      <c r="G4046" s="637"/>
      <c r="H4046" s="637"/>
      <c r="I4046" s="630"/>
    </row>
    <row r="4047" spans="1:9">
      <c r="A4047" s="630"/>
      <c r="B4047" s="629"/>
      <c r="C4047" s="630"/>
      <c r="D4047" s="631"/>
      <c r="E4047" s="664"/>
      <c r="F4047" s="666"/>
      <c r="G4047" s="632"/>
      <c r="H4047" s="632"/>
      <c r="I4047" s="633"/>
    </row>
    <row r="4048" spans="1:9">
      <c r="A4048" s="630"/>
      <c r="B4048" s="629"/>
      <c r="C4048" s="630"/>
      <c r="D4048" s="631"/>
      <c r="E4048" s="664"/>
      <c r="F4048" s="665"/>
      <c r="G4048" s="637"/>
      <c r="H4048" s="637"/>
      <c r="I4048" s="630"/>
    </row>
    <row r="4049" spans="1:9">
      <c r="A4049" s="630"/>
      <c r="B4049" s="629"/>
      <c r="C4049" s="630"/>
      <c r="D4049" s="631"/>
      <c r="E4049" s="664"/>
      <c r="F4049" s="666"/>
      <c r="G4049" s="632"/>
      <c r="H4049" s="632"/>
      <c r="I4049" s="633"/>
    </row>
    <row r="4050" spans="1:9">
      <c r="A4050" s="667"/>
      <c r="B4050" s="659"/>
      <c r="C4050" s="662"/>
      <c r="D4050" s="663"/>
      <c r="E4050" s="637"/>
      <c r="F4050" s="665"/>
      <c r="G4050" s="637"/>
      <c r="H4050" s="637"/>
      <c r="I4050" s="642"/>
    </row>
    <row r="4051" spans="1:9">
      <c r="A4051" s="630"/>
      <c r="B4051" s="629"/>
      <c r="C4051" s="630"/>
      <c r="D4051" s="631"/>
      <c r="E4051" s="664"/>
      <c r="F4051" s="665"/>
      <c r="G4051" s="637"/>
      <c r="H4051" s="637"/>
      <c r="I4051" s="630"/>
    </row>
    <row r="4052" spans="1:9">
      <c r="A4052" s="630"/>
      <c r="B4052" s="629"/>
      <c r="C4052" s="630"/>
      <c r="D4052" s="631"/>
      <c r="E4052" s="664"/>
      <c r="F4052" s="666"/>
      <c r="G4052" s="632"/>
      <c r="H4052" s="632"/>
      <c r="I4052" s="633"/>
    </row>
    <row r="4053" spans="1:9">
      <c r="A4053" s="630"/>
      <c r="B4053" s="629"/>
      <c r="C4053" s="630"/>
      <c r="D4053" s="631"/>
      <c r="E4053" s="664"/>
      <c r="F4053" s="665"/>
      <c r="G4053" s="637"/>
      <c r="H4053" s="637"/>
      <c r="I4053" s="630"/>
    </row>
    <row r="4054" spans="1:9">
      <c r="A4054" s="630"/>
      <c r="B4054" s="629"/>
      <c r="C4054" s="630"/>
      <c r="D4054" s="631"/>
      <c r="E4054" s="664"/>
      <c r="F4054" s="666"/>
      <c r="G4054" s="632"/>
      <c r="H4054" s="632"/>
      <c r="I4054" s="633"/>
    </row>
    <row r="4055" spans="1:9" ht="15">
      <c r="A4055" s="667"/>
      <c r="B4055" s="659"/>
      <c r="C4055" s="660"/>
      <c r="D4055" s="661"/>
      <c r="E4055" s="637"/>
      <c r="F4055" s="665"/>
      <c r="G4055" s="637"/>
      <c r="H4055" s="637"/>
      <c r="I4055" s="633"/>
    </row>
    <row r="4056" spans="1:9">
      <c r="A4056" s="630"/>
      <c r="B4056" s="629"/>
      <c r="C4056" s="630"/>
      <c r="D4056" s="631"/>
      <c r="E4056" s="664"/>
      <c r="F4056" s="665"/>
      <c r="G4056" s="637"/>
      <c r="H4056" s="637"/>
      <c r="I4056" s="630"/>
    </row>
    <row r="4057" spans="1:9">
      <c r="A4057" s="667"/>
      <c r="B4057" s="659"/>
      <c r="C4057" s="662"/>
      <c r="D4057" s="663"/>
      <c r="E4057" s="637"/>
      <c r="F4057" s="665"/>
      <c r="G4057" s="637"/>
      <c r="H4057" s="637"/>
      <c r="I4057" s="633"/>
    </row>
    <row r="4058" spans="1:9">
      <c r="A4058" s="630"/>
      <c r="B4058" s="629"/>
      <c r="C4058" s="630"/>
      <c r="D4058" s="631"/>
      <c r="E4058" s="664"/>
      <c r="F4058" s="666"/>
      <c r="G4058" s="632"/>
      <c r="H4058" s="632"/>
      <c r="I4058" s="633"/>
    </row>
    <row r="4059" spans="1:9" ht="15">
      <c r="A4059" s="667"/>
      <c r="B4059" s="659"/>
      <c r="C4059" s="660"/>
      <c r="D4059" s="661"/>
      <c r="E4059" s="637"/>
      <c r="F4059" s="665"/>
      <c r="G4059" s="637"/>
      <c r="H4059" s="637"/>
      <c r="I4059" s="633"/>
    </row>
    <row r="4060" spans="1:9">
      <c r="A4060" s="630"/>
      <c r="B4060" s="629"/>
      <c r="C4060" s="630"/>
      <c r="D4060" s="631"/>
      <c r="E4060" s="664"/>
      <c r="F4060" s="665"/>
      <c r="G4060" s="637"/>
      <c r="H4060" s="637"/>
      <c r="I4060" s="630"/>
    </row>
    <row r="4061" spans="1:9" ht="15">
      <c r="A4061" s="667"/>
      <c r="B4061" s="659"/>
      <c r="C4061" s="660"/>
      <c r="D4061" s="661"/>
      <c r="E4061" s="637"/>
      <c r="F4061" s="665"/>
      <c r="G4061" s="637"/>
      <c r="H4061" s="637"/>
      <c r="I4061" s="633"/>
    </row>
    <row r="4062" spans="1:9">
      <c r="A4062" s="630"/>
      <c r="B4062" s="629"/>
      <c r="C4062" s="630"/>
      <c r="D4062" s="631"/>
      <c r="E4062" s="664"/>
      <c r="F4062" s="666"/>
      <c r="G4062" s="632"/>
      <c r="H4062" s="632"/>
      <c r="I4062" s="633"/>
    </row>
    <row r="4063" spans="1:9">
      <c r="A4063" s="667"/>
      <c r="B4063" s="659"/>
      <c r="C4063" s="662"/>
      <c r="D4063" s="663"/>
      <c r="E4063" s="637"/>
      <c r="F4063" s="665"/>
      <c r="G4063" s="637"/>
      <c r="H4063" s="637"/>
      <c r="I4063" s="633"/>
    </row>
    <row r="4064" spans="1:9">
      <c r="A4064" s="630"/>
      <c r="B4064" s="629"/>
      <c r="C4064" s="630"/>
      <c r="D4064" s="631"/>
      <c r="E4064" s="664"/>
      <c r="F4064" s="665"/>
      <c r="G4064" s="637"/>
      <c r="H4064" s="637"/>
      <c r="I4064" s="630"/>
    </row>
    <row r="4065" spans="1:9">
      <c r="A4065" s="630"/>
      <c r="B4065" s="629"/>
      <c r="C4065" s="630"/>
      <c r="D4065" s="631"/>
      <c r="E4065" s="664"/>
      <c r="F4065" s="666"/>
      <c r="G4065" s="632"/>
      <c r="H4065" s="632"/>
      <c r="I4065" s="633"/>
    </row>
    <row r="4066" spans="1:9">
      <c r="A4066" s="630"/>
      <c r="B4066" s="629"/>
      <c r="C4066" s="630"/>
      <c r="D4066" s="631"/>
      <c r="E4066" s="664"/>
      <c r="F4066" s="665"/>
      <c r="G4066" s="637"/>
      <c r="H4066" s="637"/>
      <c r="I4066" s="630"/>
    </row>
    <row r="4067" spans="1:9" ht="15">
      <c r="A4067" s="667"/>
      <c r="B4067" s="659"/>
      <c r="C4067" s="660"/>
      <c r="D4067" s="661"/>
      <c r="E4067" s="637"/>
      <c r="F4067" s="665"/>
      <c r="G4067" s="637"/>
      <c r="H4067" s="637"/>
      <c r="I4067" s="633"/>
    </row>
    <row r="4068" spans="1:9">
      <c r="A4068" s="630"/>
      <c r="B4068" s="629"/>
      <c r="C4068" s="630"/>
      <c r="D4068" s="631"/>
      <c r="E4068" s="664"/>
      <c r="F4068" s="666"/>
      <c r="G4068" s="632"/>
      <c r="H4068" s="632"/>
      <c r="I4068" s="633"/>
    </row>
    <row r="4069" spans="1:9" ht="15">
      <c r="A4069" s="667"/>
      <c r="B4069" s="659"/>
      <c r="C4069" s="660"/>
      <c r="D4069" s="661"/>
      <c r="E4069" s="637"/>
      <c r="F4069" s="665"/>
      <c r="G4069" s="637"/>
      <c r="H4069" s="637"/>
      <c r="I4069" s="633"/>
    </row>
    <row r="4070" spans="1:9">
      <c r="A4070" s="630"/>
      <c r="B4070" s="629"/>
      <c r="C4070" s="630"/>
      <c r="D4070" s="631"/>
      <c r="E4070" s="664"/>
      <c r="F4070" s="665"/>
      <c r="G4070" s="637"/>
      <c r="H4070" s="637"/>
      <c r="I4070" s="630"/>
    </row>
    <row r="4071" spans="1:9">
      <c r="A4071" s="630"/>
      <c r="B4071" s="629"/>
      <c r="C4071" s="630"/>
      <c r="D4071" s="631"/>
      <c r="E4071" s="664"/>
      <c r="F4071" s="666"/>
      <c r="G4071" s="632"/>
      <c r="H4071" s="632"/>
      <c r="I4071" s="633"/>
    </row>
    <row r="4072" spans="1:9">
      <c r="A4072" s="630"/>
      <c r="B4072" s="629"/>
      <c r="C4072" s="630"/>
      <c r="D4072" s="631"/>
      <c r="E4072" s="664"/>
      <c r="F4072" s="665"/>
      <c r="G4072" s="637"/>
      <c r="H4072" s="637"/>
      <c r="I4072" s="630"/>
    </row>
    <row r="4073" spans="1:9">
      <c r="A4073" s="630"/>
      <c r="B4073" s="629"/>
      <c r="C4073" s="630"/>
      <c r="D4073" s="631"/>
      <c r="E4073" s="664"/>
      <c r="F4073" s="666"/>
      <c r="G4073" s="632"/>
      <c r="H4073" s="632"/>
      <c r="I4073" s="633"/>
    </row>
    <row r="4074" spans="1:9" ht="15">
      <c r="A4074" s="667"/>
      <c r="B4074" s="659"/>
      <c r="C4074" s="660"/>
      <c r="D4074" s="661"/>
      <c r="E4074" s="637"/>
      <c r="F4074" s="665"/>
      <c r="G4074" s="637"/>
      <c r="H4074" s="637"/>
      <c r="I4074" s="633"/>
    </row>
    <row r="4075" spans="1:9">
      <c r="A4075" s="630"/>
      <c r="B4075" s="629"/>
      <c r="C4075" s="630"/>
      <c r="D4075" s="631"/>
      <c r="E4075" s="664"/>
      <c r="F4075" s="665"/>
      <c r="G4075" s="637"/>
      <c r="H4075" s="637"/>
      <c r="I4075" s="630"/>
    </row>
    <row r="4076" spans="1:9">
      <c r="A4076" s="667"/>
      <c r="B4076" s="659"/>
      <c r="C4076" s="662"/>
      <c r="D4076" s="663"/>
      <c r="E4076" s="637"/>
      <c r="F4076" s="665"/>
      <c r="G4076" s="637"/>
      <c r="H4076" s="637"/>
      <c r="I4076" s="633"/>
    </row>
    <row r="4077" spans="1:9">
      <c r="A4077" s="667"/>
      <c r="B4077" s="659"/>
      <c r="C4077" s="662"/>
      <c r="D4077" s="663"/>
      <c r="E4077" s="637"/>
      <c r="F4077" s="665"/>
      <c r="G4077" s="637"/>
      <c r="H4077" s="637"/>
      <c r="I4077" s="633"/>
    </row>
    <row r="4078" spans="1:9">
      <c r="A4078" s="630"/>
      <c r="B4078" s="629"/>
      <c r="C4078" s="630"/>
      <c r="D4078" s="631"/>
      <c r="E4078" s="664"/>
      <c r="F4078" s="666"/>
      <c r="G4078" s="632"/>
      <c r="H4078" s="632"/>
      <c r="I4078" s="633"/>
    </row>
    <row r="4079" spans="1:9">
      <c r="A4079" s="630"/>
      <c r="B4079" s="629"/>
      <c r="C4079" s="630"/>
      <c r="D4079" s="631"/>
      <c r="E4079" s="664"/>
      <c r="F4079" s="665"/>
      <c r="G4079" s="637"/>
      <c r="H4079" s="637"/>
      <c r="I4079" s="630"/>
    </row>
    <row r="4080" spans="1:9">
      <c r="A4080" s="630"/>
      <c r="B4080" s="629"/>
      <c r="C4080" s="630"/>
      <c r="D4080" s="631"/>
      <c r="E4080" s="664"/>
      <c r="F4080" s="666"/>
      <c r="G4080" s="632"/>
      <c r="H4080" s="632"/>
      <c r="I4080" s="633"/>
    </row>
    <row r="4081" spans="1:9">
      <c r="A4081" s="630"/>
      <c r="B4081" s="629"/>
      <c r="C4081" s="630"/>
      <c r="D4081" s="631"/>
      <c r="E4081" s="664"/>
      <c r="F4081" s="665"/>
      <c r="G4081" s="637"/>
      <c r="H4081" s="637"/>
      <c r="I4081" s="630"/>
    </row>
    <row r="4082" spans="1:9">
      <c r="A4082" s="630"/>
      <c r="B4082" s="629"/>
      <c r="C4082" s="630"/>
      <c r="D4082" s="631"/>
      <c r="E4082" s="664"/>
      <c r="F4082" s="666"/>
      <c r="G4082" s="632"/>
      <c r="H4082" s="632"/>
      <c r="I4082" s="633"/>
    </row>
    <row r="4083" spans="1:9">
      <c r="A4083" s="630"/>
      <c r="B4083" s="629"/>
      <c r="C4083" s="630"/>
      <c r="D4083" s="631"/>
      <c r="E4083" s="664"/>
      <c r="F4083" s="665"/>
      <c r="G4083" s="637"/>
      <c r="H4083" s="637"/>
      <c r="I4083" s="630"/>
    </row>
    <row r="4084" spans="1:9">
      <c r="A4084" s="630"/>
      <c r="B4084" s="629"/>
      <c r="C4084" s="630"/>
      <c r="D4084" s="631"/>
      <c r="E4084" s="664"/>
      <c r="F4084" s="666"/>
      <c r="G4084" s="632"/>
      <c r="H4084" s="632"/>
      <c r="I4084" s="633"/>
    </row>
    <row r="4085" spans="1:9">
      <c r="A4085" s="630"/>
      <c r="B4085" s="629"/>
      <c r="C4085" s="630"/>
      <c r="D4085" s="631"/>
      <c r="E4085" s="664"/>
      <c r="F4085" s="665"/>
      <c r="G4085" s="637"/>
      <c r="H4085" s="637"/>
      <c r="I4085" s="630"/>
    </row>
    <row r="4086" spans="1:9" ht="15">
      <c r="A4086" s="667"/>
      <c r="B4086" s="659"/>
      <c r="C4086" s="660"/>
      <c r="D4086" s="661"/>
      <c r="E4086" s="637"/>
      <c r="F4086" s="665"/>
      <c r="G4086" s="637"/>
      <c r="H4086" s="637"/>
      <c r="I4086" s="633"/>
    </row>
    <row r="4087" spans="1:9">
      <c r="A4087" s="630"/>
      <c r="B4087" s="629"/>
      <c r="C4087" s="630"/>
      <c r="D4087" s="631"/>
      <c r="E4087" s="664"/>
      <c r="F4087" s="666"/>
      <c r="G4087" s="632"/>
      <c r="H4087" s="632"/>
      <c r="I4087" s="633"/>
    </row>
    <row r="4088" spans="1:9">
      <c r="A4088" s="630"/>
      <c r="B4088" s="629"/>
      <c r="C4088" s="630"/>
      <c r="D4088" s="631"/>
      <c r="E4088" s="664"/>
      <c r="F4088" s="665"/>
      <c r="G4088" s="637"/>
      <c r="H4088" s="637"/>
      <c r="I4088" s="630"/>
    </row>
    <row r="4089" spans="1:9">
      <c r="A4089" s="630"/>
      <c r="B4089" s="629"/>
      <c r="C4089" s="630"/>
      <c r="D4089" s="631"/>
      <c r="E4089" s="664"/>
      <c r="F4089" s="666"/>
      <c r="G4089" s="632"/>
      <c r="H4089" s="632"/>
      <c r="I4089" s="633"/>
    </row>
    <row r="4090" spans="1:9">
      <c r="A4090" s="630"/>
      <c r="B4090" s="629"/>
      <c r="C4090" s="630"/>
      <c r="D4090" s="631"/>
      <c r="E4090" s="664"/>
      <c r="F4090" s="665"/>
      <c r="G4090" s="637"/>
      <c r="H4090" s="637"/>
      <c r="I4090" s="630"/>
    </row>
    <row r="4091" spans="1:9">
      <c r="A4091" s="630"/>
      <c r="B4091" s="629"/>
      <c r="C4091" s="630"/>
      <c r="D4091" s="631"/>
      <c r="E4091" s="664"/>
      <c r="F4091" s="666"/>
      <c r="G4091" s="632"/>
      <c r="H4091" s="632"/>
      <c r="I4091" s="633"/>
    </row>
    <row r="4092" spans="1:9">
      <c r="A4092" s="630"/>
      <c r="B4092" s="629"/>
      <c r="C4092" s="630"/>
      <c r="D4092" s="631"/>
      <c r="E4092" s="664"/>
      <c r="F4092" s="665"/>
      <c r="G4092" s="637"/>
      <c r="H4092" s="637"/>
      <c r="I4092" s="630"/>
    </row>
    <row r="4093" spans="1:9">
      <c r="A4093" s="630"/>
      <c r="B4093" s="629"/>
      <c r="C4093" s="630"/>
      <c r="D4093" s="631"/>
      <c r="E4093" s="664"/>
      <c r="F4093" s="666"/>
      <c r="G4093" s="632"/>
      <c r="H4093" s="632"/>
      <c r="I4093" s="633"/>
    </row>
    <row r="4094" spans="1:9">
      <c r="A4094" s="667"/>
      <c r="B4094" s="659"/>
      <c r="C4094" s="662"/>
      <c r="D4094" s="663"/>
      <c r="E4094" s="637"/>
      <c r="F4094" s="665"/>
      <c r="G4094" s="637"/>
      <c r="H4094" s="637"/>
      <c r="I4094" s="642"/>
    </row>
    <row r="4095" spans="1:9">
      <c r="A4095" s="630"/>
      <c r="B4095" s="629"/>
      <c r="C4095" s="630"/>
      <c r="D4095" s="631"/>
      <c r="E4095" s="664"/>
      <c r="F4095" s="665"/>
      <c r="G4095" s="637"/>
      <c r="H4095" s="637"/>
      <c r="I4095" s="630"/>
    </row>
    <row r="4096" spans="1:9">
      <c r="A4096" s="667"/>
      <c r="B4096" s="659"/>
      <c r="C4096" s="662"/>
      <c r="D4096" s="663"/>
      <c r="E4096" s="637"/>
      <c r="F4096" s="665"/>
      <c r="G4096" s="637"/>
      <c r="H4096" s="637"/>
      <c r="I4096" s="633"/>
    </row>
    <row r="4097" spans="1:9">
      <c r="A4097" s="630"/>
      <c r="B4097" s="629"/>
      <c r="C4097" s="630"/>
      <c r="D4097" s="631"/>
      <c r="E4097" s="664"/>
      <c r="F4097" s="666"/>
      <c r="G4097" s="632"/>
      <c r="H4097" s="632"/>
      <c r="I4097" s="633"/>
    </row>
    <row r="4098" spans="1:9">
      <c r="A4098" s="630"/>
      <c r="B4098" s="629"/>
      <c r="C4098" s="630"/>
      <c r="D4098" s="631"/>
      <c r="E4098" s="664"/>
      <c r="F4098" s="665"/>
      <c r="G4098" s="637"/>
      <c r="H4098" s="637"/>
      <c r="I4098" s="630"/>
    </row>
    <row r="4099" spans="1:9">
      <c r="A4099" s="630"/>
      <c r="B4099" s="629"/>
      <c r="C4099" s="630"/>
      <c r="D4099" s="631"/>
      <c r="E4099" s="664"/>
      <c r="F4099" s="666"/>
      <c r="G4099" s="632"/>
      <c r="H4099" s="632"/>
      <c r="I4099" s="633"/>
    </row>
    <row r="4100" spans="1:9">
      <c r="A4100" s="630"/>
      <c r="B4100" s="629"/>
      <c r="C4100" s="630"/>
      <c r="D4100" s="631"/>
      <c r="E4100" s="664"/>
      <c r="F4100" s="665"/>
      <c r="G4100" s="637"/>
      <c r="H4100" s="637"/>
      <c r="I4100" s="630"/>
    </row>
    <row r="4101" spans="1:9">
      <c r="A4101" s="630"/>
      <c r="B4101" s="629"/>
      <c r="C4101" s="630"/>
      <c r="D4101" s="631"/>
      <c r="E4101" s="664"/>
      <c r="F4101" s="666"/>
      <c r="G4101" s="632"/>
      <c r="H4101" s="632"/>
      <c r="I4101" s="633"/>
    </row>
    <row r="4102" spans="1:9" ht="15">
      <c r="A4102" s="667"/>
      <c r="B4102" s="659"/>
      <c r="C4102" s="660"/>
      <c r="D4102" s="661"/>
      <c r="E4102" s="637"/>
      <c r="F4102" s="665"/>
      <c r="G4102" s="637"/>
      <c r="H4102" s="637"/>
      <c r="I4102" s="633"/>
    </row>
    <row r="4103" spans="1:9">
      <c r="A4103" s="630"/>
      <c r="B4103" s="629"/>
      <c r="C4103" s="630"/>
      <c r="D4103" s="631"/>
      <c r="E4103" s="664"/>
      <c r="F4103" s="665"/>
      <c r="G4103" s="637"/>
      <c r="H4103" s="637"/>
      <c r="I4103" s="630"/>
    </row>
    <row r="4104" spans="1:9">
      <c r="A4104" s="630"/>
      <c r="B4104" s="629"/>
      <c r="C4104" s="630"/>
      <c r="D4104" s="631"/>
      <c r="E4104" s="664"/>
      <c r="F4104" s="666"/>
      <c r="G4104" s="632"/>
      <c r="H4104" s="632"/>
      <c r="I4104" s="633"/>
    </row>
    <row r="4105" spans="1:9">
      <c r="A4105" s="630"/>
      <c r="B4105" s="629"/>
      <c r="C4105" s="630"/>
      <c r="D4105" s="631"/>
      <c r="E4105" s="664"/>
      <c r="F4105" s="665"/>
      <c r="G4105" s="637"/>
      <c r="H4105" s="637"/>
      <c r="I4105" s="630"/>
    </row>
    <row r="4106" spans="1:9">
      <c r="A4106" s="630"/>
      <c r="B4106" s="629"/>
      <c r="C4106" s="630"/>
      <c r="D4106" s="631"/>
      <c r="E4106" s="664"/>
      <c r="F4106" s="666"/>
      <c r="G4106" s="632"/>
      <c r="H4106" s="632"/>
      <c r="I4106" s="633"/>
    </row>
    <row r="4107" spans="1:9">
      <c r="A4107" s="630"/>
      <c r="B4107" s="629"/>
      <c r="C4107" s="630"/>
      <c r="D4107" s="631"/>
      <c r="E4107" s="664"/>
      <c r="F4107" s="665"/>
      <c r="G4107" s="637"/>
      <c r="H4107" s="637"/>
      <c r="I4107" s="630"/>
    </row>
    <row r="4108" spans="1:9">
      <c r="A4108" s="630"/>
      <c r="B4108" s="629"/>
      <c r="C4108" s="630"/>
      <c r="D4108" s="631"/>
      <c r="E4108" s="664"/>
      <c r="F4108" s="666"/>
      <c r="G4108" s="632"/>
      <c r="H4108" s="632"/>
      <c r="I4108" s="633"/>
    </row>
    <row r="4109" spans="1:9">
      <c r="A4109" s="630"/>
      <c r="B4109" s="629"/>
      <c r="C4109" s="630"/>
      <c r="D4109" s="631"/>
      <c r="E4109" s="664"/>
      <c r="F4109" s="665"/>
      <c r="G4109" s="637"/>
      <c r="H4109" s="637"/>
      <c r="I4109" s="630"/>
    </row>
    <row r="4110" spans="1:9">
      <c r="A4110" s="630"/>
      <c r="B4110" s="629"/>
      <c r="C4110" s="630"/>
      <c r="D4110" s="631"/>
      <c r="E4110" s="664"/>
      <c r="F4110" s="666"/>
      <c r="G4110" s="632"/>
      <c r="H4110" s="632"/>
      <c r="I4110" s="633"/>
    </row>
    <row r="4111" spans="1:9" ht="15">
      <c r="A4111" s="667"/>
      <c r="B4111" s="659"/>
      <c r="C4111" s="660"/>
      <c r="D4111" s="661"/>
      <c r="E4111" s="637"/>
      <c r="F4111" s="665"/>
      <c r="G4111" s="637"/>
      <c r="H4111" s="637"/>
      <c r="I4111" s="633"/>
    </row>
    <row r="4112" spans="1:9">
      <c r="A4112" s="630"/>
      <c r="B4112" s="629"/>
      <c r="C4112" s="630"/>
      <c r="D4112" s="631"/>
      <c r="E4112" s="664"/>
      <c r="F4112" s="665"/>
      <c r="G4112" s="637"/>
      <c r="H4112" s="637"/>
      <c r="I4112" s="630"/>
    </row>
    <row r="4113" spans="1:9">
      <c r="A4113" s="667"/>
      <c r="B4113" s="659"/>
      <c r="C4113" s="662"/>
      <c r="D4113" s="663"/>
      <c r="E4113" s="637"/>
      <c r="F4113" s="665"/>
      <c r="G4113" s="637"/>
      <c r="H4113" s="637"/>
      <c r="I4113" s="633"/>
    </row>
    <row r="4114" spans="1:9">
      <c r="A4114" s="630"/>
      <c r="B4114" s="629"/>
      <c r="C4114" s="630"/>
      <c r="D4114" s="631"/>
      <c r="E4114" s="664"/>
      <c r="F4114" s="666"/>
      <c r="G4114" s="632"/>
      <c r="H4114" s="632"/>
      <c r="I4114" s="633"/>
    </row>
    <row r="4115" spans="1:9">
      <c r="A4115" s="630"/>
      <c r="B4115" s="629"/>
      <c r="C4115" s="630"/>
      <c r="D4115" s="631"/>
      <c r="E4115" s="664"/>
      <c r="F4115" s="665"/>
      <c r="G4115" s="637"/>
      <c r="H4115" s="637"/>
      <c r="I4115" s="630"/>
    </row>
    <row r="4116" spans="1:9">
      <c r="A4116" s="630"/>
      <c r="B4116" s="629"/>
      <c r="C4116" s="630"/>
      <c r="D4116" s="631"/>
      <c r="E4116" s="664"/>
      <c r="F4116" s="666"/>
      <c r="G4116" s="632"/>
      <c r="H4116" s="632"/>
      <c r="I4116" s="633"/>
    </row>
    <row r="4117" spans="1:9">
      <c r="A4117" s="667"/>
      <c r="B4117" s="659"/>
      <c r="C4117" s="662"/>
      <c r="D4117" s="663"/>
      <c r="E4117" s="637"/>
      <c r="F4117" s="665"/>
      <c r="G4117" s="637"/>
      <c r="H4117" s="637"/>
      <c r="I4117" s="633"/>
    </row>
    <row r="4118" spans="1:9">
      <c r="A4118" s="630"/>
      <c r="B4118" s="629"/>
      <c r="C4118" s="630"/>
      <c r="D4118" s="631"/>
      <c r="E4118" s="664"/>
      <c r="F4118" s="665"/>
      <c r="G4118" s="637"/>
      <c r="H4118" s="637"/>
      <c r="I4118" s="630"/>
    </row>
    <row r="4119" spans="1:9">
      <c r="A4119" s="630"/>
      <c r="B4119" s="629"/>
      <c r="C4119" s="630"/>
      <c r="D4119" s="631"/>
      <c r="E4119" s="664"/>
      <c r="F4119" s="666"/>
      <c r="G4119" s="632"/>
      <c r="H4119" s="632"/>
      <c r="I4119" s="633"/>
    </row>
    <row r="4120" spans="1:9">
      <c r="A4120" s="630"/>
      <c r="B4120" s="629"/>
      <c r="C4120" s="630"/>
      <c r="D4120" s="631"/>
      <c r="E4120" s="664"/>
      <c r="F4120" s="665"/>
      <c r="G4120" s="637"/>
      <c r="H4120" s="637"/>
      <c r="I4120" s="630"/>
    </row>
    <row r="4121" spans="1:9">
      <c r="A4121" s="630"/>
      <c r="B4121" s="629"/>
      <c r="C4121" s="630"/>
      <c r="D4121" s="631"/>
      <c r="E4121" s="664"/>
      <c r="F4121" s="666"/>
      <c r="G4121" s="632"/>
      <c r="H4121" s="632"/>
      <c r="I4121" s="633"/>
    </row>
    <row r="4122" spans="1:9">
      <c r="A4122" s="630"/>
      <c r="B4122" s="629"/>
      <c r="C4122" s="630"/>
      <c r="D4122" s="631"/>
      <c r="E4122" s="664"/>
      <c r="F4122" s="665"/>
      <c r="G4122" s="637"/>
      <c r="H4122" s="637"/>
      <c r="I4122" s="630"/>
    </row>
    <row r="4123" spans="1:9">
      <c r="A4123" s="630"/>
      <c r="B4123" s="629"/>
      <c r="C4123" s="630"/>
      <c r="D4123" s="631"/>
      <c r="E4123" s="664"/>
      <c r="F4123" s="666"/>
      <c r="G4123" s="632"/>
      <c r="H4123" s="632"/>
      <c r="I4123" s="633"/>
    </row>
    <row r="4124" spans="1:9">
      <c r="A4124" s="630"/>
      <c r="B4124" s="629"/>
      <c r="C4124" s="630"/>
      <c r="D4124" s="631"/>
      <c r="E4124" s="664"/>
      <c r="F4124" s="665"/>
      <c r="G4124" s="637"/>
      <c r="H4124" s="637"/>
      <c r="I4124" s="630"/>
    </row>
    <row r="4125" spans="1:9">
      <c r="A4125" s="630"/>
      <c r="B4125" s="629"/>
      <c r="C4125" s="630"/>
      <c r="D4125" s="631"/>
      <c r="E4125" s="664"/>
      <c r="F4125" s="666"/>
      <c r="G4125" s="632"/>
      <c r="H4125" s="632"/>
      <c r="I4125" s="633"/>
    </row>
    <row r="4126" spans="1:9">
      <c r="A4126" s="630"/>
      <c r="B4126" s="629"/>
      <c r="C4126" s="630"/>
      <c r="D4126" s="631"/>
      <c r="E4126" s="664"/>
      <c r="F4126" s="665"/>
      <c r="G4126" s="637"/>
      <c r="H4126" s="637"/>
      <c r="I4126" s="630"/>
    </row>
    <row r="4127" spans="1:9" ht="15">
      <c r="A4127" s="667"/>
      <c r="B4127" s="659"/>
      <c r="C4127" s="660"/>
      <c r="D4127" s="661"/>
      <c r="E4127" s="637"/>
      <c r="F4127" s="665"/>
      <c r="G4127" s="637"/>
      <c r="H4127" s="637"/>
      <c r="I4127" s="633"/>
    </row>
    <row r="4128" spans="1:9">
      <c r="A4128" s="667"/>
      <c r="B4128" s="659"/>
      <c r="C4128" s="662"/>
      <c r="D4128" s="663"/>
      <c r="E4128" s="637"/>
      <c r="F4128" s="665"/>
      <c r="G4128" s="637"/>
      <c r="H4128" s="637"/>
      <c r="I4128" s="642"/>
    </row>
    <row r="4129" spans="1:9">
      <c r="A4129" s="630"/>
      <c r="B4129" s="629"/>
      <c r="C4129" s="630"/>
      <c r="D4129" s="631"/>
      <c r="E4129" s="664"/>
      <c r="F4129" s="666"/>
      <c r="G4129" s="632"/>
      <c r="H4129" s="632"/>
      <c r="I4129" s="633"/>
    </row>
    <row r="4130" spans="1:9">
      <c r="A4130" s="630"/>
      <c r="B4130" s="629"/>
      <c r="C4130" s="630"/>
      <c r="D4130" s="631"/>
      <c r="E4130" s="664"/>
      <c r="F4130" s="665"/>
      <c r="G4130" s="637"/>
      <c r="H4130" s="637"/>
      <c r="I4130" s="630"/>
    </row>
    <row r="4131" spans="1:9">
      <c r="A4131" s="630"/>
      <c r="B4131" s="629"/>
      <c r="C4131" s="630"/>
      <c r="D4131" s="631"/>
      <c r="E4131" s="664"/>
      <c r="F4131" s="666"/>
      <c r="G4131" s="632"/>
      <c r="H4131" s="632"/>
      <c r="I4131" s="633"/>
    </row>
    <row r="4132" spans="1:9">
      <c r="A4132" s="630"/>
      <c r="B4132" s="629"/>
      <c r="C4132" s="630"/>
      <c r="D4132" s="631"/>
      <c r="E4132" s="664"/>
      <c r="F4132" s="665"/>
      <c r="G4132" s="637"/>
      <c r="H4132" s="637"/>
      <c r="I4132" s="630"/>
    </row>
    <row r="4133" spans="1:9">
      <c r="A4133" s="630"/>
      <c r="B4133" s="629"/>
      <c r="C4133" s="630"/>
      <c r="D4133" s="631"/>
      <c r="E4133" s="664"/>
      <c r="F4133" s="666"/>
      <c r="G4133" s="632"/>
      <c r="H4133" s="632"/>
      <c r="I4133" s="633"/>
    </row>
    <row r="4134" spans="1:9">
      <c r="A4134" s="630"/>
      <c r="B4134" s="629"/>
      <c r="C4134" s="630"/>
      <c r="D4134" s="631"/>
      <c r="E4134" s="664"/>
      <c r="F4134" s="665"/>
      <c r="G4134" s="637"/>
      <c r="H4134" s="637"/>
      <c r="I4134" s="630"/>
    </row>
    <row r="4135" spans="1:9">
      <c r="A4135" s="630"/>
      <c r="B4135" s="629"/>
      <c r="C4135" s="630"/>
      <c r="D4135" s="631"/>
      <c r="E4135" s="664"/>
      <c r="F4135" s="666"/>
      <c r="G4135" s="632"/>
      <c r="H4135" s="632"/>
      <c r="I4135" s="633"/>
    </row>
    <row r="4136" spans="1:9">
      <c r="A4136" s="630"/>
      <c r="B4136" s="629"/>
      <c r="C4136" s="630"/>
      <c r="D4136" s="631"/>
      <c r="E4136" s="664"/>
      <c r="F4136" s="665"/>
      <c r="G4136" s="637"/>
      <c r="H4136" s="637"/>
      <c r="I4136" s="630"/>
    </row>
    <row r="4137" spans="1:9">
      <c r="A4137" s="630"/>
      <c r="B4137" s="629"/>
      <c r="C4137" s="630"/>
      <c r="D4137" s="631"/>
      <c r="E4137" s="664"/>
      <c r="F4137" s="666"/>
      <c r="G4137" s="632"/>
      <c r="H4137" s="632"/>
      <c r="I4137" s="633"/>
    </row>
    <row r="4138" spans="1:9">
      <c r="A4138" s="630"/>
      <c r="B4138" s="629"/>
      <c r="C4138" s="630"/>
      <c r="D4138" s="631"/>
      <c r="E4138" s="664"/>
      <c r="F4138" s="665"/>
      <c r="G4138" s="637"/>
      <c r="H4138" s="637"/>
      <c r="I4138" s="630"/>
    </row>
    <row r="4139" spans="1:9">
      <c r="A4139" s="630"/>
      <c r="B4139" s="629"/>
      <c r="C4139" s="630"/>
      <c r="D4139" s="631"/>
      <c r="E4139" s="664"/>
      <c r="F4139" s="666"/>
      <c r="G4139" s="632"/>
      <c r="H4139" s="632"/>
      <c r="I4139" s="633"/>
    </row>
    <row r="4140" spans="1:9">
      <c r="A4140" s="667"/>
      <c r="B4140" s="659"/>
      <c r="C4140" s="662"/>
      <c r="D4140" s="663"/>
      <c r="E4140" s="637"/>
      <c r="F4140" s="665"/>
      <c r="G4140" s="637"/>
      <c r="H4140" s="637"/>
      <c r="I4140" s="633"/>
    </row>
    <row r="4141" spans="1:9">
      <c r="A4141" s="630"/>
      <c r="B4141" s="629"/>
      <c r="C4141" s="630"/>
      <c r="D4141" s="631"/>
      <c r="E4141" s="664"/>
      <c r="F4141" s="665"/>
      <c r="G4141" s="637"/>
      <c r="H4141" s="637"/>
      <c r="I4141" s="630"/>
    </row>
    <row r="4142" spans="1:9">
      <c r="A4142" s="630"/>
      <c r="B4142" s="629"/>
      <c r="C4142" s="630"/>
      <c r="D4142" s="631"/>
      <c r="E4142" s="664"/>
      <c r="F4142" s="666"/>
      <c r="G4142" s="632"/>
      <c r="H4142" s="632"/>
      <c r="I4142" s="633"/>
    </row>
    <row r="4143" spans="1:9">
      <c r="A4143" s="630"/>
      <c r="B4143" s="629"/>
      <c r="C4143" s="630"/>
      <c r="D4143" s="631"/>
      <c r="E4143" s="664"/>
      <c r="F4143" s="665"/>
      <c r="G4143" s="637"/>
      <c r="H4143" s="637"/>
      <c r="I4143" s="630"/>
    </row>
    <row r="4144" spans="1:9" ht="15">
      <c r="A4144" s="667"/>
      <c r="B4144" s="659"/>
      <c r="C4144" s="660"/>
      <c r="D4144" s="661"/>
      <c r="E4144" s="637"/>
      <c r="F4144" s="665"/>
      <c r="G4144" s="637"/>
      <c r="H4144" s="637"/>
      <c r="I4144" s="633"/>
    </row>
    <row r="4145" spans="1:9">
      <c r="A4145" s="667"/>
      <c r="B4145" s="659"/>
      <c r="C4145" s="662"/>
      <c r="D4145" s="663"/>
      <c r="E4145" s="637"/>
      <c r="F4145" s="665"/>
      <c r="G4145" s="637"/>
      <c r="H4145" s="637"/>
      <c r="I4145" s="633"/>
    </row>
    <row r="4146" spans="1:9" ht="15">
      <c r="A4146" s="667"/>
      <c r="B4146" s="659"/>
      <c r="C4146" s="660"/>
      <c r="D4146" s="661"/>
      <c r="E4146" s="637"/>
      <c r="F4146" s="665"/>
      <c r="G4146" s="637"/>
      <c r="H4146" s="637"/>
      <c r="I4146" s="633"/>
    </row>
    <row r="4147" spans="1:9">
      <c r="A4147" s="630"/>
      <c r="B4147" s="629"/>
      <c r="C4147" s="630"/>
      <c r="D4147" s="631"/>
      <c r="E4147" s="664"/>
      <c r="F4147" s="666"/>
      <c r="G4147" s="632"/>
      <c r="H4147" s="632"/>
      <c r="I4147" s="633"/>
    </row>
    <row r="4148" spans="1:9">
      <c r="A4148" s="630"/>
      <c r="B4148" s="629"/>
      <c r="C4148" s="630"/>
      <c r="D4148" s="631"/>
      <c r="E4148" s="664"/>
      <c r="F4148" s="665"/>
      <c r="G4148" s="637"/>
      <c r="H4148" s="637"/>
      <c r="I4148" s="630"/>
    </row>
    <row r="4149" spans="1:9">
      <c r="A4149" s="630"/>
      <c r="B4149" s="629"/>
      <c r="C4149" s="630"/>
      <c r="D4149" s="631"/>
      <c r="E4149" s="664"/>
      <c r="F4149" s="666"/>
      <c r="G4149" s="632"/>
      <c r="H4149" s="632"/>
      <c r="I4149" s="633"/>
    </row>
    <row r="4150" spans="1:9" ht="15">
      <c r="A4150" s="667"/>
      <c r="B4150" s="659"/>
      <c r="C4150" s="660"/>
      <c r="D4150" s="661"/>
      <c r="E4150" s="637"/>
      <c r="F4150" s="665"/>
      <c r="G4150" s="637"/>
      <c r="H4150" s="637"/>
      <c r="I4150" s="633"/>
    </row>
    <row r="4151" spans="1:9">
      <c r="A4151" s="630"/>
      <c r="B4151" s="629"/>
      <c r="C4151" s="630"/>
      <c r="D4151" s="631"/>
      <c r="E4151" s="664"/>
      <c r="F4151" s="665"/>
      <c r="G4151" s="637"/>
      <c r="H4151" s="637"/>
      <c r="I4151" s="630"/>
    </row>
    <row r="4152" spans="1:9">
      <c r="A4152" s="630"/>
      <c r="B4152" s="629"/>
      <c r="C4152" s="630"/>
      <c r="D4152" s="631"/>
      <c r="E4152" s="664"/>
      <c r="F4152" s="666"/>
      <c r="G4152" s="632"/>
      <c r="H4152" s="632"/>
      <c r="I4152" s="633"/>
    </row>
    <row r="4153" spans="1:9">
      <c r="A4153" s="630"/>
      <c r="B4153" s="629"/>
      <c r="C4153" s="630"/>
      <c r="D4153" s="631"/>
      <c r="E4153" s="664"/>
      <c r="F4153" s="665"/>
      <c r="G4153" s="637"/>
      <c r="H4153" s="637"/>
      <c r="I4153" s="630"/>
    </row>
    <row r="4154" spans="1:9">
      <c r="A4154" s="630"/>
      <c r="B4154" s="629"/>
      <c r="C4154" s="630"/>
      <c r="D4154" s="631"/>
      <c r="E4154" s="664"/>
      <c r="F4154" s="666"/>
      <c r="G4154" s="632"/>
      <c r="H4154" s="632"/>
      <c r="I4154" s="633"/>
    </row>
    <row r="4155" spans="1:9">
      <c r="A4155" s="630"/>
      <c r="B4155" s="629"/>
      <c r="C4155" s="630"/>
      <c r="D4155" s="631"/>
      <c r="E4155" s="664"/>
      <c r="F4155" s="665"/>
      <c r="G4155" s="637"/>
      <c r="H4155" s="637"/>
      <c r="I4155" s="630"/>
    </row>
    <row r="4156" spans="1:9">
      <c r="A4156" s="630"/>
      <c r="B4156" s="629"/>
      <c r="C4156" s="630"/>
      <c r="D4156" s="631"/>
      <c r="E4156" s="664"/>
      <c r="F4156" s="666"/>
      <c r="G4156" s="632"/>
      <c r="H4156" s="632"/>
      <c r="I4156" s="633"/>
    </row>
    <row r="4157" spans="1:9">
      <c r="A4157" s="630"/>
      <c r="B4157" s="629"/>
      <c r="C4157" s="630"/>
      <c r="D4157" s="631"/>
      <c r="E4157" s="664"/>
      <c r="F4157" s="665"/>
      <c r="G4157" s="637"/>
      <c r="H4157" s="637"/>
      <c r="I4157" s="630"/>
    </row>
    <row r="4158" spans="1:9">
      <c r="A4158" s="630"/>
      <c r="B4158" s="629"/>
      <c r="C4158" s="630"/>
      <c r="D4158" s="631"/>
      <c r="E4158" s="664"/>
      <c r="F4158" s="666"/>
      <c r="G4158" s="632"/>
      <c r="H4158" s="632"/>
      <c r="I4158" s="633"/>
    </row>
    <row r="4159" spans="1:9">
      <c r="A4159" s="630"/>
      <c r="B4159" s="629"/>
      <c r="C4159" s="630"/>
      <c r="D4159" s="631"/>
      <c r="E4159" s="664"/>
      <c r="F4159" s="665"/>
      <c r="G4159" s="637"/>
      <c r="H4159" s="637"/>
      <c r="I4159" s="630"/>
    </row>
    <row r="4160" spans="1:9">
      <c r="A4160" s="630"/>
      <c r="B4160" s="629"/>
      <c r="C4160" s="630"/>
      <c r="D4160" s="631"/>
      <c r="E4160" s="664"/>
      <c r="F4160" s="666"/>
      <c r="G4160" s="632"/>
      <c r="H4160" s="632"/>
      <c r="I4160" s="633"/>
    </row>
    <row r="4161" spans="1:9" ht="15">
      <c r="A4161" s="667"/>
      <c r="B4161" s="659"/>
      <c r="C4161" s="660"/>
      <c r="D4161" s="661"/>
      <c r="E4161" s="637"/>
      <c r="F4161" s="665"/>
      <c r="G4161" s="637"/>
      <c r="H4161" s="637"/>
      <c r="I4161" s="633"/>
    </row>
    <row r="4162" spans="1:9">
      <c r="A4162" s="630"/>
      <c r="B4162" s="629"/>
      <c r="C4162" s="630"/>
      <c r="D4162" s="631"/>
      <c r="E4162" s="664"/>
      <c r="F4162" s="665"/>
      <c r="G4162" s="637"/>
      <c r="H4162" s="637"/>
      <c r="I4162" s="630"/>
    </row>
    <row r="4163" spans="1:9">
      <c r="A4163" s="630"/>
      <c r="B4163" s="629"/>
      <c r="C4163" s="630"/>
      <c r="D4163" s="631"/>
      <c r="E4163" s="664"/>
      <c r="F4163" s="666"/>
      <c r="G4163" s="632"/>
      <c r="H4163" s="632"/>
      <c r="I4163" s="633"/>
    </row>
    <row r="4164" spans="1:9">
      <c r="A4164" s="630"/>
      <c r="B4164" s="629"/>
      <c r="C4164" s="630"/>
      <c r="D4164" s="631"/>
      <c r="E4164" s="664"/>
      <c r="F4164" s="665"/>
      <c r="G4164" s="637"/>
      <c r="H4164" s="637"/>
      <c r="I4164" s="630"/>
    </row>
    <row r="4165" spans="1:9">
      <c r="A4165" s="667"/>
      <c r="B4165" s="659"/>
      <c r="C4165" s="662"/>
      <c r="D4165" s="663"/>
      <c r="E4165" s="637"/>
      <c r="F4165" s="665"/>
      <c r="G4165" s="637"/>
      <c r="H4165" s="637"/>
      <c r="I4165" s="633"/>
    </row>
    <row r="4166" spans="1:9">
      <c r="A4166" s="630"/>
      <c r="B4166" s="629"/>
      <c r="C4166" s="630"/>
      <c r="D4166" s="631"/>
      <c r="E4166" s="664"/>
      <c r="F4166" s="666"/>
      <c r="G4166" s="632"/>
      <c r="H4166" s="632"/>
      <c r="I4166" s="633"/>
    </row>
    <row r="4167" spans="1:9">
      <c r="A4167" s="630"/>
      <c r="B4167" s="629"/>
      <c r="C4167" s="630"/>
      <c r="D4167" s="631"/>
      <c r="E4167" s="664"/>
      <c r="F4167" s="665"/>
      <c r="G4167" s="637"/>
      <c r="H4167" s="637"/>
      <c r="I4167" s="630"/>
    </row>
    <row r="4168" spans="1:9" ht="15">
      <c r="A4168" s="667"/>
      <c r="B4168" s="659"/>
      <c r="C4168" s="660"/>
      <c r="D4168" s="661"/>
      <c r="E4168" s="637"/>
      <c r="F4168" s="665"/>
      <c r="G4168" s="637"/>
      <c r="H4168" s="637"/>
      <c r="I4168" s="633"/>
    </row>
    <row r="4169" spans="1:9">
      <c r="A4169" s="630"/>
      <c r="B4169" s="629"/>
      <c r="C4169" s="630"/>
      <c r="D4169" s="631"/>
      <c r="E4169" s="664"/>
      <c r="F4169" s="666"/>
      <c r="G4169" s="632"/>
      <c r="H4169" s="632"/>
      <c r="I4169" s="633"/>
    </row>
    <row r="4170" spans="1:9">
      <c r="A4170" s="630"/>
      <c r="B4170" s="629"/>
      <c r="C4170" s="630"/>
      <c r="D4170" s="631"/>
      <c r="E4170" s="664"/>
      <c r="F4170" s="665"/>
      <c r="G4170" s="637"/>
      <c r="H4170" s="637"/>
      <c r="I4170" s="630"/>
    </row>
    <row r="4171" spans="1:9">
      <c r="A4171" s="630"/>
      <c r="B4171" s="629"/>
      <c r="C4171" s="630"/>
      <c r="D4171" s="631"/>
      <c r="E4171" s="664"/>
      <c r="F4171" s="666"/>
      <c r="G4171" s="632"/>
      <c r="H4171" s="632"/>
      <c r="I4171" s="633"/>
    </row>
    <row r="4172" spans="1:9" ht="15">
      <c r="A4172" s="667"/>
      <c r="B4172" s="659"/>
      <c r="C4172" s="660"/>
      <c r="D4172" s="661"/>
      <c r="E4172" s="637"/>
      <c r="F4172" s="665"/>
      <c r="G4172" s="637"/>
      <c r="H4172" s="637"/>
      <c r="I4172" s="633"/>
    </row>
    <row r="4173" spans="1:9">
      <c r="A4173" s="630"/>
      <c r="B4173" s="629"/>
      <c r="C4173" s="630"/>
      <c r="D4173" s="631"/>
      <c r="E4173" s="664"/>
      <c r="F4173" s="665"/>
      <c r="G4173" s="637"/>
      <c r="H4173" s="637"/>
      <c r="I4173" s="630"/>
    </row>
    <row r="4174" spans="1:9" ht="15">
      <c r="A4174" s="667"/>
      <c r="B4174" s="659"/>
      <c r="C4174" s="660"/>
      <c r="D4174" s="661"/>
      <c r="E4174" s="637"/>
      <c r="F4174" s="665"/>
      <c r="G4174" s="637"/>
      <c r="H4174" s="637"/>
      <c r="I4174" s="633"/>
    </row>
    <row r="4175" spans="1:9">
      <c r="A4175" s="630"/>
      <c r="B4175" s="629"/>
      <c r="C4175" s="630"/>
      <c r="D4175" s="631"/>
      <c r="E4175" s="664"/>
      <c r="F4175" s="666"/>
      <c r="G4175" s="632"/>
      <c r="H4175" s="632"/>
      <c r="I4175" s="633"/>
    </row>
    <row r="4176" spans="1:9">
      <c r="A4176" s="630"/>
      <c r="B4176" s="629"/>
      <c r="C4176" s="630"/>
      <c r="D4176" s="631"/>
      <c r="E4176" s="664"/>
      <c r="F4176" s="665"/>
      <c r="G4176" s="637"/>
      <c r="H4176" s="637"/>
      <c r="I4176" s="630"/>
    </row>
    <row r="4177" spans="1:9">
      <c r="A4177" s="630"/>
      <c r="B4177" s="629"/>
      <c r="C4177" s="630"/>
      <c r="D4177" s="631"/>
      <c r="E4177" s="664"/>
      <c r="F4177" s="666"/>
      <c r="G4177" s="632"/>
      <c r="H4177" s="632"/>
      <c r="I4177" s="633"/>
    </row>
    <row r="4178" spans="1:9">
      <c r="A4178" s="630"/>
      <c r="B4178" s="629"/>
      <c r="C4178" s="630"/>
      <c r="D4178" s="631"/>
      <c r="E4178" s="664"/>
      <c r="F4178" s="665"/>
      <c r="G4178" s="637"/>
      <c r="H4178" s="637"/>
      <c r="I4178" s="630"/>
    </row>
    <row r="4179" spans="1:9">
      <c r="A4179" s="630"/>
      <c r="B4179" s="629"/>
      <c r="C4179" s="630"/>
      <c r="D4179" s="631"/>
      <c r="E4179" s="664"/>
      <c r="F4179" s="666"/>
      <c r="G4179" s="632"/>
      <c r="H4179" s="632"/>
      <c r="I4179" s="633"/>
    </row>
    <row r="4180" spans="1:9">
      <c r="A4180" s="630"/>
      <c r="B4180" s="629"/>
      <c r="C4180" s="630"/>
      <c r="D4180" s="631"/>
      <c r="E4180" s="664"/>
      <c r="F4180" s="665"/>
      <c r="G4180" s="637"/>
      <c r="H4180" s="637"/>
      <c r="I4180" s="630"/>
    </row>
    <row r="4181" spans="1:9">
      <c r="A4181" s="630"/>
      <c r="B4181" s="629"/>
      <c r="C4181" s="630"/>
      <c r="D4181" s="631"/>
      <c r="E4181" s="664"/>
      <c r="F4181" s="666"/>
      <c r="G4181" s="632"/>
      <c r="H4181" s="632"/>
      <c r="I4181" s="633"/>
    </row>
    <row r="4182" spans="1:9">
      <c r="A4182" s="630"/>
      <c r="B4182" s="629"/>
      <c r="C4182" s="630"/>
      <c r="D4182" s="631"/>
      <c r="E4182" s="664"/>
      <c r="F4182" s="665"/>
      <c r="G4182" s="637"/>
      <c r="H4182" s="637"/>
      <c r="I4182" s="630"/>
    </row>
    <row r="4183" spans="1:9">
      <c r="A4183" s="630"/>
      <c r="B4183" s="629"/>
      <c r="C4183" s="630"/>
      <c r="D4183" s="631"/>
      <c r="E4183" s="664"/>
      <c r="F4183" s="666"/>
      <c r="G4183" s="632"/>
      <c r="H4183" s="632"/>
      <c r="I4183" s="633"/>
    </row>
    <row r="4184" spans="1:9">
      <c r="A4184" s="630"/>
      <c r="B4184" s="629"/>
      <c r="C4184" s="630"/>
      <c r="D4184" s="631"/>
      <c r="E4184" s="664"/>
      <c r="F4184" s="665"/>
      <c r="G4184" s="637"/>
      <c r="H4184" s="637"/>
      <c r="I4184" s="630"/>
    </row>
    <row r="4185" spans="1:9" ht="15">
      <c r="A4185" s="667"/>
      <c r="B4185" s="659"/>
      <c r="C4185" s="660"/>
      <c r="D4185" s="661"/>
      <c r="E4185" s="637"/>
      <c r="F4185" s="665"/>
      <c r="G4185" s="637"/>
      <c r="H4185" s="637"/>
      <c r="I4185" s="633"/>
    </row>
    <row r="4186" spans="1:9">
      <c r="A4186" s="630"/>
      <c r="B4186" s="629"/>
      <c r="C4186" s="630"/>
      <c r="D4186" s="631"/>
      <c r="E4186" s="664"/>
      <c r="F4186" s="666"/>
      <c r="G4186" s="632"/>
      <c r="H4186" s="632"/>
      <c r="I4186" s="633"/>
    </row>
    <row r="4187" spans="1:9">
      <c r="A4187" s="630"/>
      <c r="B4187" s="629"/>
      <c r="C4187" s="630"/>
      <c r="D4187" s="631"/>
      <c r="E4187" s="664"/>
      <c r="F4187" s="665"/>
      <c r="G4187" s="637"/>
      <c r="H4187" s="637"/>
      <c r="I4187" s="630"/>
    </row>
    <row r="4188" spans="1:9">
      <c r="A4188" s="630"/>
      <c r="B4188" s="629"/>
      <c r="C4188" s="630"/>
      <c r="D4188" s="631"/>
      <c r="E4188" s="664"/>
      <c r="F4188" s="666"/>
      <c r="G4188" s="632"/>
      <c r="H4188" s="632"/>
      <c r="I4188" s="633"/>
    </row>
    <row r="4189" spans="1:9" ht="15">
      <c r="A4189" s="667"/>
      <c r="B4189" s="659"/>
      <c r="C4189" s="660"/>
      <c r="D4189" s="661"/>
      <c r="E4189" s="637"/>
      <c r="F4189" s="665"/>
      <c r="G4189" s="637"/>
      <c r="H4189" s="637"/>
      <c r="I4189" s="633"/>
    </row>
    <row r="4190" spans="1:9">
      <c r="A4190" s="630"/>
      <c r="B4190" s="629"/>
      <c r="C4190" s="630"/>
      <c r="D4190" s="631"/>
      <c r="E4190" s="664"/>
      <c r="F4190" s="665"/>
      <c r="G4190" s="637"/>
      <c r="H4190" s="637"/>
      <c r="I4190" s="630"/>
    </row>
    <row r="4191" spans="1:9">
      <c r="A4191" s="630"/>
      <c r="B4191" s="629"/>
      <c r="C4191" s="630"/>
      <c r="D4191" s="631"/>
      <c r="E4191" s="664"/>
      <c r="F4191" s="666"/>
      <c r="G4191" s="632"/>
      <c r="H4191" s="632"/>
      <c r="I4191" s="633"/>
    </row>
    <row r="4192" spans="1:9">
      <c r="A4192" s="630"/>
      <c r="B4192" s="629"/>
      <c r="C4192" s="630"/>
      <c r="D4192" s="631"/>
      <c r="E4192" s="664"/>
      <c r="F4192" s="665"/>
      <c r="G4192" s="637"/>
      <c r="H4192" s="637"/>
      <c r="I4192" s="630"/>
    </row>
    <row r="4193" spans="1:9" ht="15">
      <c r="A4193" s="667"/>
      <c r="B4193" s="659"/>
      <c r="C4193" s="660"/>
      <c r="D4193" s="661"/>
      <c r="E4193" s="637"/>
      <c r="F4193" s="665"/>
      <c r="G4193" s="637"/>
      <c r="H4193" s="637"/>
      <c r="I4193" s="633"/>
    </row>
    <row r="4194" spans="1:9" ht="15">
      <c r="A4194" s="667"/>
      <c r="B4194" s="659"/>
      <c r="C4194" s="660"/>
      <c r="D4194" s="661"/>
      <c r="E4194" s="637"/>
      <c r="F4194" s="665"/>
      <c r="G4194" s="637"/>
      <c r="H4194" s="637"/>
      <c r="I4194" s="633"/>
    </row>
    <row r="4195" spans="1:9">
      <c r="A4195" s="667"/>
      <c r="B4195" s="659"/>
      <c r="C4195" s="662"/>
      <c r="D4195" s="663"/>
      <c r="E4195" s="637"/>
      <c r="F4195" s="665"/>
      <c r="G4195" s="637"/>
      <c r="H4195" s="637"/>
      <c r="I4195" s="633"/>
    </row>
    <row r="4196" spans="1:9">
      <c r="A4196" s="630"/>
      <c r="B4196" s="629"/>
      <c r="C4196" s="630"/>
      <c r="D4196" s="631"/>
      <c r="E4196" s="664"/>
      <c r="F4196" s="666"/>
      <c r="G4196" s="632"/>
      <c r="H4196" s="632"/>
      <c r="I4196" s="633"/>
    </row>
    <row r="4197" spans="1:9">
      <c r="A4197" s="630"/>
      <c r="B4197" s="629"/>
      <c r="C4197" s="630"/>
      <c r="D4197" s="631"/>
      <c r="E4197" s="664"/>
      <c r="F4197" s="665"/>
      <c r="G4197" s="637"/>
      <c r="H4197" s="637"/>
      <c r="I4197" s="630"/>
    </row>
    <row r="4198" spans="1:9" ht="15">
      <c r="A4198" s="667"/>
      <c r="B4198" s="659"/>
      <c r="C4198" s="660"/>
      <c r="D4198" s="661"/>
      <c r="E4198" s="637"/>
      <c r="F4198" s="665"/>
      <c r="G4198" s="637"/>
      <c r="H4198" s="637"/>
      <c r="I4198" s="633"/>
    </row>
    <row r="4199" spans="1:9">
      <c r="A4199" s="667"/>
      <c r="B4199" s="659"/>
      <c r="C4199" s="662"/>
      <c r="D4199" s="663"/>
      <c r="E4199" s="637"/>
      <c r="F4199" s="665"/>
      <c r="G4199" s="637"/>
      <c r="H4199" s="637"/>
      <c r="I4199" s="633"/>
    </row>
    <row r="4200" spans="1:9">
      <c r="A4200" s="630"/>
      <c r="B4200" s="629"/>
      <c r="C4200" s="630"/>
      <c r="D4200" s="631"/>
      <c r="E4200" s="664"/>
      <c r="F4200" s="666"/>
      <c r="G4200" s="632"/>
      <c r="H4200" s="632"/>
      <c r="I4200" s="633"/>
    </row>
    <row r="4201" spans="1:9">
      <c r="A4201" s="630"/>
      <c r="B4201" s="629"/>
      <c r="C4201" s="630"/>
      <c r="D4201" s="631"/>
      <c r="E4201" s="664"/>
      <c r="F4201" s="665"/>
      <c r="G4201" s="637"/>
      <c r="H4201" s="637"/>
      <c r="I4201" s="630"/>
    </row>
    <row r="4202" spans="1:9">
      <c r="A4202" s="630"/>
      <c r="B4202" s="629"/>
      <c r="C4202" s="630"/>
      <c r="D4202" s="631"/>
      <c r="E4202" s="664"/>
      <c r="F4202" s="666"/>
      <c r="G4202" s="632"/>
      <c r="H4202" s="632"/>
      <c r="I4202" s="633"/>
    </row>
    <row r="4203" spans="1:9" ht="15">
      <c r="A4203" s="667"/>
      <c r="B4203" s="659"/>
      <c r="C4203" s="660"/>
      <c r="D4203" s="661"/>
      <c r="E4203" s="637"/>
      <c r="F4203" s="665"/>
      <c r="G4203" s="637"/>
      <c r="H4203" s="637"/>
      <c r="I4203" s="633"/>
    </row>
    <row r="4204" spans="1:9">
      <c r="A4204" s="630"/>
      <c r="B4204" s="629"/>
      <c r="C4204" s="630"/>
      <c r="D4204" s="631"/>
      <c r="E4204" s="664"/>
      <c r="F4204" s="665"/>
      <c r="G4204" s="637"/>
      <c r="H4204" s="637"/>
      <c r="I4204" s="630"/>
    </row>
    <row r="4205" spans="1:9">
      <c r="A4205" s="630"/>
      <c r="B4205" s="629"/>
      <c r="C4205" s="630"/>
      <c r="D4205" s="631"/>
      <c r="E4205" s="664"/>
      <c r="F4205" s="666"/>
      <c r="G4205" s="632"/>
      <c r="H4205" s="632"/>
      <c r="I4205" s="633"/>
    </row>
    <row r="4206" spans="1:9">
      <c r="A4206" s="630"/>
      <c r="B4206" s="629"/>
      <c r="C4206" s="630"/>
      <c r="D4206" s="631"/>
      <c r="E4206" s="664"/>
      <c r="F4206" s="665"/>
      <c r="G4206" s="637"/>
      <c r="H4206" s="637"/>
      <c r="I4206" s="630"/>
    </row>
    <row r="4207" spans="1:9" ht="15">
      <c r="A4207" s="667"/>
      <c r="B4207" s="659"/>
      <c r="C4207" s="660"/>
      <c r="D4207" s="661"/>
      <c r="E4207" s="637"/>
      <c r="F4207" s="665"/>
      <c r="G4207" s="637"/>
      <c r="H4207" s="637"/>
      <c r="I4207" s="633"/>
    </row>
    <row r="4208" spans="1:9">
      <c r="A4208" s="630"/>
      <c r="B4208" s="629"/>
      <c r="C4208" s="630"/>
      <c r="D4208" s="631"/>
      <c r="E4208" s="664"/>
      <c r="F4208" s="666"/>
      <c r="G4208" s="632"/>
      <c r="H4208" s="632"/>
      <c r="I4208" s="633"/>
    </row>
    <row r="4209" spans="1:9">
      <c r="A4209" s="667"/>
      <c r="B4209" s="659"/>
      <c r="C4209" s="662"/>
      <c r="D4209" s="663"/>
      <c r="E4209" s="637"/>
      <c r="F4209" s="665"/>
      <c r="G4209" s="637"/>
      <c r="H4209" s="637"/>
      <c r="I4209" s="633"/>
    </row>
    <row r="4210" spans="1:9">
      <c r="A4210" s="630"/>
      <c r="B4210" s="629"/>
      <c r="C4210" s="630"/>
      <c r="D4210" s="631"/>
      <c r="E4210" s="664"/>
      <c r="F4210" s="665"/>
      <c r="G4210" s="637"/>
      <c r="H4210" s="637"/>
      <c r="I4210" s="630"/>
    </row>
    <row r="4211" spans="1:9">
      <c r="A4211" s="630"/>
      <c r="B4211" s="629"/>
      <c r="C4211" s="630"/>
      <c r="D4211" s="631"/>
      <c r="E4211" s="664"/>
      <c r="F4211" s="666"/>
      <c r="G4211" s="632"/>
      <c r="H4211" s="632"/>
      <c r="I4211" s="633"/>
    </row>
    <row r="4212" spans="1:9">
      <c r="A4212" s="630"/>
      <c r="B4212" s="629"/>
      <c r="C4212" s="630"/>
      <c r="D4212" s="631"/>
      <c r="E4212" s="664"/>
      <c r="F4212" s="665"/>
      <c r="G4212" s="637"/>
      <c r="H4212" s="637"/>
      <c r="I4212" s="630"/>
    </row>
    <row r="4213" spans="1:9">
      <c r="A4213" s="667"/>
      <c r="B4213" s="659"/>
      <c r="C4213" s="662"/>
      <c r="D4213" s="663"/>
      <c r="E4213" s="637"/>
      <c r="F4213" s="665"/>
      <c r="G4213" s="637"/>
      <c r="H4213" s="637"/>
      <c r="I4213" s="633"/>
    </row>
    <row r="4214" spans="1:9">
      <c r="A4214" s="630"/>
      <c r="B4214" s="629"/>
      <c r="C4214" s="630"/>
      <c r="D4214" s="631"/>
      <c r="E4214" s="637"/>
      <c r="F4214" s="665"/>
      <c r="G4214" s="637"/>
      <c r="H4214" s="637"/>
      <c r="I4214" s="633"/>
    </row>
    <row r="4215" spans="1:9">
      <c r="A4215" s="667"/>
      <c r="B4215" s="659"/>
      <c r="C4215" s="662"/>
      <c r="D4215" s="663"/>
      <c r="E4215" s="637"/>
      <c r="F4215" s="665"/>
      <c r="G4215" s="637"/>
      <c r="H4215" s="637"/>
      <c r="I4215" s="633"/>
    </row>
    <row r="4216" spans="1:9">
      <c r="A4216" s="667"/>
      <c r="B4216" s="659"/>
      <c r="C4216" s="662"/>
      <c r="D4216" s="663"/>
      <c r="E4216" s="637"/>
      <c r="F4216" s="665"/>
      <c r="G4216" s="637"/>
      <c r="H4216" s="637"/>
      <c r="I4216" s="633"/>
    </row>
    <row r="4217" spans="1:9" ht="15">
      <c r="A4217" s="667"/>
      <c r="B4217" s="659"/>
      <c r="C4217" s="660"/>
      <c r="D4217" s="661"/>
      <c r="E4217" s="637"/>
      <c r="F4217" s="665"/>
      <c r="G4217" s="637"/>
      <c r="H4217" s="637"/>
      <c r="I4217" s="633"/>
    </row>
    <row r="4218" spans="1:9">
      <c r="A4218" s="630"/>
      <c r="B4218" s="629"/>
      <c r="C4218" s="630"/>
      <c r="D4218" s="631"/>
      <c r="E4218" s="664"/>
      <c r="F4218" s="665"/>
      <c r="G4218" s="637"/>
      <c r="H4218" s="637"/>
      <c r="I4218" s="630"/>
    </row>
    <row r="4219" spans="1:9">
      <c r="A4219" s="667"/>
      <c r="B4219" s="659"/>
      <c r="C4219" s="662"/>
      <c r="D4219" s="663"/>
      <c r="E4219" s="637"/>
      <c r="F4219" s="665"/>
      <c r="G4219" s="637"/>
      <c r="H4219" s="637"/>
      <c r="I4219" s="633"/>
    </row>
    <row r="4220" spans="1:9" ht="15">
      <c r="A4220" s="667"/>
      <c r="B4220" s="659"/>
      <c r="C4220" s="660"/>
      <c r="D4220" s="661"/>
      <c r="E4220" s="637"/>
      <c r="F4220" s="665"/>
      <c r="G4220" s="637"/>
      <c r="H4220" s="637"/>
      <c r="I4220" s="633"/>
    </row>
    <row r="4221" spans="1:9">
      <c r="A4221" s="630"/>
      <c r="B4221" s="629"/>
      <c r="C4221" s="630"/>
      <c r="D4221" s="631"/>
      <c r="E4221" s="664"/>
      <c r="F4221" s="666"/>
      <c r="G4221" s="632"/>
      <c r="H4221" s="632"/>
      <c r="I4221" s="633"/>
    </row>
    <row r="4222" spans="1:9">
      <c r="A4222" s="630"/>
      <c r="B4222" s="629"/>
      <c r="C4222" s="630"/>
      <c r="D4222" s="631"/>
      <c r="E4222" s="664"/>
      <c r="F4222" s="665"/>
      <c r="G4222" s="637"/>
      <c r="H4222" s="637"/>
      <c r="I4222" s="630"/>
    </row>
    <row r="4223" spans="1:9">
      <c r="A4223" s="630"/>
      <c r="B4223" s="629"/>
      <c r="C4223" s="630"/>
      <c r="D4223" s="631"/>
      <c r="E4223" s="664"/>
      <c r="F4223" s="666"/>
      <c r="G4223" s="632"/>
      <c r="H4223" s="632"/>
      <c r="I4223" s="633"/>
    </row>
    <row r="4224" spans="1:9">
      <c r="A4224" s="630"/>
      <c r="B4224" s="629"/>
      <c r="C4224" s="630"/>
      <c r="D4224" s="631"/>
      <c r="E4224" s="664"/>
      <c r="F4224" s="665"/>
      <c r="G4224" s="637"/>
      <c r="H4224" s="637"/>
      <c r="I4224" s="630"/>
    </row>
    <row r="4225" spans="1:9">
      <c r="A4225" s="630"/>
      <c r="B4225" s="629"/>
      <c r="C4225" s="630"/>
      <c r="D4225" s="631"/>
      <c r="E4225" s="664"/>
      <c r="F4225" s="666"/>
      <c r="G4225" s="632"/>
      <c r="H4225" s="632"/>
      <c r="I4225" s="633"/>
    </row>
    <row r="4226" spans="1:9">
      <c r="A4226" s="630"/>
      <c r="B4226" s="629"/>
      <c r="C4226" s="630"/>
      <c r="D4226" s="631"/>
      <c r="E4226" s="664"/>
      <c r="F4226" s="665"/>
      <c r="G4226" s="637"/>
      <c r="H4226" s="637"/>
      <c r="I4226" s="630"/>
    </row>
    <row r="4227" spans="1:9" ht="15">
      <c r="A4227" s="667"/>
      <c r="B4227" s="659"/>
      <c r="C4227" s="660"/>
      <c r="D4227" s="661"/>
      <c r="E4227" s="637"/>
      <c r="F4227" s="665"/>
      <c r="G4227" s="637"/>
      <c r="H4227" s="637"/>
      <c r="I4227" s="633"/>
    </row>
    <row r="4228" spans="1:9">
      <c r="A4228" s="630"/>
      <c r="B4228" s="629"/>
      <c r="C4228" s="630"/>
      <c r="D4228" s="631"/>
      <c r="E4228" s="664"/>
      <c r="F4228" s="666"/>
      <c r="G4228" s="632"/>
      <c r="H4228" s="632"/>
      <c r="I4228" s="633"/>
    </row>
    <row r="4229" spans="1:9">
      <c r="A4229" s="630"/>
      <c r="B4229" s="629"/>
      <c r="C4229" s="630"/>
      <c r="D4229" s="631"/>
      <c r="E4229" s="664"/>
      <c r="F4229" s="665"/>
      <c r="G4229" s="637"/>
      <c r="H4229" s="637"/>
      <c r="I4229" s="630"/>
    </row>
    <row r="4230" spans="1:9">
      <c r="A4230" s="630"/>
      <c r="B4230" s="629"/>
      <c r="C4230" s="630"/>
      <c r="D4230" s="631"/>
      <c r="E4230" s="664"/>
      <c r="F4230" s="666"/>
      <c r="G4230" s="632"/>
      <c r="H4230" s="632"/>
      <c r="I4230" s="633"/>
    </row>
    <row r="4231" spans="1:9">
      <c r="A4231" s="630"/>
      <c r="B4231" s="629"/>
      <c r="C4231" s="630"/>
      <c r="D4231" s="631"/>
      <c r="E4231" s="664"/>
      <c r="F4231" s="665"/>
      <c r="G4231" s="637"/>
      <c r="H4231" s="637"/>
      <c r="I4231" s="630"/>
    </row>
    <row r="4232" spans="1:9">
      <c r="A4232" s="630"/>
      <c r="B4232" s="629"/>
      <c r="C4232" s="630"/>
      <c r="D4232" s="631"/>
      <c r="E4232" s="664"/>
      <c r="F4232" s="666"/>
      <c r="G4232" s="632"/>
      <c r="H4232" s="632"/>
      <c r="I4232" s="633"/>
    </row>
    <row r="4233" spans="1:9">
      <c r="A4233" s="630"/>
      <c r="B4233" s="629"/>
      <c r="C4233" s="630"/>
      <c r="D4233" s="631"/>
      <c r="E4233" s="664"/>
      <c r="F4233" s="665"/>
      <c r="G4233" s="637"/>
      <c r="H4233" s="637"/>
      <c r="I4233" s="630"/>
    </row>
    <row r="4234" spans="1:9">
      <c r="A4234" s="630"/>
      <c r="B4234" s="629"/>
      <c r="C4234" s="630"/>
      <c r="D4234" s="631"/>
      <c r="E4234" s="664"/>
      <c r="F4234" s="666"/>
      <c r="G4234" s="632"/>
      <c r="H4234" s="632"/>
      <c r="I4234" s="633"/>
    </row>
    <row r="4235" spans="1:9">
      <c r="A4235" s="630"/>
      <c r="B4235" s="629"/>
      <c r="C4235" s="630"/>
      <c r="D4235" s="631"/>
      <c r="E4235" s="664"/>
      <c r="F4235" s="665"/>
      <c r="G4235" s="637"/>
      <c r="H4235" s="637"/>
      <c r="I4235" s="630"/>
    </row>
    <row r="4236" spans="1:9">
      <c r="A4236" s="630"/>
      <c r="B4236" s="629"/>
      <c r="C4236" s="630"/>
      <c r="D4236" s="631"/>
      <c r="E4236" s="664"/>
      <c r="F4236" s="666"/>
      <c r="G4236" s="632"/>
      <c r="H4236" s="632"/>
      <c r="I4236" s="633"/>
    </row>
    <row r="4237" spans="1:9">
      <c r="A4237" s="630"/>
      <c r="B4237" s="629"/>
      <c r="C4237" s="630"/>
      <c r="D4237" s="631"/>
      <c r="E4237" s="664"/>
      <c r="F4237" s="665"/>
      <c r="G4237" s="637"/>
      <c r="H4237" s="637"/>
      <c r="I4237" s="630"/>
    </row>
    <row r="4238" spans="1:9">
      <c r="A4238" s="630"/>
      <c r="B4238" s="629"/>
      <c r="C4238" s="630"/>
      <c r="D4238" s="631"/>
      <c r="E4238" s="664"/>
      <c r="F4238" s="666"/>
      <c r="G4238" s="632"/>
      <c r="H4238" s="632"/>
      <c r="I4238" s="633"/>
    </row>
    <row r="4239" spans="1:9">
      <c r="A4239" s="630"/>
      <c r="B4239" s="629"/>
      <c r="C4239" s="630"/>
      <c r="D4239" s="631"/>
      <c r="E4239" s="664"/>
      <c r="F4239" s="665"/>
      <c r="G4239" s="637"/>
      <c r="H4239" s="637"/>
      <c r="I4239" s="630"/>
    </row>
    <row r="4240" spans="1:9">
      <c r="A4240" s="630"/>
      <c r="B4240" s="629"/>
      <c r="C4240" s="630"/>
      <c r="D4240" s="631"/>
      <c r="E4240" s="664"/>
      <c r="F4240" s="666"/>
      <c r="G4240" s="632"/>
      <c r="H4240" s="632"/>
      <c r="I4240" s="633"/>
    </row>
    <row r="4241" spans="1:9">
      <c r="A4241" s="630"/>
      <c r="B4241" s="629"/>
      <c r="C4241" s="630"/>
      <c r="D4241" s="631"/>
      <c r="E4241" s="664"/>
      <c r="F4241" s="665"/>
      <c r="G4241" s="637"/>
      <c r="H4241" s="637"/>
      <c r="I4241" s="630"/>
    </row>
    <row r="4242" spans="1:9">
      <c r="A4242" s="630"/>
      <c r="B4242" s="629"/>
      <c r="C4242" s="630"/>
      <c r="D4242" s="631"/>
      <c r="E4242" s="664"/>
      <c r="F4242" s="666"/>
      <c r="G4242" s="632"/>
      <c r="H4242" s="632"/>
      <c r="I4242" s="633"/>
    </row>
    <row r="4243" spans="1:9">
      <c r="A4243" s="630"/>
      <c r="B4243" s="629"/>
      <c r="C4243" s="630"/>
      <c r="D4243" s="631"/>
      <c r="E4243" s="664"/>
      <c r="F4243" s="665"/>
      <c r="G4243" s="637"/>
      <c r="H4243" s="637"/>
      <c r="I4243" s="630"/>
    </row>
    <row r="4244" spans="1:9">
      <c r="A4244" s="667"/>
      <c r="B4244" s="659"/>
      <c r="C4244" s="662"/>
      <c r="D4244" s="663"/>
      <c r="E4244" s="637"/>
      <c r="F4244" s="665"/>
      <c r="G4244" s="637"/>
      <c r="H4244" s="637"/>
      <c r="I4244" s="633"/>
    </row>
    <row r="4245" spans="1:9" ht="15">
      <c r="A4245" s="667"/>
      <c r="B4245" s="659"/>
      <c r="C4245" s="670"/>
      <c r="D4245" s="671"/>
      <c r="E4245" s="637"/>
      <c r="F4245" s="665"/>
      <c r="G4245" s="637"/>
      <c r="H4245" s="637"/>
      <c r="I4245" s="633"/>
    </row>
    <row r="4246" spans="1:9">
      <c r="A4246" s="630"/>
      <c r="B4246" s="629"/>
      <c r="C4246" s="630"/>
      <c r="D4246" s="631"/>
      <c r="E4246" s="664"/>
      <c r="F4246" s="666"/>
      <c r="G4246" s="632"/>
      <c r="H4246" s="632"/>
      <c r="I4246" s="633"/>
    </row>
    <row r="4247" spans="1:9">
      <c r="A4247" s="630"/>
      <c r="B4247" s="629"/>
      <c r="C4247" s="630"/>
      <c r="D4247" s="631"/>
      <c r="E4247" s="664"/>
      <c r="F4247" s="665"/>
      <c r="G4247" s="637"/>
      <c r="H4247" s="637"/>
      <c r="I4247" s="630"/>
    </row>
    <row r="4248" spans="1:9" ht="15">
      <c r="A4248" s="667"/>
      <c r="B4248" s="659"/>
      <c r="C4248" s="660"/>
      <c r="D4248" s="661"/>
      <c r="E4248" s="637"/>
      <c r="F4248" s="665"/>
      <c r="G4248" s="637"/>
      <c r="H4248" s="637"/>
      <c r="I4248" s="633"/>
    </row>
    <row r="4249" spans="1:9" ht="15">
      <c r="A4249" s="667"/>
      <c r="B4249" s="659"/>
      <c r="C4249" s="660"/>
      <c r="D4249" s="661"/>
      <c r="E4249" s="637"/>
      <c r="F4249" s="665"/>
      <c r="G4249" s="637"/>
      <c r="H4249" s="637"/>
      <c r="I4249" s="633"/>
    </row>
    <row r="4250" spans="1:9">
      <c r="A4250" s="630"/>
      <c r="B4250" s="629"/>
      <c r="C4250" s="630"/>
      <c r="D4250" s="631"/>
      <c r="E4250" s="664"/>
      <c r="F4250" s="666"/>
      <c r="G4250" s="632"/>
      <c r="H4250" s="632"/>
      <c r="I4250" s="633"/>
    </row>
    <row r="4251" spans="1:9">
      <c r="A4251" s="630"/>
      <c r="B4251" s="629"/>
      <c r="C4251" s="630"/>
      <c r="D4251" s="631"/>
      <c r="E4251" s="664"/>
      <c r="F4251" s="665"/>
      <c r="G4251" s="637"/>
      <c r="H4251" s="637"/>
      <c r="I4251" s="630"/>
    </row>
    <row r="4252" spans="1:9">
      <c r="A4252" s="667"/>
      <c r="B4252" s="659"/>
      <c r="C4252" s="662"/>
      <c r="D4252" s="663"/>
      <c r="E4252" s="637"/>
      <c r="F4252" s="665"/>
      <c r="G4252" s="637"/>
      <c r="H4252" s="637"/>
      <c r="I4252" s="633"/>
    </row>
    <row r="4253" spans="1:9">
      <c r="A4253" s="630"/>
      <c r="B4253" s="629"/>
      <c r="C4253" s="630"/>
      <c r="D4253" s="631"/>
      <c r="E4253" s="664"/>
      <c r="F4253" s="666"/>
      <c r="G4253" s="632"/>
      <c r="H4253" s="632"/>
      <c r="I4253" s="633"/>
    </row>
    <row r="4254" spans="1:9">
      <c r="A4254" s="667"/>
      <c r="B4254" s="659"/>
      <c r="C4254" s="662"/>
      <c r="D4254" s="663"/>
      <c r="E4254" s="637"/>
      <c r="F4254" s="665"/>
      <c r="G4254" s="637"/>
      <c r="H4254" s="637"/>
      <c r="I4254" s="633"/>
    </row>
    <row r="4255" spans="1:9">
      <c r="A4255" s="630"/>
      <c r="B4255" s="629"/>
      <c r="C4255" s="630"/>
      <c r="D4255" s="631"/>
      <c r="E4255" s="664"/>
      <c r="F4255" s="665"/>
      <c r="G4255" s="637"/>
      <c r="H4255" s="637"/>
      <c r="I4255" s="630"/>
    </row>
    <row r="4256" spans="1:9">
      <c r="A4256" s="630"/>
      <c r="B4256" s="629"/>
      <c r="C4256" s="630"/>
      <c r="D4256" s="631"/>
      <c r="E4256" s="664"/>
      <c r="F4256" s="666"/>
      <c r="G4256" s="632"/>
      <c r="H4256" s="632"/>
      <c r="I4256" s="633"/>
    </row>
    <row r="4257" spans="1:9">
      <c r="A4257" s="667"/>
      <c r="B4257" s="659"/>
      <c r="C4257" s="662"/>
      <c r="D4257" s="663"/>
      <c r="E4257" s="637"/>
      <c r="F4257" s="665"/>
      <c r="G4257" s="637"/>
      <c r="H4257" s="637"/>
      <c r="I4257" s="633"/>
    </row>
    <row r="4258" spans="1:9">
      <c r="A4258" s="630"/>
      <c r="B4258" s="629"/>
      <c r="C4258" s="630"/>
      <c r="D4258" s="631"/>
      <c r="E4258" s="664"/>
      <c r="F4258" s="665"/>
      <c r="G4258" s="637"/>
      <c r="H4258" s="637"/>
      <c r="I4258" s="630"/>
    </row>
    <row r="4259" spans="1:9" ht="15">
      <c r="A4259" s="667"/>
      <c r="B4259" s="659"/>
      <c r="C4259" s="660"/>
      <c r="D4259" s="661"/>
      <c r="E4259" s="637"/>
      <c r="F4259" s="665"/>
      <c r="G4259" s="637"/>
      <c r="H4259" s="637"/>
      <c r="I4259" s="633"/>
    </row>
    <row r="4260" spans="1:9">
      <c r="A4260" s="630"/>
      <c r="B4260" s="629"/>
      <c r="C4260" s="630"/>
      <c r="D4260" s="631"/>
      <c r="E4260" s="664"/>
      <c r="F4260" s="666"/>
      <c r="G4260" s="632"/>
      <c r="H4260" s="632"/>
      <c r="I4260" s="633"/>
    </row>
    <row r="4261" spans="1:9">
      <c r="A4261" s="630"/>
      <c r="B4261" s="629"/>
      <c r="C4261" s="630"/>
      <c r="D4261" s="631"/>
      <c r="E4261" s="664"/>
      <c r="F4261" s="665"/>
      <c r="G4261" s="637"/>
      <c r="H4261" s="637"/>
      <c r="I4261" s="630"/>
    </row>
    <row r="4262" spans="1:9">
      <c r="A4262" s="630"/>
      <c r="B4262" s="629"/>
      <c r="C4262" s="630"/>
      <c r="D4262" s="631"/>
      <c r="E4262" s="664"/>
      <c r="F4262" s="666"/>
      <c r="G4262" s="632"/>
      <c r="H4262" s="632"/>
      <c r="I4262" s="633"/>
    </row>
    <row r="4263" spans="1:9">
      <c r="A4263" s="630"/>
      <c r="B4263" s="629"/>
      <c r="C4263" s="630"/>
      <c r="D4263" s="631"/>
      <c r="E4263" s="664"/>
      <c r="F4263" s="665"/>
      <c r="G4263" s="637"/>
      <c r="H4263" s="637"/>
      <c r="I4263" s="630"/>
    </row>
    <row r="4264" spans="1:9">
      <c r="A4264" s="630"/>
      <c r="B4264" s="629"/>
      <c r="C4264" s="630"/>
      <c r="D4264" s="631"/>
      <c r="E4264" s="664"/>
      <c r="F4264" s="666"/>
      <c r="G4264" s="632"/>
      <c r="H4264" s="632"/>
      <c r="I4264" s="633"/>
    </row>
    <row r="4265" spans="1:9">
      <c r="A4265" s="630"/>
      <c r="B4265" s="629"/>
      <c r="C4265" s="630"/>
      <c r="D4265" s="631"/>
      <c r="E4265" s="664"/>
      <c r="F4265" s="665"/>
      <c r="G4265" s="637"/>
      <c r="H4265" s="637"/>
      <c r="I4265" s="630"/>
    </row>
    <row r="4266" spans="1:9">
      <c r="A4266" s="630"/>
      <c r="B4266" s="629"/>
      <c r="C4266" s="630"/>
      <c r="D4266" s="631"/>
      <c r="E4266" s="664"/>
      <c r="F4266" s="666"/>
      <c r="G4266" s="632"/>
      <c r="H4266" s="632"/>
      <c r="I4266" s="633"/>
    </row>
    <row r="4267" spans="1:9">
      <c r="A4267" s="630"/>
      <c r="B4267" s="629"/>
      <c r="C4267" s="630"/>
      <c r="D4267" s="631"/>
      <c r="E4267" s="664"/>
      <c r="F4267" s="665"/>
      <c r="G4267" s="637"/>
      <c r="H4267" s="637"/>
      <c r="I4267" s="630"/>
    </row>
    <row r="4268" spans="1:9">
      <c r="A4268" s="667"/>
      <c r="B4268" s="659"/>
      <c r="C4268" s="662"/>
      <c r="D4268" s="663"/>
      <c r="E4268" s="637"/>
      <c r="F4268" s="665"/>
      <c r="G4268" s="637"/>
      <c r="H4268" s="637"/>
      <c r="I4268" s="633"/>
    </row>
    <row r="4269" spans="1:9">
      <c r="A4269" s="667"/>
      <c r="B4269" s="659"/>
      <c r="C4269" s="662"/>
      <c r="D4269" s="663"/>
      <c r="E4269" s="637"/>
      <c r="F4269" s="665"/>
      <c r="G4269" s="637"/>
      <c r="H4269" s="637"/>
      <c r="I4269" s="633"/>
    </row>
    <row r="4270" spans="1:9">
      <c r="A4270" s="667"/>
      <c r="B4270" s="659"/>
      <c r="C4270" s="662"/>
      <c r="D4270" s="663"/>
      <c r="E4270" s="637"/>
      <c r="F4270" s="665"/>
      <c r="G4270" s="637"/>
      <c r="H4270" s="637"/>
      <c r="I4270" s="633"/>
    </row>
    <row r="4271" spans="1:9">
      <c r="A4271" s="630"/>
      <c r="B4271" s="629"/>
      <c r="C4271" s="630"/>
      <c r="D4271" s="631"/>
      <c r="E4271" s="664"/>
      <c r="F4271" s="666"/>
      <c r="G4271" s="632"/>
      <c r="H4271" s="632"/>
      <c r="I4271" s="633"/>
    </row>
    <row r="4272" spans="1:9">
      <c r="A4272" s="630"/>
      <c r="B4272" s="629"/>
      <c r="C4272" s="630"/>
      <c r="D4272" s="631"/>
      <c r="E4272" s="664"/>
      <c r="F4272" s="665"/>
      <c r="G4272" s="637"/>
      <c r="H4272" s="637"/>
      <c r="I4272" s="630"/>
    </row>
    <row r="4273" spans="1:9">
      <c r="A4273" s="630"/>
      <c r="B4273" s="629"/>
      <c r="C4273" s="630"/>
      <c r="D4273" s="631"/>
      <c r="E4273" s="664"/>
      <c r="F4273" s="666"/>
      <c r="G4273" s="632"/>
      <c r="H4273" s="632"/>
      <c r="I4273" s="633"/>
    </row>
    <row r="4274" spans="1:9">
      <c r="A4274" s="630"/>
      <c r="B4274" s="629"/>
      <c r="C4274" s="630"/>
      <c r="D4274" s="631"/>
      <c r="E4274" s="664"/>
      <c r="F4274" s="665"/>
      <c r="G4274" s="637"/>
      <c r="H4274" s="637"/>
      <c r="I4274" s="630"/>
    </row>
    <row r="4275" spans="1:9">
      <c r="A4275" s="630"/>
      <c r="B4275" s="629"/>
      <c r="C4275" s="630"/>
      <c r="D4275" s="631"/>
      <c r="E4275" s="664"/>
      <c r="F4275" s="666"/>
      <c r="G4275" s="632"/>
      <c r="H4275" s="632"/>
      <c r="I4275" s="633"/>
    </row>
    <row r="4276" spans="1:9">
      <c r="A4276" s="630"/>
      <c r="B4276" s="629"/>
      <c r="C4276" s="630"/>
      <c r="D4276" s="631"/>
      <c r="E4276" s="664"/>
      <c r="F4276" s="665"/>
      <c r="G4276" s="637"/>
      <c r="H4276" s="637"/>
      <c r="I4276" s="630"/>
    </row>
    <row r="4277" spans="1:9">
      <c r="A4277" s="630"/>
      <c r="B4277" s="629"/>
      <c r="C4277" s="630"/>
      <c r="D4277" s="631"/>
      <c r="E4277" s="664"/>
      <c r="F4277" s="666"/>
      <c r="G4277" s="632"/>
      <c r="H4277" s="632"/>
      <c r="I4277" s="633"/>
    </row>
    <row r="4278" spans="1:9">
      <c r="A4278" s="667"/>
      <c r="B4278" s="659"/>
      <c r="C4278" s="662"/>
      <c r="D4278" s="663"/>
      <c r="E4278" s="637"/>
      <c r="F4278" s="665"/>
      <c r="G4278" s="637"/>
      <c r="H4278" s="637"/>
      <c r="I4278" s="633"/>
    </row>
    <row r="4279" spans="1:9" ht="15">
      <c r="A4279" s="667"/>
      <c r="B4279" s="659"/>
      <c r="C4279" s="660"/>
      <c r="D4279" s="661"/>
      <c r="E4279" s="637"/>
      <c r="F4279" s="665"/>
      <c r="G4279" s="637"/>
      <c r="H4279" s="637"/>
      <c r="I4279" s="633"/>
    </row>
    <row r="4280" spans="1:9">
      <c r="A4280" s="630"/>
      <c r="B4280" s="629"/>
      <c r="C4280" s="630"/>
      <c r="D4280" s="631"/>
      <c r="E4280" s="664"/>
      <c r="F4280" s="665"/>
      <c r="G4280" s="637"/>
      <c r="H4280" s="637"/>
      <c r="I4280" s="630"/>
    </row>
    <row r="4281" spans="1:9">
      <c r="A4281" s="630"/>
      <c r="B4281" s="629"/>
      <c r="C4281" s="630"/>
      <c r="D4281" s="631"/>
      <c r="E4281" s="664"/>
      <c r="F4281" s="666"/>
      <c r="G4281" s="632"/>
      <c r="H4281" s="632"/>
      <c r="I4281" s="633"/>
    </row>
    <row r="4282" spans="1:9" ht="15">
      <c r="A4282" s="667"/>
      <c r="B4282" s="659"/>
      <c r="C4282" s="660"/>
      <c r="D4282" s="661"/>
      <c r="E4282" s="637"/>
      <c r="F4282" s="665"/>
      <c r="G4282" s="637"/>
      <c r="H4282" s="637"/>
      <c r="I4282" s="633"/>
    </row>
    <row r="4283" spans="1:9">
      <c r="A4283" s="630"/>
      <c r="B4283" s="629"/>
      <c r="C4283" s="630"/>
      <c r="D4283" s="631"/>
      <c r="E4283" s="664"/>
      <c r="F4283" s="665"/>
      <c r="G4283" s="637"/>
      <c r="H4283" s="637"/>
      <c r="I4283" s="630"/>
    </row>
    <row r="4284" spans="1:9">
      <c r="A4284" s="667"/>
      <c r="B4284" s="659"/>
      <c r="C4284" s="662"/>
      <c r="D4284" s="663"/>
      <c r="E4284" s="637"/>
      <c r="F4284" s="665"/>
      <c r="G4284" s="637"/>
      <c r="H4284" s="637"/>
      <c r="I4284" s="633"/>
    </row>
    <row r="4285" spans="1:9">
      <c r="A4285" s="630"/>
      <c r="B4285" s="629"/>
      <c r="C4285" s="630"/>
      <c r="D4285" s="631"/>
      <c r="E4285" s="664"/>
      <c r="F4285" s="666"/>
      <c r="G4285" s="632"/>
      <c r="H4285" s="632"/>
      <c r="I4285" s="633"/>
    </row>
    <row r="4286" spans="1:9">
      <c r="A4286" s="630"/>
      <c r="B4286" s="629"/>
      <c r="C4286" s="630"/>
      <c r="D4286" s="631"/>
      <c r="E4286" s="664"/>
      <c r="F4286" s="665"/>
      <c r="G4286" s="637"/>
      <c r="H4286" s="637"/>
      <c r="I4286" s="630"/>
    </row>
    <row r="4287" spans="1:9">
      <c r="A4287" s="630"/>
      <c r="B4287" s="629"/>
      <c r="C4287" s="630"/>
      <c r="D4287" s="631"/>
      <c r="E4287" s="664"/>
      <c r="F4287" s="666"/>
      <c r="G4287" s="632"/>
      <c r="H4287" s="632"/>
      <c r="I4287" s="633"/>
    </row>
    <row r="4288" spans="1:9">
      <c r="A4288" s="667"/>
      <c r="B4288" s="659"/>
      <c r="C4288" s="662"/>
      <c r="D4288" s="663"/>
      <c r="E4288" s="637"/>
      <c r="F4288" s="665"/>
      <c r="G4288" s="637"/>
      <c r="H4288" s="637"/>
      <c r="I4288" s="633"/>
    </row>
    <row r="4289" spans="1:9">
      <c r="A4289" s="667"/>
      <c r="B4289" s="659"/>
      <c r="C4289" s="662"/>
      <c r="D4289" s="663"/>
      <c r="E4289" s="637"/>
      <c r="F4289" s="665"/>
      <c r="G4289" s="637"/>
      <c r="H4289" s="637"/>
      <c r="I4289" s="633"/>
    </row>
    <row r="4290" spans="1:9" ht="15">
      <c r="A4290" s="667"/>
      <c r="B4290" s="659"/>
      <c r="C4290" s="660"/>
      <c r="D4290" s="661"/>
      <c r="E4290" s="637"/>
      <c r="F4290" s="665"/>
      <c r="G4290" s="637"/>
      <c r="H4290" s="637"/>
      <c r="I4290" s="633"/>
    </row>
    <row r="4291" spans="1:9">
      <c r="A4291" s="630"/>
      <c r="B4291" s="629"/>
      <c r="C4291" s="630"/>
      <c r="D4291" s="631"/>
      <c r="E4291" s="664"/>
      <c r="F4291" s="665"/>
      <c r="G4291" s="637"/>
      <c r="H4291" s="637"/>
      <c r="I4291" s="630"/>
    </row>
    <row r="4292" spans="1:9">
      <c r="A4292" s="630"/>
      <c r="B4292" s="629"/>
      <c r="C4292" s="630"/>
      <c r="D4292" s="631"/>
      <c r="E4292" s="664"/>
      <c r="F4292" s="666"/>
      <c r="G4292" s="632"/>
      <c r="H4292" s="632"/>
      <c r="I4292" s="633"/>
    </row>
    <row r="4293" spans="1:9" ht="15">
      <c r="A4293" s="667"/>
      <c r="B4293" s="659"/>
      <c r="C4293" s="660"/>
      <c r="D4293" s="661"/>
      <c r="E4293" s="637"/>
      <c r="F4293" s="665"/>
      <c r="G4293" s="637"/>
      <c r="H4293" s="637"/>
      <c r="I4293" s="633"/>
    </row>
    <row r="4294" spans="1:9">
      <c r="A4294" s="630"/>
      <c r="B4294" s="629"/>
      <c r="C4294" s="630"/>
      <c r="D4294" s="631"/>
      <c r="E4294" s="664"/>
      <c r="F4294" s="665"/>
      <c r="G4294" s="637"/>
      <c r="H4294" s="637"/>
      <c r="I4294" s="630"/>
    </row>
    <row r="4295" spans="1:9" ht="15">
      <c r="A4295" s="667"/>
      <c r="B4295" s="659"/>
      <c r="C4295" s="660"/>
      <c r="D4295" s="661"/>
      <c r="E4295" s="637"/>
      <c r="F4295" s="665"/>
      <c r="G4295" s="637"/>
      <c r="H4295" s="637"/>
      <c r="I4295" s="633"/>
    </row>
    <row r="4296" spans="1:9">
      <c r="A4296" s="667"/>
      <c r="B4296" s="659"/>
      <c r="C4296" s="662"/>
      <c r="D4296" s="663"/>
      <c r="E4296" s="637"/>
      <c r="F4296" s="665"/>
      <c r="G4296" s="637"/>
      <c r="H4296" s="637"/>
      <c r="I4296" s="633"/>
    </row>
    <row r="4297" spans="1:9">
      <c r="A4297" s="630"/>
      <c r="B4297" s="629"/>
      <c r="C4297" s="630"/>
      <c r="D4297" s="631"/>
      <c r="E4297" s="664"/>
      <c r="F4297" s="666"/>
      <c r="G4297" s="632"/>
      <c r="H4297" s="632"/>
      <c r="I4297" s="633"/>
    </row>
    <row r="4298" spans="1:9">
      <c r="A4298" s="630"/>
      <c r="B4298" s="629"/>
      <c r="C4298" s="630"/>
      <c r="D4298" s="631"/>
      <c r="E4298" s="664"/>
      <c r="F4298" s="665"/>
      <c r="G4298" s="637"/>
      <c r="H4298" s="637"/>
      <c r="I4298" s="630"/>
    </row>
    <row r="4299" spans="1:9">
      <c r="A4299" s="630"/>
      <c r="B4299" s="629"/>
      <c r="C4299" s="630"/>
      <c r="D4299" s="631"/>
      <c r="E4299" s="664"/>
      <c r="F4299" s="666"/>
      <c r="G4299" s="632"/>
      <c r="H4299" s="632"/>
      <c r="I4299" s="633"/>
    </row>
    <row r="4300" spans="1:9">
      <c r="A4300" s="630"/>
      <c r="B4300" s="629"/>
      <c r="C4300" s="630"/>
      <c r="D4300" s="631"/>
      <c r="E4300" s="664"/>
      <c r="F4300" s="665"/>
      <c r="G4300" s="637"/>
      <c r="H4300" s="637"/>
      <c r="I4300" s="630"/>
    </row>
    <row r="4301" spans="1:9">
      <c r="A4301" s="630"/>
      <c r="B4301" s="629"/>
      <c r="C4301" s="630"/>
      <c r="D4301" s="631"/>
      <c r="E4301" s="664"/>
      <c r="F4301" s="666"/>
      <c r="G4301" s="632"/>
      <c r="H4301" s="632"/>
      <c r="I4301" s="633"/>
    </row>
    <row r="4302" spans="1:9">
      <c r="A4302" s="630"/>
      <c r="B4302" s="629"/>
      <c r="C4302" s="630"/>
      <c r="D4302" s="631"/>
      <c r="E4302" s="664"/>
      <c r="F4302" s="665"/>
      <c r="G4302" s="637"/>
      <c r="H4302" s="637"/>
      <c r="I4302" s="630"/>
    </row>
    <row r="4303" spans="1:9">
      <c r="A4303" s="630"/>
      <c r="B4303" s="629"/>
      <c r="C4303" s="630"/>
      <c r="D4303" s="631"/>
      <c r="E4303" s="664"/>
      <c r="F4303" s="666"/>
      <c r="G4303" s="632"/>
      <c r="H4303" s="632"/>
      <c r="I4303" s="633"/>
    </row>
    <row r="4304" spans="1:9">
      <c r="A4304" s="630"/>
      <c r="B4304" s="629"/>
      <c r="C4304" s="630"/>
      <c r="D4304" s="631"/>
      <c r="E4304" s="664"/>
      <c r="F4304" s="665"/>
      <c r="G4304" s="637"/>
      <c r="H4304" s="637"/>
      <c r="I4304" s="630"/>
    </row>
    <row r="4305" spans="1:9" ht="15">
      <c r="A4305" s="667"/>
      <c r="B4305" s="659"/>
      <c r="C4305" s="660"/>
      <c r="D4305" s="661"/>
      <c r="E4305" s="637"/>
      <c r="F4305" s="665"/>
      <c r="G4305" s="637"/>
      <c r="H4305" s="637"/>
      <c r="I4305" s="633"/>
    </row>
    <row r="4306" spans="1:9">
      <c r="A4306" s="630"/>
      <c r="B4306" s="629"/>
      <c r="C4306" s="630"/>
      <c r="D4306" s="631"/>
      <c r="E4306" s="664"/>
      <c r="F4306" s="666"/>
      <c r="G4306" s="632"/>
      <c r="H4306" s="632"/>
      <c r="I4306" s="633"/>
    </row>
    <row r="4307" spans="1:9">
      <c r="A4307" s="630"/>
      <c r="B4307" s="629"/>
      <c r="C4307" s="630"/>
      <c r="D4307" s="631"/>
      <c r="E4307" s="664"/>
      <c r="F4307" s="665"/>
      <c r="G4307" s="637"/>
      <c r="H4307" s="637"/>
      <c r="I4307" s="630"/>
    </row>
    <row r="4308" spans="1:9" ht="15">
      <c r="A4308" s="667"/>
      <c r="B4308" s="659"/>
      <c r="C4308" s="660"/>
      <c r="D4308" s="661"/>
      <c r="E4308" s="637"/>
      <c r="F4308" s="665"/>
      <c r="G4308" s="637"/>
      <c r="H4308" s="637"/>
      <c r="I4308" s="633"/>
    </row>
    <row r="4309" spans="1:9" ht="15">
      <c r="A4309" s="667"/>
      <c r="B4309" s="659"/>
      <c r="C4309" s="660"/>
      <c r="D4309" s="661"/>
      <c r="E4309" s="637"/>
      <c r="F4309" s="665"/>
      <c r="G4309" s="637"/>
      <c r="H4309" s="637"/>
      <c r="I4309" s="633"/>
    </row>
    <row r="4310" spans="1:9">
      <c r="A4310" s="630"/>
      <c r="B4310" s="629"/>
      <c r="C4310" s="630"/>
      <c r="D4310" s="631"/>
      <c r="E4310" s="664"/>
      <c r="F4310" s="666"/>
      <c r="G4310" s="632"/>
      <c r="H4310" s="632"/>
      <c r="I4310" s="633"/>
    </row>
    <row r="4311" spans="1:9">
      <c r="A4311" s="630"/>
      <c r="B4311" s="629"/>
      <c r="C4311" s="630"/>
      <c r="D4311" s="631"/>
      <c r="E4311" s="664"/>
      <c r="F4311" s="665"/>
      <c r="G4311" s="637"/>
      <c r="H4311" s="637"/>
      <c r="I4311" s="630"/>
    </row>
    <row r="4312" spans="1:9">
      <c r="A4312" s="630"/>
      <c r="B4312" s="629"/>
      <c r="C4312" s="630"/>
      <c r="D4312" s="631"/>
      <c r="E4312" s="664"/>
      <c r="F4312" s="666"/>
      <c r="G4312" s="632"/>
      <c r="H4312" s="632"/>
      <c r="I4312" s="633"/>
    </row>
    <row r="4313" spans="1:9">
      <c r="A4313" s="630"/>
      <c r="B4313" s="629"/>
      <c r="C4313" s="630"/>
      <c r="D4313" s="631"/>
      <c r="E4313" s="664"/>
      <c r="F4313" s="665"/>
      <c r="G4313" s="637"/>
      <c r="H4313" s="637"/>
      <c r="I4313" s="630"/>
    </row>
    <row r="4314" spans="1:9" ht="15">
      <c r="A4314" s="667"/>
      <c r="B4314" s="659"/>
      <c r="C4314" s="660"/>
      <c r="D4314" s="661"/>
      <c r="E4314" s="637"/>
      <c r="F4314" s="665"/>
      <c r="G4314" s="637"/>
      <c r="H4314" s="637"/>
      <c r="I4314" s="633"/>
    </row>
    <row r="4315" spans="1:9">
      <c r="A4315" s="667"/>
      <c r="B4315" s="659"/>
      <c r="C4315" s="662"/>
      <c r="D4315" s="663"/>
      <c r="E4315" s="637"/>
      <c r="F4315" s="665"/>
      <c r="G4315" s="637"/>
      <c r="H4315" s="637"/>
      <c r="I4315" s="633"/>
    </row>
    <row r="4316" spans="1:9" ht="15">
      <c r="A4316" s="667"/>
      <c r="B4316" s="659"/>
      <c r="C4316" s="660"/>
      <c r="D4316" s="661"/>
      <c r="E4316" s="637"/>
      <c r="F4316" s="665"/>
      <c r="G4316" s="637"/>
      <c r="H4316" s="637"/>
      <c r="I4316" s="633"/>
    </row>
    <row r="4317" spans="1:9">
      <c r="A4317" s="630"/>
      <c r="B4317" s="629"/>
      <c r="C4317" s="630"/>
      <c r="D4317" s="631"/>
      <c r="E4317" s="664"/>
      <c r="F4317" s="666"/>
      <c r="G4317" s="632"/>
      <c r="H4317" s="632"/>
      <c r="I4317" s="633"/>
    </row>
    <row r="4318" spans="1:9">
      <c r="A4318" s="630"/>
      <c r="B4318" s="629"/>
      <c r="C4318" s="630"/>
      <c r="D4318" s="631"/>
      <c r="E4318" s="664"/>
      <c r="F4318" s="665"/>
      <c r="G4318" s="637"/>
      <c r="H4318" s="637"/>
      <c r="I4318" s="630"/>
    </row>
    <row r="4319" spans="1:9">
      <c r="A4319" s="630"/>
      <c r="B4319" s="629"/>
      <c r="C4319" s="630"/>
      <c r="D4319" s="631"/>
      <c r="E4319" s="664"/>
      <c r="F4319" s="666"/>
      <c r="G4319" s="632"/>
      <c r="H4319" s="632"/>
      <c r="I4319" s="633"/>
    </row>
    <row r="4320" spans="1:9">
      <c r="A4320" s="630"/>
      <c r="B4320" s="629"/>
      <c r="C4320" s="630"/>
      <c r="D4320" s="631"/>
      <c r="E4320" s="664"/>
      <c r="F4320" s="665"/>
      <c r="G4320" s="637"/>
      <c r="H4320" s="637"/>
      <c r="I4320" s="630"/>
    </row>
    <row r="4321" spans="1:9">
      <c r="A4321" s="630"/>
      <c r="B4321" s="629"/>
      <c r="C4321" s="630"/>
      <c r="D4321" s="631"/>
      <c r="E4321" s="664"/>
      <c r="F4321" s="666"/>
      <c r="G4321" s="632"/>
      <c r="H4321" s="632"/>
      <c r="I4321" s="633"/>
    </row>
    <row r="4322" spans="1:9">
      <c r="A4322" s="630"/>
      <c r="B4322" s="629"/>
      <c r="C4322" s="630"/>
      <c r="D4322" s="631"/>
      <c r="E4322" s="664"/>
      <c r="F4322" s="665"/>
      <c r="G4322" s="637"/>
      <c r="H4322" s="637"/>
      <c r="I4322" s="630"/>
    </row>
    <row r="4323" spans="1:9">
      <c r="A4323" s="630"/>
      <c r="B4323" s="629"/>
      <c r="C4323" s="630"/>
      <c r="D4323" s="631"/>
      <c r="E4323" s="664"/>
      <c r="F4323" s="666"/>
      <c r="G4323" s="632"/>
      <c r="H4323" s="632"/>
      <c r="I4323" s="633"/>
    </row>
    <row r="4324" spans="1:9">
      <c r="A4324" s="630"/>
      <c r="B4324" s="629"/>
      <c r="C4324" s="630"/>
      <c r="D4324" s="631"/>
      <c r="E4324" s="664"/>
      <c r="F4324" s="665"/>
      <c r="G4324" s="637"/>
      <c r="H4324" s="637"/>
      <c r="I4324" s="630"/>
    </row>
    <row r="4325" spans="1:9">
      <c r="A4325" s="630"/>
      <c r="B4325" s="629"/>
      <c r="C4325" s="630"/>
      <c r="D4325" s="631"/>
      <c r="E4325" s="664"/>
      <c r="F4325" s="666"/>
      <c r="G4325" s="632"/>
      <c r="H4325" s="632"/>
      <c r="I4325" s="633"/>
    </row>
    <row r="4326" spans="1:9">
      <c r="A4326" s="630"/>
      <c r="B4326" s="629"/>
      <c r="C4326" s="630"/>
      <c r="D4326" s="631"/>
      <c r="E4326" s="664"/>
      <c r="F4326" s="665"/>
      <c r="G4326" s="637"/>
      <c r="H4326" s="637"/>
      <c r="I4326" s="630"/>
    </row>
    <row r="4327" spans="1:9">
      <c r="A4327" s="630"/>
      <c r="B4327" s="629"/>
      <c r="C4327" s="630"/>
      <c r="D4327" s="631"/>
      <c r="E4327" s="664"/>
      <c r="F4327" s="666"/>
      <c r="G4327" s="632"/>
      <c r="H4327" s="632"/>
      <c r="I4327" s="633"/>
    </row>
    <row r="4328" spans="1:9">
      <c r="A4328" s="667"/>
      <c r="B4328" s="659"/>
      <c r="C4328" s="662"/>
      <c r="D4328" s="663"/>
      <c r="E4328" s="637"/>
      <c r="F4328" s="665"/>
      <c r="G4328" s="637"/>
      <c r="H4328" s="637"/>
      <c r="I4328" s="633"/>
    </row>
    <row r="4329" spans="1:9">
      <c r="A4329" s="630"/>
      <c r="B4329" s="629"/>
      <c r="C4329" s="630"/>
      <c r="D4329" s="631"/>
      <c r="E4329" s="664"/>
      <c r="F4329" s="665"/>
      <c r="G4329" s="637"/>
      <c r="H4329" s="637"/>
      <c r="I4329" s="630"/>
    </row>
    <row r="4330" spans="1:9">
      <c r="A4330" s="630"/>
      <c r="B4330" s="629"/>
      <c r="C4330" s="630"/>
      <c r="D4330" s="631"/>
      <c r="E4330" s="664"/>
      <c r="F4330" s="666"/>
      <c r="G4330" s="632"/>
      <c r="H4330" s="632"/>
      <c r="I4330" s="633"/>
    </row>
    <row r="4331" spans="1:9" ht="15">
      <c r="A4331" s="667"/>
      <c r="B4331" s="659"/>
      <c r="C4331" s="660"/>
      <c r="D4331" s="661"/>
      <c r="E4331" s="637"/>
      <c r="F4331" s="665"/>
      <c r="G4331" s="637"/>
      <c r="H4331" s="637"/>
      <c r="I4331" s="633"/>
    </row>
    <row r="4332" spans="1:9">
      <c r="A4332" s="630"/>
      <c r="B4332" s="629"/>
      <c r="C4332" s="630"/>
      <c r="D4332" s="631"/>
      <c r="E4332" s="664"/>
      <c r="F4332" s="665"/>
      <c r="G4332" s="637"/>
      <c r="H4332" s="637"/>
      <c r="I4332" s="630"/>
    </row>
    <row r="4333" spans="1:9">
      <c r="A4333" s="630"/>
      <c r="B4333" s="629"/>
      <c r="C4333" s="630"/>
      <c r="D4333" s="631"/>
      <c r="E4333" s="664"/>
      <c r="F4333" s="666"/>
      <c r="G4333" s="632"/>
      <c r="H4333" s="632"/>
      <c r="I4333" s="633"/>
    </row>
    <row r="4334" spans="1:9">
      <c r="A4334" s="630"/>
      <c r="B4334" s="629"/>
      <c r="C4334" s="630"/>
      <c r="D4334" s="631"/>
      <c r="E4334" s="664"/>
      <c r="F4334" s="665"/>
      <c r="G4334" s="637"/>
      <c r="H4334" s="637"/>
      <c r="I4334" s="630"/>
    </row>
    <row r="4335" spans="1:9">
      <c r="A4335" s="630"/>
      <c r="B4335" s="629"/>
      <c r="C4335" s="630"/>
      <c r="D4335" s="631"/>
      <c r="E4335" s="664"/>
      <c r="F4335" s="666"/>
      <c r="G4335" s="632"/>
      <c r="H4335" s="632"/>
      <c r="I4335" s="633"/>
    </row>
    <row r="4336" spans="1:9">
      <c r="A4336" s="630"/>
      <c r="B4336" s="629"/>
      <c r="C4336" s="630"/>
      <c r="D4336" s="631"/>
      <c r="E4336" s="664"/>
      <c r="F4336" s="665"/>
      <c r="G4336" s="637"/>
      <c r="H4336" s="637"/>
      <c r="I4336" s="630"/>
    </row>
    <row r="4337" spans="1:9">
      <c r="A4337" s="667"/>
      <c r="B4337" s="659"/>
      <c r="C4337" s="662"/>
      <c r="D4337" s="663"/>
      <c r="E4337" s="637"/>
      <c r="F4337" s="665"/>
      <c r="G4337" s="637"/>
      <c r="H4337" s="637"/>
      <c r="I4337" s="633"/>
    </row>
    <row r="4338" spans="1:9">
      <c r="A4338" s="630"/>
      <c r="B4338" s="629"/>
      <c r="C4338" s="630"/>
      <c r="D4338" s="631"/>
      <c r="E4338" s="664"/>
      <c r="F4338" s="666"/>
      <c r="G4338" s="632"/>
      <c r="H4338" s="632"/>
      <c r="I4338" s="633"/>
    </row>
    <row r="4339" spans="1:9">
      <c r="A4339" s="630"/>
      <c r="B4339" s="629"/>
      <c r="C4339" s="630"/>
      <c r="D4339" s="631"/>
      <c r="E4339" s="664"/>
      <c r="F4339" s="665"/>
      <c r="G4339" s="637"/>
      <c r="H4339" s="637"/>
      <c r="I4339" s="630"/>
    </row>
    <row r="4340" spans="1:9">
      <c r="A4340" s="630"/>
      <c r="B4340" s="629"/>
      <c r="C4340" s="630"/>
      <c r="D4340" s="631"/>
      <c r="E4340" s="664"/>
      <c r="F4340" s="666"/>
      <c r="G4340" s="632"/>
      <c r="H4340" s="632"/>
      <c r="I4340" s="633"/>
    </row>
    <row r="4341" spans="1:9">
      <c r="A4341" s="630"/>
      <c r="B4341" s="629"/>
      <c r="C4341" s="630"/>
      <c r="D4341" s="631"/>
      <c r="E4341" s="664"/>
      <c r="F4341" s="665"/>
      <c r="G4341" s="637"/>
      <c r="H4341" s="637"/>
      <c r="I4341" s="630"/>
    </row>
    <row r="4342" spans="1:9">
      <c r="A4342" s="630"/>
      <c r="B4342" s="629"/>
      <c r="C4342" s="630"/>
      <c r="D4342" s="631"/>
      <c r="E4342" s="664"/>
      <c r="F4342" s="666"/>
      <c r="G4342" s="632"/>
      <c r="H4342" s="632"/>
      <c r="I4342" s="633"/>
    </row>
    <row r="4343" spans="1:9">
      <c r="A4343" s="630"/>
      <c r="B4343" s="629"/>
      <c r="C4343" s="630"/>
      <c r="D4343" s="631"/>
      <c r="E4343" s="664"/>
      <c r="F4343" s="665"/>
      <c r="G4343" s="637"/>
      <c r="H4343" s="637"/>
      <c r="I4343" s="630"/>
    </row>
    <row r="4344" spans="1:9">
      <c r="A4344" s="630"/>
      <c r="B4344" s="629"/>
      <c r="C4344" s="630"/>
      <c r="D4344" s="631"/>
      <c r="E4344" s="664"/>
      <c r="F4344" s="666"/>
      <c r="G4344" s="632"/>
      <c r="H4344" s="632"/>
      <c r="I4344" s="633"/>
    </row>
    <row r="4345" spans="1:9">
      <c r="A4345" s="630"/>
      <c r="B4345" s="629"/>
      <c r="C4345" s="630"/>
      <c r="D4345" s="631"/>
      <c r="E4345" s="664"/>
      <c r="F4345" s="665"/>
      <c r="G4345" s="637"/>
      <c r="H4345" s="637"/>
      <c r="I4345" s="630"/>
    </row>
    <row r="4346" spans="1:9">
      <c r="A4346" s="630"/>
      <c r="B4346" s="629"/>
      <c r="C4346" s="630"/>
      <c r="D4346" s="631"/>
      <c r="E4346" s="664"/>
      <c r="F4346" s="666"/>
      <c r="G4346" s="632"/>
      <c r="H4346" s="632"/>
      <c r="I4346" s="633"/>
    </row>
    <row r="4347" spans="1:9">
      <c r="A4347" s="630"/>
      <c r="B4347" s="629"/>
      <c r="C4347" s="630"/>
      <c r="D4347" s="631"/>
      <c r="E4347" s="664"/>
      <c r="F4347" s="665"/>
      <c r="G4347" s="637"/>
      <c r="H4347" s="637"/>
      <c r="I4347" s="630"/>
    </row>
    <row r="4348" spans="1:9">
      <c r="A4348" s="630"/>
      <c r="B4348" s="629"/>
      <c r="C4348" s="630"/>
      <c r="D4348" s="631"/>
      <c r="E4348" s="664"/>
      <c r="F4348" s="666"/>
      <c r="G4348" s="632"/>
      <c r="H4348" s="632"/>
      <c r="I4348" s="633"/>
    </row>
    <row r="4349" spans="1:9">
      <c r="A4349" s="630"/>
      <c r="B4349" s="629"/>
      <c r="C4349" s="630"/>
      <c r="D4349" s="631"/>
      <c r="E4349" s="664"/>
      <c r="F4349" s="665"/>
      <c r="G4349" s="637"/>
      <c r="H4349" s="637"/>
      <c r="I4349" s="630"/>
    </row>
    <row r="4350" spans="1:9">
      <c r="A4350" s="630"/>
      <c r="B4350" s="629"/>
      <c r="C4350" s="630"/>
      <c r="D4350" s="631"/>
      <c r="E4350" s="664"/>
      <c r="F4350" s="666"/>
      <c r="G4350" s="632"/>
      <c r="H4350" s="632"/>
      <c r="I4350" s="633"/>
    </row>
    <row r="4351" spans="1:9">
      <c r="A4351" s="630"/>
      <c r="B4351" s="629"/>
      <c r="C4351" s="630"/>
      <c r="D4351" s="631"/>
      <c r="E4351" s="664"/>
      <c r="F4351" s="665"/>
      <c r="G4351" s="637"/>
      <c r="H4351" s="637"/>
      <c r="I4351" s="630"/>
    </row>
    <row r="4352" spans="1:9">
      <c r="A4352" s="667"/>
      <c r="B4352" s="659"/>
      <c r="C4352" s="662"/>
      <c r="D4352" s="663"/>
      <c r="E4352" s="637"/>
      <c r="F4352" s="665"/>
      <c r="G4352" s="637"/>
      <c r="H4352" s="637"/>
      <c r="I4352" s="633"/>
    </row>
    <row r="4353" spans="1:9">
      <c r="A4353" s="630"/>
      <c r="B4353" s="629"/>
      <c r="C4353" s="630"/>
      <c r="D4353" s="631"/>
      <c r="E4353" s="664"/>
      <c r="F4353" s="666"/>
      <c r="G4353" s="632"/>
      <c r="H4353" s="632"/>
      <c r="I4353" s="633"/>
    </row>
    <row r="4354" spans="1:9">
      <c r="A4354" s="630"/>
      <c r="B4354" s="629"/>
      <c r="C4354" s="630"/>
      <c r="D4354" s="631"/>
      <c r="E4354" s="664"/>
      <c r="F4354" s="665"/>
      <c r="G4354" s="637"/>
      <c r="H4354" s="637"/>
      <c r="I4354" s="630"/>
    </row>
    <row r="4355" spans="1:9">
      <c r="A4355" s="630"/>
      <c r="B4355" s="629"/>
      <c r="C4355" s="630"/>
      <c r="D4355" s="631"/>
      <c r="E4355" s="664"/>
      <c r="F4355" s="666"/>
      <c r="G4355" s="632"/>
      <c r="H4355" s="632"/>
      <c r="I4355" s="633"/>
    </row>
    <row r="4356" spans="1:9">
      <c r="A4356" s="630"/>
      <c r="B4356" s="629"/>
      <c r="C4356" s="630"/>
      <c r="D4356" s="631"/>
      <c r="E4356" s="664"/>
      <c r="F4356" s="665"/>
      <c r="G4356" s="637"/>
      <c r="H4356" s="637"/>
      <c r="I4356" s="630"/>
    </row>
    <row r="4357" spans="1:9">
      <c r="A4357" s="630"/>
      <c r="B4357" s="629"/>
      <c r="C4357" s="630"/>
      <c r="D4357" s="631"/>
      <c r="E4357" s="664"/>
      <c r="F4357" s="666"/>
      <c r="G4357" s="632"/>
      <c r="H4357" s="632"/>
      <c r="I4357" s="633"/>
    </row>
    <row r="4358" spans="1:9">
      <c r="A4358" s="630"/>
      <c r="B4358" s="629"/>
      <c r="C4358" s="630"/>
      <c r="D4358" s="631"/>
      <c r="E4358" s="664"/>
      <c r="F4358" s="665"/>
      <c r="G4358" s="637"/>
      <c r="H4358" s="637"/>
      <c r="I4358" s="630"/>
    </row>
    <row r="4359" spans="1:9" ht="15">
      <c r="A4359" s="667"/>
      <c r="B4359" s="659"/>
      <c r="C4359" s="660"/>
      <c r="D4359" s="661"/>
      <c r="E4359" s="637"/>
      <c r="F4359" s="665"/>
      <c r="G4359" s="637"/>
      <c r="H4359" s="637"/>
      <c r="I4359" s="633"/>
    </row>
    <row r="4360" spans="1:9">
      <c r="A4360" s="630"/>
      <c r="B4360" s="629"/>
      <c r="C4360" s="630"/>
      <c r="D4360" s="631"/>
      <c r="E4360" s="664"/>
      <c r="F4360" s="666"/>
      <c r="G4360" s="632"/>
      <c r="H4360" s="632"/>
      <c r="I4360" s="633"/>
    </row>
    <row r="4361" spans="1:9" ht="15">
      <c r="A4361" s="667"/>
      <c r="B4361" s="659"/>
      <c r="C4361" s="660"/>
      <c r="D4361" s="661"/>
      <c r="E4361" s="637"/>
      <c r="F4361" s="665"/>
      <c r="G4361" s="637"/>
      <c r="H4361" s="637"/>
      <c r="I4361" s="633"/>
    </row>
    <row r="4362" spans="1:9">
      <c r="A4362" s="630"/>
      <c r="B4362" s="629"/>
      <c r="C4362" s="630"/>
      <c r="D4362" s="631"/>
      <c r="E4362" s="664"/>
      <c r="F4362" s="665"/>
      <c r="G4362" s="637"/>
      <c r="H4362" s="637"/>
      <c r="I4362" s="630"/>
    </row>
    <row r="4363" spans="1:9" ht="15">
      <c r="A4363" s="667"/>
      <c r="B4363" s="659"/>
      <c r="C4363" s="660"/>
      <c r="D4363" s="661"/>
      <c r="E4363" s="637"/>
      <c r="F4363" s="665"/>
      <c r="G4363" s="637"/>
      <c r="H4363" s="637"/>
      <c r="I4363" s="633"/>
    </row>
    <row r="4364" spans="1:9">
      <c r="A4364" s="630"/>
      <c r="B4364" s="629"/>
      <c r="C4364" s="630"/>
      <c r="D4364" s="631"/>
      <c r="E4364" s="664"/>
      <c r="F4364" s="666"/>
      <c r="G4364" s="632"/>
      <c r="H4364" s="632"/>
      <c r="I4364" s="633"/>
    </row>
    <row r="4365" spans="1:9">
      <c r="A4365" s="630"/>
      <c r="B4365" s="629"/>
      <c r="C4365" s="630"/>
      <c r="D4365" s="631"/>
      <c r="E4365" s="664"/>
      <c r="F4365" s="665"/>
      <c r="G4365" s="637"/>
      <c r="H4365" s="637"/>
      <c r="I4365" s="630"/>
    </row>
    <row r="4366" spans="1:9">
      <c r="A4366" s="630"/>
      <c r="B4366" s="629"/>
      <c r="C4366" s="630"/>
      <c r="D4366" s="631"/>
      <c r="E4366" s="664"/>
      <c r="F4366" s="666"/>
      <c r="G4366" s="632"/>
      <c r="H4366" s="632"/>
      <c r="I4366" s="633"/>
    </row>
    <row r="4367" spans="1:9">
      <c r="A4367" s="667"/>
      <c r="B4367" s="659"/>
      <c r="C4367" s="662"/>
      <c r="D4367" s="663"/>
      <c r="E4367" s="637"/>
      <c r="F4367" s="665"/>
      <c r="G4367" s="637"/>
      <c r="H4367" s="637"/>
      <c r="I4367" s="633"/>
    </row>
    <row r="4368" spans="1:9">
      <c r="A4368" s="630"/>
      <c r="B4368" s="629"/>
      <c r="C4368" s="630"/>
      <c r="D4368" s="631"/>
      <c r="E4368" s="664"/>
      <c r="F4368" s="665"/>
      <c r="G4368" s="637"/>
      <c r="H4368" s="637"/>
      <c r="I4368" s="630"/>
    </row>
    <row r="4369" spans="1:9">
      <c r="A4369" s="630"/>
      <c r="B4369" s="629"/>
      <c r="C4369" s="630"/>
      <c r="D4369" s="631"/>
      <c r="E4369" s="664"/>
      <c r="F4369" s="666"/>
      <c r="G4369" s="632"/>
      <c r="H4369" s="632"/>
      <c r="I4369" s="633"/>
    </row>
    <row r="4370" spans="1:9">
      <c r="A4370" s="630"/>
      <c r="B4370" s="629"/>
      <c r="C4370" s="630"/>
      <c r="D4370" s="631"/>
      <c r="E4370" s="664"/>
      <c r="F4370" s="665"/>
      <c r="G4370" s="637"/>
      <c r="H4370" s="637"/>
      <c r="I4370" s="630"/>
    </row>
    <row r="4371" spans="1:9">
      <c r="A4371" s="630"/>
      <c r="B4371" s="629"/>
      <c r="C4371" s="630"/>
      <c r="D4371" s="631"/>
      <c r="E4371" s="664"/>
      <c r="F4371" s="666"/>
      <c r="G4371" s="632"/>
      <c r="H4371" s="632"/>
      <c r="I4371" s="633"/>
    </row>
    <row r="4372" spans="1:9">
      <c r="A4372" s="630"/>
      <c r="B4372" s="629"/>
      <c r="C4372" s="630"/>
      <c r="D4372" s="631"/>
      <c r="E4372" s="664"/>
      <c r="F4372" s="665"/>
      <c r="G4372" s="637"/>
      <c r="H4372" s="637"/>
      <c r="I4372" s="630"/>
    </row>
    <row r="4373" spans="1:9">
      <c r="A4373" s="630"/>
      <c r="B4373" s="629"/>
      <c r="C4373" s="630"/>
      <c r="D4373" s="631"/>
      <c r="E4373" s="664"/>
      <c r="F4373" s="666"/>
      <c r="G4373" s="632"/>
      <c r="H4373" s="632"/>
      <c r="I4373" s="633"/>
    </row>
    <row r="4374" spans="1:9">
      <c r="A4374" s="630"/>
      <c r="B4374" s="629"/>
      <c r="C4374" s="630"/>
      <c r="D4374" s="631"/>
      <c r="E4374" s="664"/>
      <c r="F4374" s="665"/>
      <c r="G4374" s="637"/>
      <c r="H4374" s="637"/>
      <c r="I4374" s="630"/>
    </row>
    <row r="4375" spans="1:9">
      <c r="A4375" s="630"/>
      <c r="B4375" s="629"/>
      <c r="C4375" s="630"/>
      <c r="D4375" s="631"/>
      <c r="E4375" s="664"/>
      <c r="F4375" s="666"/>
      <c r="G4375" s="632"/>
      <c r="H4375" s="632"/>
      <c r="I4375" s="633"/>
    </row>
    <row r="4376" spans="1:9" ht="15">
      <c r="A4376" s="667"/>
      <c r="B4376" s="659"/>
      <c r="C4376" s="660"/>
      <c r="D4376" s="661"/>
      <c r="E4376" s="637"/>
      <c r="F4376" s="665"/>
      <c r="G4376" s="637"/>
      <c r="H4376" s="637"/>
      <c r="I4376" s="633"/>
    </row>
    <row r="4377" spans="1:9">
      <c r="A4377" s="630"/>
      <c r="B4377" s="629"/>
      <c r="C4377" s="630"/>
      <c r="D4377" s="631"/>
      <c r="E4377" s="664"/>
      <c r="F4377" s="665"/>
      <c r="G4377" s="637"/>
      <c r="H4377" s="637"/>
      <c r="I4377" s="630"/>
    </row>
    <row r="4378" spans="1:9">
      <c r="A4378" s="667"/>
      <c r="B4378" s="659"/>
      <c r="C4378" s="662"/>
      <c r="D4378" s="663"/>
      <c r="E4378" s="637"/>
      <c r="F4378" s="665"/>
      <c r="G4378" s="637"/>
      <c r="H4378" s="637"/>
      <c r="I4378" s="633"/>
    </row>
    <row r="4379" spans="1:9">
      <c r="A4379" s="630"/>
      <c r="B4379" s="629"/>
      <c r="C4379" s="630"/>
      <c r="D4379" s="631"/>
      <c r="E4379" s="664"/>
      <c r="F4379" s="666"/>
      <c r="G4379" s="632"/>
      <c r="H4379" s="632"/>
      <c r="I4379" s="633"/>
    </row>
    <row r="4380" spans="1:9">
      <c r="A4380" s="630"/>
      <c r="B4380" s="629"/>
      <c r="C4380" s="630"/>
      <c r="D4380" s="631"/>
      <c r="E4380" s="664"/>
      <c r="F4380" s="665"/>
      <c r="G4380" s="637"/>
      <c r="H4380" s="637"/>
      <c r="I4380" s="630"/>
    </row>
    <row r="4381" spans="1:9">
      <c r="A4381" s="630"/>
      <c r="B4381" s="629"/>
      <c r="C4381" s="630"/>
      <c r="D4381" s="631"/>
      <c r="E4381" s="664"/>
      <c r="F4381" s="666"/>
      <c r="G4381" s="632"/>
      <c r="H4381" s="632"/>
      <c r="I4381" s="633"/>
    </row>
    <row r="4382" spans="1:9" ht="15">
      <c r="A4382" s="667"/>
      <c r="B4382" s="659"/>
      <c r="C4382" s="660"/>
      <c r="D4382" s="661"/>
      <c r="E4382" s="637"/>
      <c r="F4382" s="665"/>
      <c r="G4382" s="637"/>
      <c r="H4382" s="637"/>
      <c r="I4382" s="633"/>
    </row>
    <row r="4383" spans="1:9">
      <c r="A4383" s="630"/>
      <c r="B4383" s="629"/>
      <c r="C4383" s="630"/>
      <c r="D4383" s="631"/>
      <c r="E4383" s="664"/>
      <c r="F4383" s="665"/>
      <c r="G4383" s="637"/>
      <c r="H4383" s="637"/>
      <c r="I4383" s="630"/>
    </row>
    <row r="4384" spans="1:9">
      <c r="A4384" s="630"/>
      <c r="B4384" s="629"/>
      <c r="C4384" s="630"/>
      <c r="D4384" s="631"/>
      <c r="E4384" s="664"/>
      <c r="F4384" s="666"/>
      <c r="G4384" s="632"/>
      <c r="H4384" s="632"/>
      <c r="I4384" s="633"/>
    </row>
    <row r="4385" spans="1:9">
      <c r="A4385" s="667"/>
      <c r="B4385" s="659"/>
      <c r="C4385" s="662"/>
      <c r="D4385" s="663"/>
      <c r="E4385" s="637"/>
      <c r="F4385" s="665"/>
      <c r="G4385" s="637"/>
      <c r="H4385" s="637"/>
      <c r="I4385" s="633"/>
    </row>
    <row r="4386" spans="1:9" ht="15">
      <c r="A4386" s="667"/>
      <c r="B4386" s="659"/>
      <c r="C4386" s="660"/>
      <c r="D4386" s="661"/>
      <c r="E4386" s="637"/>
      <c r="F4386" s="665"/>
      <c r="G4386" s="637"/>
      <c r="H4386" s="637"/>
      <c r="I4386" s="633"/>
    </row>
    <row r="4387" spans="1:9">
      <c r="A4387" s="630"/>
      <c r="B4387" s="629"/>
      <c r="C4387" s="630"/>
      <c r="D4387" s="631"/>
      <c r="E4387" s="664"/>
      <c r="F4387" s="665"/>
      <c r="G4387" s="637"/>
      <c r="H4387" s="637"/>
      <c r="I4387" s="630"/>
    </row>
    <row r="4388" spans="1:9">
      <c r="A4388" s="630"/>
      <c r="B4388" s="629"/>
      <c r="C4388" s="630"/>
      <c r="D4388" s="631"/>
      <c r="E4388" s="664"/>
      <c r="F4388" s="666"/>
      <c r="G4388" s="632"/>
      <c r="H4388" s="632"/>
      <c r="I4388" s="633"/>
    </row>
    <row r="4389" spans="1:9">
      <c r="A4389" s="630"/>
      <c r="B4389" s="629"/>
      <c r="C4389" s="630"/>
      <c r="D4389" s="631"/>
      <c r="E4389" s="664"/>
      <c r="F4389" s="665"/>
      <c r="G4389" s="637"/>
      <c r="H4389" s="637"/>
      <c r="I4389" s="630"/>
    </row>
    <row r="4390" spans="1:9">
      <c r="A4390" s="630"/>
      <c r="B4390" s="629"/>
      <c r="C4390" s="630"/>
      <c r="D4390" s="631"/>
      <c r="E4390" s="664"/>
      <c r="F4390" s="666"/>
      <c r="G4390" s="632"/>
      <c r="H4390" s="632"/>
      <c r="I4390" s="633"/>
    </row>
    <row r="4391" spans="1:9">
      <c r="A4391" s="630"/>
      <c r="B4391" s="629"/>
      <c r="C4391" s="630"/>
      <c r="D4391" s="631"/>
      <c r="E4391" s="664"/>
      <c r="F4391" s="665"/>
      <c r="G4391" s="637"/>
      <c r="H4391" s="637"/>
      <c r="I4391" s="630"/>
    </row>
    <row r="4392" spans="1:9">
      <c r="A4392" s="630"/>
      <c r="B4392" s="629"/>
      <c r="C4392" s="630"/>
      <c r="D4392" s="631"/>
      <c r="E4392" s="664"/>
      <c r="F4392" s="666"/>
      <c r="G4392" s="632"/>
      <c r="H4392" s="632"/>
      <c r="I4392" s="633"/>
    </row>
    <row r="4393" spans="1:9">
      <c r="A4393" s="667"/>
      <c r="B4393" s="659"/>
      <c r="C4393" s="662"/>
      <c r="D4393" s="663"/>
      <c r="E4393" s="637"/>
      <c r="F4393" s="665"/>
      <c r="G4393" s="637"/>
      <c r="H4393" s="637"/>
      <c r="I4393" s="642"/>
    </row>
    <row r="4394" spans="1:9" ht="15">
      <c r="A4394" s="667"/>
      <c r="B4394" s="659"/>
      <c r="C4394" s="660"/>
      <c r="D4394" s="661"/>
      <c r="E4394" s="637"/>
      <c r="F4394" s="665"/>
      <c r="G4394" s="637"/>
      <c r="H4394" s="637"/>
      <c r="I4394" s="633"/>
    </row>
    <row r="4395" spans="1:9" ht="15">
      <c r="A4395" s="667"/>
      <c r="B4395" s="659"/>
      <c r="C4395" s="660"/>
      <c r="D4395" s="661"/>
      <c r="E4395" s="637"/>
      <c r="F4395" s="665"/>
      <c r="G4395" s="637"/>
      <c r="H4395" s="637"/>
      <c r="I4395" s="633"/>
    </row>
    <row r="4396" spans="1:9">
      <c r="A4396" s="630"/>
      <c r="B4396" s="629"/>
      <c r="C4396" s="630"/>
      <c r="D4396" s="631"/>
      <c r="E4396" s="664"/>
      <c r="F4396" s="665"/>
      <c r="G4396" s="637"/>
      <c r="H4396" s="637"/>
      <c r="I4396" s="630"/>
    </row>
    <row r="4397" spans="1:9">
      <c r="A4397" s="630"/>
      <c r="B4397" s="629"/>
      <c r="C4397" s="630"/>
      <c r="D4397" s="631"/>
      <c r="E4397" s="664"/>
      <c r="F4397" s="666"/>
      <c r="G4397" s="632"/>
      <c r="H4397" s="632"/>
      <c r="I4397" s="633"/>
    </row>
    <row r="4398" spans="1:9" ht="15">
      <c r="A4398" s="667"/>
      <c r="B4398" s="659"/>
      <c r="C4398" s="660"/>
      <c r="D4398" s="661"/>
      <c r="E4398" s="637"/>
      <c r="F4398" s="665"/>
      <c r="G4398" s="637"/>
      <c r="H4398" s="637"/>
      <c r="I4398" s="633"/>
    </row>
    <row r="4399" spans="1:9" ht="15">
      <c r="A4399" s="667"/>
      <c r="B4399" s="659"/>
      <c r="C4399" s="660"/>
      <c r="D4399" s="661"/>
      <c r="E4399" s="637"/>
      <c r="F4399" s="665"/>
      <c r="G4399" s="637"/>
      <c r="H4399" s="637"/>
      <c r="I4399" s="633"/>
    </row>
    <row r="4400" spans="1:9">
      <c r="A4400" s="630"/>
      <c r="B4400" s="629"/>
      <c r="C4400" s="630"/>
      <c r="D4400" s="631"/>
      <c r="E4400" s="664"/>
      <c r="F4400" s="665"/>
      <c r="G4400" s="637"/>
      <c r="H4400" s="637"/>
      <c r="I4400" s="630"/>
    </row>
    <row r="4401" spans="1:9">
      <c r="A4401" s="630"/>
      <c r="B4401" s="629"/>
      <c r="C4401" s="630"/>
      <c r="D4401" s="631"/>
      <c r="E4401" s="664"/>
      <c r="F4401" s="666"/>
      <c r="G4401" s="632"/>
      <c r="H4401" s="632"/>
      <c r="I4401" s="633"/>
    </row>
    <row r="4402" spans="1:9">
      <c r="A4402" s="630"/>
      <c r="B4402" s="629"/>
      <c r="C4402" s="630"/>
      <c r="D4402" s="631"/>
      <c r="E4402" s="664"/>
      <c r="F4402" s="665"/>
      <c r="G4402" s="637"/>
      <c r="H4402" s="637"/>
      <c r="I4402" s="630"/>
    </row>
    <row r="4403" spans="1:9">
      <c r="A4403" s="630"/>
      <c r="B4403" s="629"/>
      <c r="C4403" s="630"/>
      <c r="D4403" s="631"/>
      <c r="E4403" s="664"/>
      <c r="F4403" s="666"/>
      <c r="G4403" s="632"/>
      <c r="H4403" s="632"/>
      <c r="I4403" s="633"/>
    </row>
    <row r="4404" spans="1:9">
      <c r="A4404" s="630"/>
      <c r="B4404" s="629"/>
      <c r="C4404" s="630"/>
      <c r="D4404" s="631"/>
      <c r="E4404" s="664"/>
      <c r="F4404" s="665"/>
      <c r="G4404" s="637"/>
      <c r="H4404" s="637"/>
      <c r="I4404" s="630"/>
    </row>
    <row r="4405" spans="1:9">
      <c r="A4405" s="667"/>
      <c r="B4405" s="659"/>
      <c r="C4405" s="662"/>
      <c r="D4405" s="663"/>
      <c r="E4405" s="637"/>
      <c r="F4405" s="665"/>
      <c r="G4405" s="637"/>
      <c r="H4405" s="637"/>
      <c r="I4405" s="633"/>
    </row>
    <row r="4406" spans="1:9">
      <c r="A4406" s="630"/>
      <c r="B4406" s="629"/>
      <c r="C4406" s="630"/>
      <c r="D4406" s="631"/>
      <c r="E4406" s="664"/>
      <c r="F4406" s="666"/>
      <c r="G4406" s="632"/>
      <c r="H4406" s="632"/>
      <c r="I4406" s="633"/>
    </row>
    <row r="4407" spans="1:9" ht="15">
      <c r="A4407" s="667"/>
      <c r="B4407" s="659"/>
      <c r="C4407" s="660"/>
      <c r="D4407" s="661"/>
      <c r="E4407" s="637"/>
      <c r="F4407" s="665"/>
      <c r="G4407" s="637"/>
      <c r="H4407" s="637"/>
      <c r="I4407" s="633"/>
    </row>
    <row r="4408" spans="1:9">
      <c r="A4408" s="630"/>
      <c r="B4408" s="629"/>
      <c r="C4408" s="630"/>
      <c r="D4408" s="631"/>
      <c r="E4408" s="664"/>
      <c r="F4408" s="665"/>
      <c r="G4408" s="637"/>
      <c r="H4408" s="637"/>
      <c r="I4408" s="630"/>
    </row>
    <row r="4409" spans="1:9">
      <c r="A4409" s="630"/>
      <c r="B4409" s="629"/>
      <c r="C4409" s="630"/>
      <c r="D4409" s="631"/>
      <c r="E4409" s="664"/>
      <c r="F4409" s="666"/>
      <c r="G4409" s="632"/>
      <c r="H4409" s="632"/>
      <c r="I4409" s="633"/>
    </row>
    <row r="4410" spans="1:9" ht="15">
      <c r="A4410" s="667"/>
      <c r="B4410" s="659"/>
      <c r="C4410" s="660"/>
      <c r="D4410" s="661"/>
      <c r="E4410" s="637"/>
      <c r="F4410" s="665"/>
      <c r="G4410" s="637"/>
      <c r="H4410" s="637"/>
      <c r="I4410" s="633"/>
    </row>
    <row r="4411" spans="1:9">
      <c r="A4411" s="630"/>
      <c r="B4411" s="629"/>
      <c r="C4411" s="630"/>
      <c r="D4411" s="631"/>
      <c r="E4411" s="664"/>
      <c r="F4411" s="665"/>
      <c r="G4411" s="637"/>
      <c r="H4411" s="637"/>
      <c r="I4411" s="630"/>
    </row>
    <row r="4412" spans="1:9">
      <c r="A4412" s="630"/>
      <c r="B4412" s="629"/>
      <c r="C4412" s="630"/>
      <c r="D4412" s="631"/>
      <c r="E4412" s="664"/>
      <c r="F4412" s="666"/>
      <c r="G4412" s="632"/>
      <c r="H4412" s="632"/>
      <c r="I4412" s="633"/>
    </row>
    <row r="4413" spans="1:9" ht="15">
      <c r="A4413" s="667"/>
      <c r="B4413" s="659"/>
      <c r="C4413" s="660"/>
      <c r="D4413" s="661"/>
      <c r="E4413" s="637"/>
      <c r="F4413" s="665"/>
      <c r="G4413" s="637"/>
      <c r="H4413" s="637"/>
      <c r="I4413" s="633"/>
    </row>
    <row r="4414" spans="1:9">
      <c r="A4414" s="630"/>
      <c r="B4414" s="629"/>
      <c r="C4414" s="630"/>
      <c r="D4414" s="631"/>
      <c r="E4414" s="664"/>
      <c r="F4414" s="665"/>
      <c r="G4414" s="637"/>
      <c r="H4414" s="637"/>
      <c r="I4414" s="630"/>
    </row>
    <row r="4415" spans="1:9">
      <c r="A4415" s="630"/>
      <c r="B4415" s="629"/>
      <c r="C4415" s="630"/>
      <c r="D4415" s="631"/>
      <c r="E4415" s="664"/>
      <c r="F4415" s="666"/>
      <c r="G4415" s="632"/>
      <c r="H4415" s="632"/>
      <c r="I4415" s="633"/>
    </row>
    <row r="4416" spans="1:9">
      <c r="A4416" s="667"/>
      <c r="B4416" s="659"/>
      <c r="C4416" s="662"/>
      <c r="D4416" s="663"/>
      <c r="E4416" s="637"/>
      <c r="F4416" s="665"/>
      <c r="G4416" s="637"/>
      <c r="H4416" s="637"/>
      <c r="I4416" s="642"/>
    </row>
    <row r="4417" spans="1:9">
      <c r="A4417" s="667"/>
      <c r="B4417" s="659"/>
      <c r="C4417" s="662"/>
      <c r="D4417" s="663"/>
      <c r="E4417" s="637"/>
      <c r="F4417" s="665"/>
      <c r="G4417" s="637"/>
      <c r="H4417" s="637"/>
      <c r="I4417" s="633"/>
    </row>
    <row r="4418" spans="1:9">
      <c r="A4418" s="630"/>
      <c r="B4418" s="629"/>
      <c r="C4418" s="630"/>
      <c r="D4418" s="631"/>
      <c r="E4418" s="664"/>
      <c r="F4418" s="665"/>
      <c r="G4418" s="637"/>
      <c r="H4418" s="637"/>
      <c r="I4418" s="630"/>
    </row>
    <row r="4419" spans="1:9">
      <c r="A4419" s="667"/>
      <c r="B4419" s="659"/>
      <c r="C4419" s="662"/>
      <c r="D4419" s="663"/>
      <c r="E4419" s="637"/>
      <c r="F4419" s="665"/>
      <c r="G4419" s="637"/>
      <c r="H4419" s="637"/>
      <c r="I4419" s="642"/>
    </row>
    <row r="4420" spans="1:9" ht="15">
      <c r="A4420" s="667"/>
      <c r="B4420" s="659"/>
      <c r="C4420" s="660"/>
      <c r="D4420" s="661"/>
      <c r="E4420" s="637"/>
      <c r="F4420" s="665"/>
      <c r="G4420" s="637"/>
      <c r="H4420" s="637"/>
      <c r="I4420" s="633"/>
    </row>
    <row r="4421" spans="1:9" ht="15">
      <c r="A4421" s="667"/>
      <c r="B4421" s="659"/>
      <c r="C4421" s="660"/>
      <c r="D4421" s="661"/>
      <c r="E4421" s="637"/>
      <c r="F4421" s="665"/>
      <c r="G4421" s="637"/>
      <c r="H4421" s="637"/>
      <c r="I4421" s="633"/>
    </row>
    <row r="4422" spans="1:9">
      <c r="A4422" s="630"/>
      <c r="B4422" s="629"/>
      <c r="C4422" s="630"/>
      <c r="D4422" s="631"/>
      <c r="E4422" s="664"/>
      <c r="F4422" s="666"/>
      <c r="G4422" s="632"/>
      <c r="H4422" s="632"/>
      <c r="I4422" s="633"/>
    </row>
    <row r="4423" spans="1:9" ht="15">
      <c r="A4423" s="667"/>
      <c r="B4423" s="659"/>
      <c r="C4423" s="660"/>
      <c r="D4423" s="661"/>
      <c r="E4423" s="637"/>
      <c r="F4423" s="665"/>
      <c r="G4423" s="637"/>
      <c r="H4423" s="637"/>
      <c r="I4423" s="633"/>
    </row>
    <row r="4424" spans="1:9" ht="15">
      <c r="A4424" s="667"/>
      <c r="B4424" s="659"/>
      <c r="C4424" s="660"/>
      <c r="D4424" s="661"/>
      <c r="E4424" s="637"/>
      <c r="F4424" s="665"/>
      <c r="G4424" s="637"/>
      <c r="H4424" s="637"/>
      <c r="I4424" s="633"/>
    </row>
    <row r="4425" spans="1:9">
      <c r="A4425" s="630"/>
      <c r="B4425" s="629"/>
      <c r="C4425" s="630"/>
      <c r="D4425" s="631"/>
      <c r="E4425" s="664"/>
      <c r="F4425" s="665"/>
      <c r="G4425" s="637"/>
      <c r="H4425" s="637"/>
      <c r="I4425" s="630"/>
    </row>
    <row r="4426" spans="1:9">
      <c r="A4426" s="630"/>
      <c r="B4426" s="629"/>
      <c r="C4426" s="630"/>
      <c r="D4426" s="631"/>
      <c r="E4426" s="664"/>
      <c r="F4426" s="666"/>
      <c r="G4426" s="632"/>
      <c r="H4426" s="632"/>
      <c r="I4426" s="633"/>
    </row>
    <row r="4427" spans="1:9">
      <c r="A4427" s="630"/>
      <c r="B4427" s="629"/>
      <c r="C4427" s="630"/>
      <c r="D4427" s="631"/>
      <c r="E4427" s="664"/>
      <c r="F4427" s="665"/>
      <c r="G4427" s="637"/>
      <c r="H4427" s="637"/>
      <c r="I4427" s="630"/>
    </row>
    <row r="4428" spans="1:9">
      <c r="A4428" s="630"/>
      <c r="B4428" s="629"/>
      <c r="C4428" s="630"/>
      <c r="D4428" s="631"/>
      <c r="E4428" s="664"/>
      <c r="F4428" s="666"/>
      <c r="G4428" s="632"/>
      <c r="H4428" s="632"/>
      <c r="I4428" s="633"/>
    </row>
    <row r="4429" spans="1:9" ht="15">
      <c r="A4429" s="667"/>
      <c r="B4429" s="659"/>
      <c r="C4429" s="660"/>
      <c r="D4429" s="661"/>
      <c r="E4429" s="637"/>
      <c r="F4429" s="665"/>
      <c r="G4429" s="637"/>
      <c r="H4429" s="637"/>
      <c r="I4429" s="633"/>
    </row>
    <row r="4430" spans="1:9">
      <c r="A4430" s="630"/>
      <c r="B4430" s="629"/>
      <c r="C4430" s="630"/>
      <c r="D4430" s="631"/>
      <c r="E4430" s="664"/>
      <c r="F4430" s="665"/>
      <c r="G4430" s="637"/>
      <c r="H4430" s="637"/>
      <c r="I4430" s="630"/>
    </row>
    <row r="4431" spans="1:9" ht="15">
      <c r="A4431" s="667"/>
      <c r="B4431" s="659"/>
      <c r="C4431" s="660"/>
      <c r="D4431" s="661"/>
      <c r="E4431" s="637"/>
      <c r="F4431" s="665"/>
      <c r="G4431" s="637"/>
      <c r="H4431" s="637"/>
      <c r="I4431" s="633"/>
    </row>
    <row r="4432" spans="1:9" ht="15">
      <c r="A4432" s="667"/>
      <c r="B4432" s="659"/>
      <c r="C4432" s="660"/>
      <c r="D4432" s="661"/>
      <c r="E4432" s="637"/>
      <c r="F4432" s="665"/>
      <c r="G4432" s="637"/>
      <c r="H4432" s="637"/>
      <c r="I4432" s="633"/>
    </row>
    <row r="4433" spans="1:9">
      <c r="A4433" s="630"/>
      <c r="B4433" s="629"/>
      <c r="C4433" s="630"/>
      <c r="D4433" s="631"/>
      <c r="E4433" s="664"/>
      <c r="F4433" s="666"/>
      <c r="G4433" s="632"/>
      <c r="H4433" s="632"/>
      <c r="I4433" s="633"/>
    </row>
    <row r="4434" spans="1:9" ht="15">
      <c r="A4434" s="667"/>
      <c r="B4434" s="659"/>
      <c r="C4434" s="660"/>
      <c r="D4434" s="661"/>
      <c r="E4434" s="637"/>
      <c r="F4434" s="665"/>
      <c r="G4434" s="637"/>
      <c r="H4434" s="637"/>
      <c r="I4434" s="633"/>
    </row>
    <row r="4435" spans="1:9">
      <c r="A4435" s="630"/>
      <c r="B4435" s="629"/>
      <c r="C4435" s="630"/>
      <c r="D4435" s="631"/>
      <c r="E4435" s="664"/>
      <c r="F4435" s="665"/>
      <c r="G4435" s="637"/>
      <c r="H4435" s="637"/>
      <c r="I4435" s="630"/>
    </row>
    <row r="4436" spans="1:9">
      <c r="A4436" s="630"/>
      <c r="B4436" s="629"/>
      <c r="C4436" s="630"/>
      <c r="D4436" s="631"/>
      <c r="E4436" s="664"/>
      <c r="F4436" s="666"/>
      <c r="G4436" s="632"/>
      <c r="H4436" s="632"/>
      <c r="I4436" s="633"/>
    </row>
    <row r="4437" spans="1:9">
      <c r="A4437" s="630"/>
      <c r="B4437" s="629"/>
      <c r="C4437" s="630"/>
      <c r="D4437" s="631"/>
      <c r="E4437" s="664"/>
      <c r="F4437" s="665"/>
      <c r="G4437" s="637"/>
      <c r="H4437" s="637"/>
      <c r="I4437" s="630"/>
    </row>
    <row r="4438" spans="1:9">
      <c r="A4438" s="630"/>
      <c r="B4438" s="629"/>
      <c r="C4438" s="630"/>
      <c r="D4438" s="631"/>
      <c r="E4438" s="664"/>
      <c r="F4438" s="666"/>
      <c r="G4438" s="632"/>
      <c r="H4438" s="632"/>
      <c r="I4438" s="633"/>
    </row>
    <row r="4439" spans="1:9">
      <c r="A4439" s="630"/>
      <c r="B4439" s="629"/>
      <c r="C4439" s="630"/>
      <c r="D4439" s="631"/>
      <c r="E4439" s="664"/>
      <c r="F4439" s="665"/>
      <c r="G4439" s="637"/>
      <c r="H4439" s="637"/>
      <c r="I4439" s="630"/>
    </row>
    <row r="4440" spans="1:9" ht="15">
      <c r="A4440" s="667"/>
      <c r="B4440" s="659"/>
      <c r="C4440" s="660"/>
      <c r="D4440" s="661"/>
      <c r="E4440" s="637"/>
      <c r="F4440" s="665"/>
      <c r="G4440" s="637"/>
      <c r="H4440" s="637"/>
      <c r="I4440" s="633"/>
    </row>
    <row r="4441" spans="1:9" ht="15">
      <c r="A4441" s="667"/>
      <c r="B4441" s="659"/>
      <c r="C4441" s="660"/>
      <c r="D4441" s="661"/>
      <c r="E4441" s="637"/>
      <c r="F4441" s="665"/>
      <c r="G4441" s="637"/>
      <c r="H4441" s="637"/>
      <c r="I4441" s="633"/>
    </row>
    <row r="4442" spans="1:9">
      <c r="A4442" s="630"/>
      <c r="B4442" s="629"/>
      <c r="C4442" s="630"/>
      <c r="D4442" s="631"/>
      <c r="E4442" s="664"/>
      <c r="F4442" s="666"/>
      <c r="G4442" s="632"/>
      <c r="H4442" s="632"/>
      <c r="I4442" s="633"/>
    </row>
    <row r="4443" spans="1:9">
      <c r="A4443" s="630"/>
      <c r="B4443" s="629"/>
      <c r="C4443" s="630"/>
      <c r="D4443" s="631"/>
      <c r="E4443" s="664"/>
      <c r="F4443" s="665"/>
      <c r="G4443" s="637"/>
      <c r="H4443" s="637"/>
      <c r="I4443" s="630"/>
    </row>
    <row r="4444" spans="1:9">
      <c r="A4444" s="630"/>
      <c r="B4444" s="629"/>
      <c r="C4444" s="630"/>
      <c r="D4444" s="631"/>
      <c r="E4444" s="664"/>
      <c r="F4444" s="666"/>
      <c r="G4444" s="632"/>
      <c r="H4444" s="632"/>
      <c r="I4444" s="633"/>
    </row>
    <row r="4445" spans="1:9" ht="15">
      <c r="A4445" s="667"/>
      <c r="B4445" s="659"/>
      <c r="C4445" s="660"/>
      <c r="D4445" s="661"/>
      <c r="E4445" s="637"/>
      <c r="F4445" s="665"/>
      <c r="G4445" s="637"/>
      <c r="H4445" s="637"/>
      <c r="I4445" s="633"/>
    </row>
    <row r="4446" spans="1:9">
      <c r="A4446" s="630"/>
      <c r="B4446" s="629"/>
      <c r="C4446" s="630"/>
      <c r="D4446" s="631"/>
      <c r="E4446" s="664"/>
      <c r="F4446" s="665"/>
      <c r="G4446" s="637"/>
      <c r="H4446" s="637"/>
      <c r="I4446" s="630"/>
    </row>
    <row r="4447" spans="1:9">
      <c r="A4447" s="630"/>
      <c r="B4447" s="629"/>
      <c r="C4447" s="630"/>
      <c r="D4447" s="631"/>
      <c r="E4447" s="664"/>
      <c r="F4447" s="666"/>
      <c r="G4447" s="632"/>
      <c r="H4447" s="632"/>
      <c r="I4447" s="633"/>
    </row>
    <row r="4448" spans="1:9">
      <c r="A4448" s="630"/>
      <c r="B4448" s="629"/>
      <c r="C4448" s="630"/>
      <c r="D4448" s="631"/>
      <c r="E4448" s="664"/>
      <c r="F4448" s="665"/>
      <c r="G4448" s="637"/>
      <c r="H4448" s="637"/>
      <c r="I4448" s="630"/>
    </row>
    <row r="4449" spans="1:9">
      <c r="A4449" s="630"/>
      <c r="B4449" s="629"/>
      <c r="C4449" s="630"/>
      <c r="D4449" s="631"/>
      <c r="E4449" s="664"/>
      <c r="F4449" s="666"/>
      <c r="G4449" s="632"/>
      <c r="H4449" s="632"/>
      <c r="I4449" s="633"/>
    </row>
    <row r="4450" spans="1:9">
      <c r="A4450" s="630"/>
      <c r="B4450" s="629"/>
      <c r="C4450" s="630"/>
      <c r="D4450" s="631"/>
      <c r="E4450" s="664"/>
      <c r="F4450" s="665"/>
      <c r="G4450" s="637"/>
      <c r="H4450" s="637"/>
      <c r="I4450" s="630"/>
    </row>
    <row r="4451" spans="1:9">
      <c r="A4451" s="630"/>
      <c r="B4451" s="629"/>
      <c r="C4451" s="630"/>
      <c r="D4451" s="631"/>
      <c r="E4451" s="664"/>
      <c r="F4451" s="666"/>
      <c r="G4451" s="632"/>
      <c r="H4451" s="632"/>
      <c r="I4451" s="633"/>
    </row>
    <row r="4452" spans="1:9">
      <c r="A4452" s="667"/>
      <c r="B4452" s="659"/>
      <c r="C4452" s="662"/>
      <c r="D4452" s="663"/>
      <c r="E4452" s="637"/>
      <c r="F4452" s="665"/>
      <c r="G4452" s="637"/>
      <c r="H4452" s="637"/>
      <c r="I4452" s="642"/>
    </row>
    <row r="4453" spans="1:9">
      <c r="A4453" s="667"/>
      <c r="B4453" s="659"/>
      <c r="C4453" s="662"/>
      <c r="D4453" s="663"/>
      <c r="E4453" s="637"/>
      <c r="F4453" s="665"/>
      <c r="G4453" s="637"/>
      <c r="H4453" s="637"/>
      <c r="I4453" s="633"/>
    </row>
    <row r="4454" spans="1:9">
      <c r="A4454" s="630"/>
      <c r="B4454" s="629"/>
      <c r="C4454" s="630"/>
      <c r="D4454" s="631"/>
      <c r="E4454" s="664"/>
      <c r="F4454" s="665"/>
      <c r="G4454" s="637"/>
      <c r="H4454" s="637"/>
      <c r="I4454" s="630"/>
    </row>
    <row r="4455" spans="1:9">
      <c r="A4455" s="630"/>
      <c r="B4455" s="629"/>
      <c r="C4455" s="630"/>
      <c r="D4455" s="631"/>
      <c r="E4455" s="664"/>
      <c r="F4455" s="666"/>
      <c r="G4455" s="632"/>
      <c r="H4455" s="632"/>
      <c r="I4455" s="633"/>
    </row>
    <row r="4456" spans="1:9">
      <c r="A4456" s="630"/>
      <c r="B4456" s="629"/>
      <c r="C4456" s="630"/>
      <c r="D4456" s="631"/>
      <c r="E4456" s="664"/>
      <c r="F4456" s="665"/>
      <c r="G4456" s="637"/>
      <c r="H4456" s="637"/>
      <c r="I4456" s="630"/>
    </row>
    <row r="4457" spans="1:9">
      <c r="A4457" s="630"/>
      <c r="B4457" s="629"/>
      <c r="C4457" s="630"/>
      <c r="D4457" s="631"/>
      <c r="E4457" s="664"/>
      <c r="F4457" s="666"/>
      <c r="G4457" s="632"/>
      <c r="H4457" s="632"/>
      <c r="I4457" s="633"/>
    </row>
    <row r="4458" spans="1:9">
      <c r="A4458" s="630"/>
      <c r="B4458" s="629"/>
      <c r="C4458" s="630"/>
      <c r="D4458" s="631"/>
      <c r="E4458" s="664"/>
      <c r="F4458" s="665"/>
      <c r="G4458" s="637"/>
      <c r="H4458" s="637"/>
      <c r="I4458" s="630"/>
    </row>
    <row r="4459" spans="1:9">
      <c r="A4459" s="630"/>
      <c r="B4459" s="629"/>
      <c r="C4459" s="630"/>
      <c r="D4459" s="631"/>
      <c r="E4459" s="664"/>
      <c r="F4459" s="666"/>
      <c r="G4459" s="632"/>
      <c r="H4459" s="632"/>
      <c r="I4459" s="633"/>
    </row>
    <row r="4460" spans="1:9">
      <c r="A4460" s="630"/>
      <c r="B4460" s="629"/>
      <c r="C4460" s="630"/>
      <c r="D4460" s="631"/>
      <c r="E4460" s="664"/>
      <c r="F4460" s="665"/>
      <c r="G4460" s="637"/>
      <c r="H4460" s="637"/>
      <c r="I4460" s="630"/>
    </row>
    <row r="4461" spans="1:9">
      <c r="A4461" s="667"/>
      <c r="B4461" s="659"/>
      <c r="C4461" s="662"/>
      <c r="D4461" s="663"/>
      <c r="E4461" s="637"/>
      <c r="F4461" s="665"/>
      <c r="G4461" s="637"/>
      <c r="H4461" s="637"/>
      <c r="I4461" s="633"/>
    </row>
    <row r="4462" spans="1:9">
      <c r="A4462" s="630"/>
      <c r="B4462" s="629"/>
      <c r="C4462" s="630"/>
      <c r="D4462" s="631"/>
      <c r="E4462" s="664"/>
      <c r="F4462" s="666"/>
      <c r="G4462" s="632"/>
      <c r="H4462" s="632"/>
      <c r="I4462" s="633"/>
    </row>
    <row r="4463" spans="1:9">
      <c r="A4463" s="630"/>
      <c r="B4463" s="629"/>
      <c r="C4463" s="630"/>
      <c r="D4463" s="631"/>
      <c r="E4463" s="664"/>
      <c r="F4463" s="665"/>
      <c r="G4463" s="637"/>
      <c r="H4463" s="637"/>
      <c r="I4463" s="630"/>
    </row>
    <row r="4464" spans="1:9">
      <c r="A4464" s="630"/>
      <c r="B4464" s="629"/>
      <c r="C4464" s="630"/>
      <c r="D4464" s="631"/>
      <c r="E4464" s="664"/>
      <c r="F4464" s="666"/>
      <c r="G4464" s="632"/>
      <c r="H4464" s="632"/>
      <c r="I4464" s="633"/>
    </row>
    <row r="4465" spans="1:9">
      <c r="A4465" s="630"/>
      <c r="B4465" s="629"/>
      <c r="C4465" s="630"/>
      <c r="D4465" s="631"/>
      <c r="E4465" s="664"/>
      <c r="F4465" s="665"/>
      <c r="G4465" s="637"/>
      <c r="H4465" s="637"/>
      <c r="I4465" s="630"/>
    </row>
    <row r="4466" spans="1:9" ht="15">
      <c r="A4466" s="667"/>
      <c r="B4466" s="659"/>
      <c r="C4466" s="660"/>
      <c r="D4466" s="661"/>
      <c r="E4466" s="637"/>
      <c r="F4466" s="665"/>
      <c r="G4466" s="637"/>
      <c r="H4466" s="637"/>
      <c r="I4466" s="633"/>
    </row>
    <row r="4467" spans="1:9">
      <c r="A4467" s="630"/>
      <c r="B4467" s="629"/>
      <c r="C4467" s="630"/>
      <c r="D4467" s="631"/>
      <c r="E4467" s="664"/>
      <c r="F4467" s="666"/>
      <c r="G4467" s="632"/>
      <c r="H4467" s="632"/>
      <c r="I4467" s="633"/>
    </row>
    <row r="4468" spans="1:9">
      <c r="A4468" s="630"/>
      <c r="B4468" s="629"/>
      <c r="C4468" s="630"/>
      <c r="D4468" s="631"/>
      <c r="E4468" s="664"/>
      <c r="F4468" s="665"/>
      <c r="G4468" s="637"/>
      <c r="H4468" s="637"/>
      <c r="I4468" s="630"/>
    </row>
    <row r="4469" spans="1:9">
      <c r="A4469" s="630"/>
      <c r="B4469" s="629"/>
      <c r="C4469" s="630"/>
      <c r="D4469" s="631"/>
      <c r="E4469" s="664"/>
      <c r="F4469" s="666"/>
      <c r="G4469" s="632"/>
      <c r="H4469" s="632"/>
      <c r="I4469" s="633"/>
    </row>
    <row r="4470" spans="1:9">
      <c r="A4470" s="630"/>
      <c r="B4470" s="629"/>
      <c r="C4470" s="630"/>
      <c r="D4470" s="631"/>
      <c r="E4470" s="664"/>
      <c r="F4470" s="665"/>
      <c r="G4470" s="637"/>
      <c r="H4470" s="637"/>
      <c r="I4470" s="630"/>
    </row>
    <row r="4471" spans="1:9">
      <c r="A4471" s="667"/>
      <c r="B4471" s="659"/>
      <c r="C4471" s="662"/>
      <c r="D4471" s="663"/>
      <c r="E4471" s="637"/>
      <c r="F4471" s="665"/>
      <c r="G4471" s="637"/>
      <c r="H4471" s="637"/>
      <c r="I4471" s="633"/>
    </row>
    <row r="4472" spans="1:9">
      <c r="A4472" s="630"/>
      <c r="B4472" s="629"/>
      <c r="C4472" s="630"/>
      <c r="D4472" s="631"/>
      <c r="E4472" s="664"/>
      <c r="F4472" s="666"/>
      <c r="G4472" s="632"/>
      <c r="H4472" s="632"/>
      <c r="I4472" s="633"/>
    </row>
    <row r="4473" spans="1:9">
      <c r="A4473" s="630"/>
      <c r="B4473" s="629"/>
      <c r="C4473" s="630"/>
      <c r="D4473" s="631"/>
      <c r="E4473" s="664"/>
      <c r="F4473" s="665"/>
      <c r="G4473" s="637"/>
      <c r="H4473" s="637"/>
      <c r="I4473" s="630"/>
    </row>
    <row r="4474" spans="1:9">
      <c r="A4474" s="630"/>
      <c r="B4474" s="629"/>
      <c r="C4474" s="630"/>
      <c r="D4474" s="631"/>
      <c r="E4474" s="664"/>
      <c r="F4474" s="666"/>
      <c r="G4474" s="632"/>
      <c r="H4474" s="632"/>
      <c r="I4474" s="633"/>
    </row>
    <row r="4475" spans="1:9">
      <c r="A4475" s="630"/>
      <c r="B4475" s="629"/>
      <c r="C4475" s="630"/>
      <c r="D4475" s="631"/>
      <c r="E4475" s="664"/>
      <c r="F4475" s="665"/>
      <c r="G4475" s="637"/>
      <c r="H4475" s="637"/>
      <c r="I4475" s="630"/>
    </row>
    <row r="4476" spans="1:9" ht="15">
      <c r="A4476" s="667"/>
      <c r="B4476" s="659"/>
      <c r="C4476" s="660"/>
      <c r="D4476" s="661"/>
      <c r="E4476" s="637"/>
      <c r="F4476" s="665"/>
      <c r="G4476" s="637"/>
      <c r="H4476" s="637"/>
      <c r="I4476" s="633"/>
    </row>
    <row r="4477" spans="1:9">
      <c r="A4477" s="630"/>
      <c r="B4477" s="629"/>
      <c r="C4477" s="630"/>
      <c r="D4477" s="631"/>
      <c r="E4477" s="664"/>
      <c r="F4477" s="666"/>
      <c r="G4477" s="632"/>
      <c r="H4477" s="632"/>
      <c r="I4477" s="633"/>
    </row>
    <row r="4478" spans="1:9">
      <c r="A4478" s="630"/>
      <c r="B4478" s="629"/>
      <c r="C4478" s="630"/>
      <c r="D4478" s="631"/>
      <c r="E4478" s="664"/>
      <c r="F4478" s="665"/>
      <c r="G4478" s="637"/>
      <c r="H4478" s="637"/>
      <c r="I4478" s="630"/>
    </row>
    <row r="4479" spans="1:9">
      <c r="A4479" s="630"/>
      <c r="B4479" s="629"/>
      <c r="C4479" s="630"/>
      <c r="D4479" s="631"/>
      <c r="E4479" s="664"/>
      <c r="F4479" s="666"/>
      <c r="G4479" s="632"/>
      <c r="H4479" s="632"/>
      <c r="I4479" s="633"/>
    </row>
    <row r="4480" spans="1:9">
      <c r="A4480" s="630"/>
      <c r="B4480" s="629"/>
      <c r="C4480" s="630"/>
      <c r="D4480" s="631"/>
      <c r="E4480" s="664"/>
      <c r="F4480" s="665"/>
      <c r="G4480" s="637"/>
      <c r="H4480" s="637"/>
      <c r="I4480" s="630"/>
    </row>
    <row r="4481" spans="1:9">
      <c r="A4481" s="630"/>
      <c r="B4481" s="629"/>
      <c r="C4481" s="630"/>
      <c r="D4481" s="631"/>
      <c r="E4481" s="664"/>
      <c r="F4481" s="666"/>
      <c r="G4481" s="632"/>
      <c r="H4481" s="632"/>
      <c r="I4481" s="633"/>
    </row>
    <row r="4482" spans="1:9">
      <c r="A4482" s="630"/>
      <c r="B4482" s="629"/>
      <c r="C4482" s="630"/>
      <c r="D4482" s="631"/>
      <c r="E4482" s="664"/>
      <c r="F4482" s="665"/>
      <c r="G4482" s="637"/>
      <c r="H4482" s="637"/>
      <c r="I4482" s="630"/>
    </row>
    <row r="4483" spans="1:9">
      <c r="A4483" s="630"/>
      <c r="B4483" s="629"/>
      <c r="C4483" s="630"/>
      <c r="D4483" s="631"/>
      <c r="E4483" s="664"/>
      <c r="F4483" s="666"/>
      <c r="G4483" s="632"/>
      <c r="H4483" s="632"/>
      <c r="I4483" s="633"/>
    </row>
    <row r="4484" spans="1:9">
      <c r="A4484" s="630"/>
      <c r="B4484" s="629"/>
      <c r="C4484" s="630"/>
      <c r="D4484" s="631"/>
      <c r="E4484" s="664"/>
      <c r="F4484" s="665"/>
      <c r="G4484" s="637"/>
      <c r="H4484" s="637"/>
      <c r="I4484" s="630"/>
    </row>
    <row r="4485" spans="1:9">
      <c r="A4485" s="630"/>
      <c r="B4485" s="629"/>
      <c r="C4485" s="630"/>
      <c r="D4485" s="631"/>
      <c r="E4485" s="664"/>
      <c r="F4485" s="666"/>
      <c r="G4485" s="632"/>
      <c r="H4485" s="632"/>
      <c r="I4485" s="633"/>
    </row>
    <row r="4486" spans="1:9">
      <c r="A4486" s="630"/>
      <c r="B4486" s="629"/>
      <c r="C4486" s="630"/>
      <c r="D4486" s="631"/>
      <c r="E4486" s="664"/>
      <c r="F4486" s="665"/>
      <c r="G4486" s="637"/>
      <c r="H4486" s="637"/>
      <c r="I4486" s="630"/>
    </row>
    <row r="4487" spans="1:9">
      <c r="A4487" s="630"/>
      <c r="B4487" s="629"/>
      <c r="C4487" s="630"/>
      <c r="D4487" s="631"/>
      <c r="E4487" s="664"/>
      <c r="F4487" s="666"/>
      <c r="G4487" s="632"/>
      <c r="H4487" s="632"/>
      <c r="I4487" s="633"/>
    </row>
    <row r="4488" spans="1:9">
      <c r="A4488" s="630"/>
      <c r="B4488" s="629"/>
      <c r="C4488" s="630"/>
      <c r="D4488" s="631"/>
      <c r="E4488" s="664"/>
      <c r="F4488" s="665"/>
      <c r="G4488" s="637"/>
      <c r="H4488" s="637"/>
      <c r="I4488" s="630"/>
    </row>
    <row r="4489" spans="1:9">
      <c r="A4489" s="630"/>
      <c r="B4489" s="629"/>
      <c r="C4489" s="630"/>
      <c r="D4489" s="631"/>
      <c r="E4489" s="664"/>
      <c r="F4489" s="666"/>
      <c r="G4489" s="632"/>
      <c r="H4489" s="632"/>
      <c r="I4489" s="633"/>
    </row>
    <row r="4490" spans="1:9">
      <c r="A4490" s="630"/>
      <c r="B4490" s="629"/>
      <c r="C4490" s="630"/>
      <c r="D4490" s="631"/>
      <c r="E4490" s="664"/>
      <c r="F4490" s="665"/>
      <c r="G4490" s="637"/>
      <c r="H4490" s="637"/>
      <c r="I4490" s="630"/>
    </row>
    <row r="4491" spans="1:9">
      <c r="A4491" s="630"/>
      <c r="B4491" s="629"/>
      <c r="C4491" s="630"/>
      <c r="D4491" s="631"/>
      <c r="E4491" s="664"/>
      <c r="F4491" s="666"/>
      <c r="G4491" s="632"/>
      <c r="H4491" s="632"/>
      <c r="I4491" s="633"/>
    </row>
    <row r="4492" spans="1:9">
      <c r="A4492" s="630"/>
      <c r="B4492" s="629"/>
      <c r="C4492" s="630"/>
      <c r="D4492" s="631"/>
      <c r="E4492" s="664"/>
      <c r="F4492" s="665"/>
      <c r="G4492" s="637"/>
      <c r="H4492" s="637"/>
      <c r="I4492" s="630"/>
    </row>
    <row r="4493" spans="1:9">
      <c r="A4493" s="630"/>
      <c r="B4493" s="629"/>
      <c r="C4493" s="630"/>
      <c r="D4493" s="631"/>
      <c r="E4493" s="664"/>
      <c r="F4493" s="666"/>
      <c r="G4493" s="632"/>
      <c r="H4493" s="632"/>
      <c r="I4493" s="633"/>
    </row>
    <row r="4494" spans="1:9">
      <c r="A4494" s="630"/>
      <c r="B4494" s="629"/>
      <c r="C4494" s="630"/>
      <c r="D4494" s="631"/>
      <c r="E4494" s="664"/>
      <c r="F4494" s="665"/>
      <c r="G4494" s="637"/>
      <c r="H4494" s="637"/>
      <c r="I4494" s="630"/>
    </row>
    <row r="4495" spans="1:9" ht="15">
      <c r="A4495" s="667"/>
      <c r="B4495" s="659"/>
      <c r="C4495" s="660"/>
      <c r="D4495" s="661"/>
      <c r="E4495" s="637"/>
      <c r="F4495" s="665"/>
      <c r="G4495" s="637"/>
      <c r="H4495" s="637"/>
      <c r="I4495" s="633"/>
    </row>
    <row r="4496" spans="1:9">
      <c r="A4496" s="630"/>
      <c r="B4496" s="629"/>
      <c r="C4496" s="630"/>
      <c r="D4496" s="631"/>
      <c r="E4496" s="664"/>
      <c r="F4496" s="666"/>
      <c r="G4496" s="632"/>
      <c r="H4496" s="632"/>
      <c r="I4496" s="633"/>
    </row>
    <row r="4497" spans="1:9">
      <c r="A4497" s="630"/>
      <c r="B4497" s="629"/>
      <c r="C4497" s="630"/>
      <c r="D4497" s="631"/>
      <c r="E4497" s="664"/>
      <c r="F4497" s="665"/>
      <c r="G4497" s="637"/>
      <c r="H4497" s="637"/>
      <c r="I4497" s="630"/>
    </row>
    <row r="4498" spans="1:9">
      <c r="A4498" s="630"/>
      <c r="B4498" s="629"/>
      <c r="C4498" s="630"/>
      <c r="D4498" s="631"/>
      <c r="E4498" s="664"/>
      <c r="F4498" s="666"/>
      <c r="G4498" s="632"/>
      <c r="H4498" s="632"/>
      <c r="I4498" s="633"/>
    </row>
    <row r="4499" spans="1:9">
      <c r="A4499" s="630"/>
      <c r="B4499" s="629"/>
      <c r="C4499" s="630"/>
      <c r="D4499" s="631"/>
      <c r="E4499" s="664"/>
      <c r="F4499" s="665"/>
      <c r="G4499" s="637"/>
      <c r="H4499" s="637"/>
      <c r="I4499" s="630"/>
    </row>
    <row r="4500" spans="1:9">
      <c r="A4500" s="630"/>
      <c r="B4500" s="629"/>
      <c r="C4500" s="630"/>
      <c r="D4500" s="631"/>
      <c r="E4500" s="664"/>
      <c r="F4500" s="666"/>
      <c r="G4500" s="632"/>
      <c r="H4500" s="632"/>
      <c r="I4500" s="633"/>
    </row>
    <row r="4501" spans="1:9" ht="15">
      <c r="A4501" s="667"/>
      <c r="B4501" s="659"/>
      <c r="C4501" s="660"/>
      <c r="D4501" s="661"/>
      <c r="E4501" s="637"/>
      <c r="F4501" s="665"/>
      <c r="G4501" s="637"/>
      <c r="H4501" s="637"/>
      <c r="I4501" s="633"/>
    </row>
    <row r="4502" spans="1:9">
      <c r="A4502" s="630"/>
      <c r="B4502" s="629"/>
      <c r="C4502" s="630"/>
      <c r="D4502" s="631"/>
      <c r="E4502" s="664"/>
      <c r="F4502" s="665"/>
      <c r="G4502" s="637"/>
      <c r="H4502" s="637"/>
      <c r="I4502" s="630"/>
    </row>
    <row r="4503" spans="1:9">
      <c r="A4503" s="630"/>
      <c r="B4503" s="629"/>
      <c r="C4503" s="630"/>
      <c r="D4503" s="631"/>
      <c r="E4503" s="664"/>
      <c r="F4503" s="666"/>
      <c r="G4503" s="632"/>
      <c r="H4503" s="632"/>
      <c r="I4503" s="633"/>
    </row>
    <row r="4504" spans="1:9">
      <c r="A4504" s="630"/>
      <c r="B4504" s="629"/>
      <c r="C4504" s="630"/>
      <c r="D4504" s="631"/>
      <c r="E4504" s="664"/>
      <c r="F4504" s="665"/>
      <c r="G4504" s="637"/>
      <c r="H4504" s="637"/>
      <c r="I4504" s="630"/>
    </row>
    <row r="4505" spans="1:9">
      <c r="A4505" s="630"/>
      <c r="B4505" s="629"/>
      <c r="C4505" s="630"/>
      <c r="D4505" s="631"/>
      <c r="E4505" s="664"/>
      <c r="F4505" s="666"/>
      <c r="G4505" s="632"/>
      <c r="H4505" s="632"/>
      <c r="I4505" s="633"/>
    </row>
    <row r="4506" spans="1:9">
      <c r="A4506" s="630"/>
      <c r="B4506" s="629"/>
      <c r="C4506" s="630"/>
      <c r="D4506" s="631"/>
      <c r="E4506" s="664"/>
      <c r="F4506" s="665"/>
      <c r="G4506" s="637"/>
      <c r="H4506" s="637"/>
      <c r="I4506" s="630"/>
    </row>
    <row r="4507" spans="1:9">
      <c r="A4507" s="630"/>
      <c r="B4507" s="629"/>
      <c r="C4507" s="630"/>
      <c r="D4507" s="631"/>
      <c r="E4507" s="664"/>
      <c r="F4507" s="666"/>
      <c r="G4507" s="632"/>
      <c r="H4507" s="632"/>
      <c r="I4507" s="633"/>
    </row>
    <row r="4508" spans="1:9" ht="15">
      <c r="A4508" s="667"/>
      <c r="B4508" s="659"/>
      <c r="C4508" s="660"/>
      <c r="D4508" s="661"/>
      <c r="E4508" s="637"/>
      <c r="F4508" s="665"/>
      <c r="G4508" s="637"/>
      <c r="H4508" s="637"/>
      <c r="I4508" s="633"/>
    </row>
    <row r="4509" spans="1:9">
      <c r="A4509" s="630"/>
      <c r="B4509" s="629"/>
      <c r="C4509" s="630"/>
      <c r="D4509" s="631"/>
      <c r="E4509" s="664"/>
      <c r="F4509" s="665"/>
      <c r="G4509" s="637"/>
      <c r="H4509" s="637"/>
      <c r="I4509" s="630"/>
    </row>
    <row r="4510" spans="1:9">
      <c r="A4510" s="630"/>
      <c r="B4510" s="629"/>
      <c r="C4510" s="630"/>
      <c r="D4510" s="631"/>
      <c r="E4510" s="664"/>
      <c r="F4510" s="666"/>
      <c r="G4510" s="632"/>
      <c r="H4510" s="632"/>
      <c r="I4510" s="633"/>
    </row>
    <row r="4511" spans="1:9">
      <c r="A4511" s="630"/>
      <c r="B4511" s="629"/>
      <c r="C4511" s="630"/>
      <c r="D4511" s="631"/>
      <c r="E4511" s="664"/>
      <c r="F4511" s="665"/>
      <c r="G4511" s="637"/>
      <c r="H4511" s="637"/>
      <c r="I4511" s="630"/>
    </row>
    <row r="4512" spans="1:9">
      <c r="A4512" s="630"/>
      <c r="B4512" s="629"/>
      <c r="C4512" s="630"/>
      <c r="D4512" s="631"/>
      <c r="E4512" s="664"/>
      <c r="F4512" s="666"/>
      <c r="G4512" s="632"/>
      <c r="H4512" s="632"/>
      <c r="I4512" s="633"/>
    </row>
    <row r="4513" spans="1:9">
      <c r="A4513" s="630"/>
      <c r="B4513" s="629"/>
      <c r="C4513" s="630"/>
      <c r="D4513" s="631"/>
      <c r="E4513" s="664"/>
      <c r="F4513" s="665"/>
      <c r="G4513" s="637"/>
      <c r="H4513" s="637"/>
      <c r="I4513" s="630"/>
    </row>
    <row r="4514" spans="1:9">
      <c r="A4514" s="630"/>
      <c r="B4514" s="629"/>
      <c r="C4514" s="630"/>
      <c r="D4514" s="631"/>
      <c r="E4514" s="664"/>
      <c r="F4514" s="666"/>
      <c r="G4514" s="632"/>
      <c r="H4514" s="632"/>
      <c r="I4514" s="633"/>
    </row>
    <row r="4515" spans="1:9">
      <c r="A4515" s="630"/>
      <c r="B4515" s="629"/>
      <c r="C4515" s="630"/>
      <c r="D4515" s="631"/>
      <c r="E4515" s="664"/>
      <c r="F4515" s="665"/>
      <c r="G4515" s="637"/>
      <c r="H4515" s="637"/>
      <c r="I4515" s="630"/>
    </row>
    <row r="4516" spans="1:9">
      <c r="A4516" s="630"/>
      <c r="B4516" s="629"/>
      <c r="C4516" s="630"/>
      <c r="D4516" s="631"/>
      <c r="E4516" s="664"/>
      <c r="F4516" s="666"/>
      <c r="G4516" s="632"/>
      <c r="H4516" s="632"/>
      <c r="I4516" s="633"/>
    </row>
    <row r="4517" spans="1:9">
      <c r="A4517" s="630"/>
      <c r="B4517" s="629"/>
      <c r="C4517" s="630"/>
      <c r="D4517" s="631"/>
      <c r="E4517" s="664"/>
      <c r="F4517" s="665"/>
      <c r="G4517" s="637"/>
      <c r="H4517" s="637"/>
      <c r="I4517" s="630"/>
    </row>
    <row r="4518" spans="1:9" ht="15">
      <c r="A4518" s="667"/>
      <c r="B4518" s="659"/>
      <c r="C4518" s="660"/>
      <c r="D4518" s="661"/>
      <c r="E4518" s="637"/>
      <c r="F4518" s="665"/>
      <c r="G4518" s="637"/>
      <c r="H4518" s="637"/>
      <c r="I4518" s="633"/>
    </row>
    <row r="4519" spans="1:9">
      <c r="A4519" s="630"/>
      <c r="B4519" s="629"/>
      <c r="C4519" s="630"/>
      <c r="D4519" s="631"/>
      <c r="E4519" s="664"/>
      <c r="F4519" s="666"/>
      <c r="G4519" s="632"/>
      <c r="H4519" s="632"/>
      <c r="I4519" s="633"/>
    </row>
    <row r="4520" spans="1:9">
      <c r="A4520" s="667"/>
      <c r="B4520" s="659"/>
      <c r="C4520" s="662"/>
      <c r="D4520" s="663"/>
      <c r="E4520" s="637"/>
      <c r="F4520" s="665"/>
      <c r="G4520" s="637"/>
      <c r="H4520" s="637"/>
      <c r="I4520" s="633"/>
    </row>
    <row r="4521" spans="1:9">
      <c r="A4521" s="667"/>
      <c r="B4521" s="659"/>
      <c r="C4521" s="662"/>
      <c r="D4521" s="663"/>
      <c r="E4521" s="637"/>
      <c r="F4521" s="665"/>
      <c r="G4521" s="637"/>
      <c r="H4521" s="637"/>
      <c r="I4521" s="633"/>
    </row>
    <row r="4522" spans="1:9">
      <c r="A4522" s="630"/>
      <c r="B4522" s="629"/>
      <c r="C4522" s="630"/>
      <c r="D4522" s="631"/>
      <c r="E4522" s="664"/>
      <c r="F4522" s="665"/>
      <c r="G4522" s="637"/>
      <c r="H4522" s="637"/>
      <c r="I4522" s="630"/>
    </row>
    <row r="4523" spans="1:9">
      <c r="A4523" s="630"/>
      <c r="B4523" s="629"/>
      <c r="C4523" s="630"/>
      <c r="D4523" s="631"/>
      <c r="E4523" s="664"/>
      <c r="F4523" s="666"/>
      <c r="G4523" s="632"/>
      <c r="H4523" s="632"/>
      <c r="I4523" s="633"/>
    </row>
    <row r="4524" spans="1:9">
      <c r="A4524" s="630"/>
      <c r="B4524" s="629"/>
      <c r="C4524" s="630"/>
      <c r="D4524" s="631"/>
      <c r="E4524" s="664"/>
      <c r="F4524" s="665"/>
      <c r="G4524" s="637"/>
      <c r="H4524" s="637"/>
      <c r="I4524" s="630"/>
    </row>
    <row r="4525" spans="1:9">
      <c r="A4525" s="630"/>
      <c r="B4525" s="629"/>
      <c r="C4525" s="630"/>
      <c r="D4525" s="631"/>
      <c r="E4525" s="664"/>
      <c r="F4525" s="666"/>
      <c r="G4525" s="632"/>
      <c r="H4525" s="632"/>
      <c r="I4525" s="633"/>
    </row>
    <row r="4526" spans="1:9">
      <c r="A4526" s="630"/>
      <c r="B4526" s="629"/>
      <c r="C4526" s="630"/>
      <c r="D4526" s="631"/>
      <c r="E4526" s="664"/>
      <c r="F4526" s="665"/>
      <c r="G4526" s="637"/>
      <c r="H4526" s="637"/>
      <c r="I4526" s="630"/>
    </row>
    <row r="4527" spans="1:9">
      <c r="A4527" s="630"/>
      <c r="B4527" s="629"/>
      <c r="C4527" s="630"/>
      <c r="D4527" s="631"/>
      <c r="E4527" s="664"/>
      <c r="F4527" s="666"/>
      <c r="G4527" s="632"/>
      <c r="H4527" s="632"/>
      <c r="I4527" s="633"/>
    </row>
    <row r="4528" spans="1:9">
      <c r="A4528" s="630"/>
      <c r="B4528" s="629"/>
      <c r="C4528" s="630"/>
      <c r="D4528" s="631"/>
      <c r="E4528" s="664"/>
      <c r="F4528" s="665"/>
      <c r="G4528" s="637"/>
      <c r="H4528" s="637"/>
      <c r="I4528" s="630"/>
    </row>
    <row r="4529" spans="1:9">
      <c r="A4529" s="630"/>
      <c r="B4529" s="629"/>
      <c r="C4529" s="630"/>
      <c r="D4529" s="631"/>
      <c r="E4529" s="664"/>
      <c r="F4529" s="666"/>
      <c r="G4529" s="632"/>
      <c r="H4529" s="632"/>
      <c r="I4529" s="633"/>
    </row>
    <row r="4530" spans="1:9">
      <c r="A4530" s="630"/>
      <c r="B4530" s="629"/>
      <c r="C4530" s="630"/>
      <c r="D4530" s="631"/>
      <c r="E4530" s="664"/>
      <c r="F4530" s="665"/>
      <c r="G4530" s="637"/>
      <c r="H4530" s="637"/>
      <c r="I4530" s="630"/>
    </row>
    <row r="4531" spans="1:9">
      <c r="A4531" s="667"/>
      <c r="B4531" s="659"/>
      <c r="C4531" s="662"/>
      <c r="D4531" s="663"/>
      <c r="E4531" s="637"/>
      <c r="F4531" s="665"/>
      <c r="G4531" s="637"/>
      <c r="H4531" s="637"/>
      <c r="I4531" s="633"/>
    </row>
    <row r="4532" spans="1:9">
      <c r="A4532" s="630"/>
      <c r="B4532" s="629"/>
      <c r="C4532" s="630"/>
      <c r="D4532" s="631"/>
      <c r="E4532" s="664"/>
      <c r="F4532" s="666"/>
      <c r="G4532" s="632"/>
      <c r="H4532" s="632"/>
      <c r="I4532" s="633"/>
    </row>
    <row r="4533" spans="1:9">
      <c r="A4533" s="630"/>
      <c r="B4533" s="629"/>
      <c r="C4533" s="630"/>
      <c r="D4533" s="631"/>
      <c r="E4533" s="664"/>
      <c r="F4533" s="665"/>
      <c r="G4533" s="637"/>
      <c r="H4533" s="637"/>
      <c r="I4533" s="630"/>
    </row>
    <row r="4534" spans="1:9">
      <c r="A4534" s="630"/>
      <c r="B4534" s="629"/>
      <c r="C4534" s="630"/>
      <c r="D4534" s="631"/>
      <c r="E4534" s="664"/>
      <c r="F4534" s="666"/>
      <c r="G4534" s="632"/>
      <c r="H4534" s="632"/>
      <c r="I4534" s="633"/>
    </row>
    <row r="4535" spans="1:9">
      <c r="A4535" s="630"/>
      <c r="B4535" s="629"/>
      <c r="C4535" s="630"/>
      <c r="D4535" s="631"/>
      <c r="E4535" s="664"/>
      <c r="F4535" s="665"/>
      <c r="G4535" s="637"/>
      <c r="H4535" s="637"/>
      <c r="I4535" s="630"/>
    </row>
    <row r="4536" spans="1:9">
      <c r="A4536" s="630"/>
      <c r="B4536" s="629"/>
      <c r="C4536" s="630"/>
      <c r="D4536" s="631"/>
      <c r="E4536" s="664"/>
      <c r="F4536" s="666"/>
      <c r="G4536" s="632"/>
      <c r="H4536" s="632"/>
      <c r="I4536" s="633"/>
    </row>
    <row r="4537" spans="1:9">
      <c r="A4537" s="630"/>
      <c r="B4537" s="629"/>
      <c r="C4537" s="630"/>
      <c r="D4537" s="631"/>
      <c r="E4537" s="664"/>
      <c r="F4537" s="665"/>
      <c r="G4537" s="637"/>
      <c r="H4537" s="637"/>
      <c r="I4537" s="630"/>
    </row>
    <row r="4538" spans="1:9">
      <c r="A4538" s="630"/>
      <c r="B4538" s="629"/>
      <c r="C4538" s="630"/>
      <c r="D4538" s="631"/>
      <c r="E4538" s="664"/>
      <c r="F4538" s="666"/>
      <c r="G4538" s="632"/>
      <c r="H4538" s="632"/>
      <c r="I4538" s="633"/>
    </row>
    <row r="4539" spans="1:9">
      <c r="A4539" s="630"/>
      <c r="B4539" s="629"/>
      <c r="C4539" s="630"/>
      <c r="D4539" s="631"/>
      <c r="E4539" s="664"/>
      <c r="F4539" s="665"/>
      <c r="G4539" s="637"/>
      <c r="H4539" s="637"/>
      <c r="I4539" s="630"/>
    </row>
    <row r="4540" spans="1:9" ht="15">
      <c r="A4540" s="667"/>
      <c r="B4540" s="659"/>
      <c r="C4540" s="660"/>
      <c r="D4540" s="661"/>
      <c r="E4540" s="637"/>
      <c r="F4540" s="665"/>
      <c r="G4540" s="637"/>
      <c r="H4540" s="637"/>
      <c r="I4540" s="633"/>
    </row>
    <row r="4541" spans="1:9">
      <c r="A4541" s="630"/>
      <c r="B4541" s="629"/>
      <c r="C4541" s="630"/>
      <c r="D4541" s="631"/>
      <c r="E4541" s="664"/>
      <c r="F4541" s="666"/>
      <c r="G4541" s="632"/>
      <c r="H4541" s="632"/>
      <c r="I4541" s="633"/>
    </row>
    <row r="4542" spans="1:9">
      <c r="A4542" s="630"/>
      <c r="B4542" s="629"/>
      <c r="C4542" s="630"/>
      <c r="D4542" s="631"/>
      <c r="E4542" s="664"/>
      <c r="F4542" s="665"/>
      <c r="G4542" s="637"/>
      <c r="H4542" s="637"/>
      <c r="I4542" s="630"/>
    </row>
    <row r="4543" spans="1:9">
      <c r="A4543" s="630"/>
      <c r="B4543" s="629"/>
      <c r="C4543" s="630"/>
      <c r="D4543" s="631"/>
      <c r="E4543" s="664"/>
      <c r="F4543" s="666"/>
      <c r="G4543" s="632"/>
      <c r="H4543" s="632"/>
      <c r="I4543" s="633"/>
    </row>
    <row r="4544" spans="1:9">
      <c r="A4544" s="630"/>
      <c r="B4544" s="629"/>
      <c r="C4544" s="630"/>
      <c r="D4544" s="631"/>
      <c r="E4544" s="664"/>
      <c r="F4544" s="665"/>
      <c r="G4544" s="637"/>
      <c r="H4544" s="637"/>
      <c r="I4544" s="630"/>
    </row>
    <row r="4545" spans="1:9">
      <c r="A4545" s="630"/>
      <c r="B4545" s="629"/>
      <c r="C4545" s="630"/>
      <c r="D4545" s="631"/>
      <c r="E4545" s="664"/>
      <c r="F4545" s="666"/>
      <c r="G4545" s="632"/>
      <c r="H4545" s="632"/>
      <c r="I4545" s="633"/>
    </row>
    <row r="4546" spans="1:9">
      <c r="A4546" s="630"/>
      <c r="B4546" s="629"/>
      <c r="C4546" s="630"/>
      <c r="D4546" s="631"/>
      <c r="E4546" s="664"/>
      <c r="F4546" s="665"/>
      <c r="G4546" s="637"/>
      <c r="H4546" s="637"/>
      <c r="I4546" s="630"/>
    </row>
    <row r="4547" spans="1:9">
      <c r="A4547" s="630"/>
      <c r="B4547" s="629"/>
      <c r="C4547" s="630"/>
      <c r="D4547" s="631"/>
      <c r="E4547" s="664"/>
      <c r="F4547" s="666"/>
      <c r="G4547" s="632"/>
      <c r="H4547" s="632"/>
      <c r="I4547" s="633"/>
    </row>
    <row r="4548" spans="1:9" ht="15">
      <c r="A4548" s="667"/>
      <c r="B4548" s="659"/>
      <c r="C4548" s="660"/>
      <c r="D4548" s="661"/>
      <c r="E4548" s="637"/>
      <c r="F4548" s="665"/>
      <c r="G4548" s="637"/>
      <c r="H4548" s="637"/>
      <c r="I4548" s="633"/>
    </row>
    <row r="4549" spans="1:9">
      <c r="A4549" s="630"/>
      <c r="B4549" s="629"/>
      <c r="C4549" s="630"/>
      <c r="D4549" s="631"/>
      <c r="E4549" s="664"/>
      <c r="F4549" s="665"/>
      <c r="G4549" s="637"/>
      <c r="H4549" s="637"/>
      <c r="I4549" s="630"/>
    </row>
    <row r="4550" spans="1:9">
      <c r="A4550" s="630"/>
      <c r="B4550" s="629"/>
      <c r="C4550" s="630"/>
      <c r="D4550" s="631"/>
      <c r="E4550" s="664"/>
      <c r="F4550" s="666"/>
      <c r="G4550" s="632"/>
      <c r="H4550" s="632"/>
      <c r="I4550" s="633"/>
    </row>
    <row r="4551" spans="1:9" ht="15">
      <c r="A4551" s="667"/>
      <c r="B4551" s="659"/>
      <c r="C4551" s="660"/>
      <c r="D4551" s="661"/>
      <c r="E4551" s="637"/>
      <c r="F4551" s="665"/>
      <c r="G4551" s="637"/>
      <c r="H4551" s="637"/>
      <c r="I4551" s="633"/>
    </row>
    <row r="4552" spans="1:9">
      <c r="A4552" s="630"/>
      <c r="B4552" s="629"/>
      <c r="C4552" s="630"/>
      <c r="D4552" s="631"/>
      <c r="E4552" s="664"/>
      <c r="F4552" s="665"/>
      <c r="G4552" s="637"/>
      <c r="H4552" s="637"/>
      <c r="I4552" s="630"/>
    </row>
    <row r="4553" spans="1:9">
      <c r="A4553" s="630"/>
      <c r="B4553" s="629"/>
      <c r="C4553" s="630"/>
      <c r="D4553" s="631"/>
      <c r="E4553" s="664"/>
      <c r="F4553" s="666"/>
      <c r="G4553" s="632"/>
      <c r="H4553" s="632"/>
      <c r="I4553" s="633"/>
    </row>
    <row r="4554" spans="1:9">
      <c r="A4554" s="630"/>
      <c r="B4554" s="629"/>
      <c r="C4554" s="630"/>
      <c r="D4554" s="631"/>
      <c r="E4554" s="664"/>
      <c r="F4554" s="665"/>
      <c r="G4554" s="637"/>
      <c r="H4554" s="637"/>
      <c r="I4554" s="630"/>
    </row>
    <row r="4555" spans="1:9" ht="15">
      <c r="A4555" s="667"/>
      <c r="B4555" s="659"/>
      <c r="C4555" s="660"/>
      <c r="D4555" s="661"/>
      <c r="E4555" s="637"/>
      <c r="F4555" s="665"/>
      <c r="G4555" s="637"/>
      <c r="H4555" s="637"/>
      <c r="I4555" s="633"/>
    </row>
    <row r="4556" spans="1:9">
      <c r="A4556" s="667"/>
      <c r="B4556" s="659"/>
      <c r="C4556" s="662"/>
      <c r="D4556" s="663"/>
      <c r="E4556" s="637"/>
      <c r="F4556" s="665"/>
      <c r="G4556" s="637"/>
      <c r="H4556" s="637"/>
      <c r="I4556" s="633"/>
    </row>
    <row r="4557" spans="1:9">
      <c r="A4557" s="630"/>
      <c r="B4557" s="629"/>
      <c r="C4557" s="630"/>
      <c r="D4557" s="631"/>
      <c r="E4557" s="664"/>
      <c r="F4557" s="666"/>
      <c r="G4557" s="632"/>
      <c r="H4557" s="632"/>
      <c r="I4557" s="633"/>
    </row>
    <row r="4558" spans="1:9">
      <c r="A4558" s="630"/>
      <c r="B4558" s="629"/>
      <c r="C4558" s="630"/>
      <c r="D4558" s="631"/>
      <c r="E4558" s="664"/>
      <c r="F4558" s="665"/>
      <c r="G4558" s="637"/>
      <c r="H4558" s="637"/>
      <c r="I4558" s="630"/>
    </row>
    <row r="4559" spans="1:9">
      <c r="A4559" s="630"/>
      <c r="B4559" s="629"/>
      <c r="C4559" s="630"/>
      <c r="D4559" s="631"/>
      <c r="E4559" s="664"/>
      <c r="F4559" s="666"/>
      <c r="G4559" s="632"/>
      <c r="H4559" s="632"/>
      <c r="I4559" s="633"/>
    </row>
    <row r="4560" spans="1:9">
      <c r="A4560" s="630"/>
      <c r="B4560" s="629"/>
      <c r="C4560" s="630"/>
      <c r="D4560" s="631"/>
      <c r="E4560" s="664"/>
      <c r="F4560" s="665"/>
      <c r="G4560" s="637"/>
      <c r="H4560" s="637"/>
      <c r="I4560" s="630"/>
    </row>
    <row r="4561" spans="1:9">
      <c r="A4561" s="630"/>
      <c r="B4561" s="629"/>
      <c r="C4561" s="630"/>
      <c r="D4561" s="631"/>
      <c r="E4561" s="664"/>
      <c r="F4561" s="666"/>
      <c r="G4561" s="632"/>
      <c r="H4561" s="632"/>
      <c r="I4561" s="633"/>
    </row>
    <row r="4562" spans="1:9">
      <c r="A4562" s="630"/>
      <c r="B4562" s="629"/>
      <c r="C4562" s="630"/>
      <c r="D4562" s="631"/>
      <c r="E4562" s="664"/>
      <c r="F4562" s="665"/>
      <c r="G4562" s="637"/>
      <c r="H4562" s="637"/>
      <c r="I4562" s="630"/>
    </row>
    <row r="4563" spans="1:9">
      <c r="A4563" s="630"/>
      <c r="B4563" s="629"/>
      <c r="C4563" s="630"/>
      <c r="D4563" s="631"/>
      <c r="E4563" s="664"/>
      <c r="F4563" s="666"/>
      <c r="G4563" s="632"/>
      <c r="H4563" s="632"/>
      <c r="I4563" s="633"/>
    </row>
    <row r="4564" spans="1:9">
      <c r="A4564" s="630"/>
      <c r="B4564" s="629"/>
      <c r="C4564" s="630"/>
      <c r="D4564" s="631"/>
      <c r="E4564" s="664"/>
      <c r="F4564" s="665"/>
      <c r="G4564" s="637"/>
      <c r="H4564" s="637"/>
      <c r="I4564" s="630"/>
    </row>
    <row r="4565" spans="1:9">
      <c r="A4565" s="630"/>
      <c r="B4565" s="629"/>
      <c r="C4565" s="630"/>
      <c r="D4565" s="631"/>
      <c r="E4565" s="664"/>
      <c r="F4565" s="666"/>
      <c r="G4565" s="632"/>
      <c r="H4565" s="632"/>
      <c r="I4565" s="633"/>
    </row>
    <row r="4566" spans="1:9">
      <c r="A4566" s="630"/>
      <c r="B4566" s="629"/>
      <c r="C4566" s="630"/>
      <c r="D4566" s="631"/>
      <c r="E4566" s="664"/>
      <c r="F4566" s="665"/>
      <c r="G4566" s="637"/>
      <c r="H4566" s="637"/>
      <c r="I4566" s="630"/>
    </row>
    <row r="4567" spans="1:9" ht="15">
      <c r="A4567" s="667"/>
      <c r="B4567" s="659"/>
      <c r="C4567" s="660"/>
      <c r="D4567" s="661"/>
      <c r="E4567" s="637"/>
      <c r="F4567" s="665"/>
      <c r="G4567" s="637"/>
      <c r="H4567" s="637"/>
      <c r="I4567" s="633"/>
    </row>
    <row r="4568" spans="1:9">
      <c r="A4568" s="630"/>
      <c r="B4568" s="629"/>
      <c r="C4568" s="630"/>
      <c r="D4568" s="631"/>
      <c r="E4568" s="664"/>
      <c r="F4568" s="666"/>
      <c r="G4568" s="632"/>
      <c r="H4568" s="632"/>
      <c r="I4568" s="633"/>
    </row>
    <row r="4569" spans="1:9">
      <c r="A4569" s="630"/>
      <c r="B4569" s="629"/>
      <c r="C4569" s="630"/>
      <c r="D4569" s="631"/>
      <c r="E4569" s="664"/>
      <c r="F4569" s="665"/>
      <c r="G4569" s="637"/>
      <c r="H4569" s="637"/>
      <c r="I4569" s="630"/>
    </row>
    <row r="4570" spans="1:9">
      <c r="A4570" s="630"/>
      <c r="B4570" s="629"/>
      <c r="C4570" s="630"/>
      <c r="D4570" s="631"/>
      <c r="E4570" s="664"/>
      <c r="F4570" s="666"/>
      <c r="G4570" s="632"/>
      <c r="H4570" s="632"/>
      <c r="I4570" s="633"/>
    </row>
    <row r="4571" spans="1:9">
      <c r="A4571" s="630"/>
      <c r="B4571" s="629"/>
      <c r="C4571" s="630"/>
      <c r="D4571" s="631"/>
      <c r="E4571" s="664"/>
      <c r="F4571" s="665"/>
      <c r="G4571" s="637"/>
      <c r="H4571" s="637"/>
      <c r="I4571" s="630"/>
    </row>
    <row r="4572" spans="1:9">
      <c r="A4572" s="630"/>
      <c r="B4572" s="629"/>
      <c r="C4572" s="630"/>
      <c r="D4572" s="631"/>
      <c r="E4572" s="664"/>
      <c r="F4572" s="666"/>
      <c r="G4572" s="632"/>
      <c r="H4572" s="632"/>
      <c r="I4572" s="633"/>
    </row>
    <row r="4573" spans="1:9">
      <c r="A4573" s="630"/>
      <c r="B4573" s="629"/>
      <c r="C4573" s="630"/>
      <c r="D4573" s="631"/>
      <c r="E4573" s="664"/>
      <c r="F4573" s="665"/>
      <c r="G4573" s="637"/>
      <c r="H4573" s="637"/>
      <c r="I4573" s="630"/>
    </row>
    <row r="4574" spans="1:9">
      <c r="A4574" s="630"/>
      <c r="B4574" s="629"/>
      <c r="C4574" s="630"/>
      <c r="D4574" s="631"/>
      <c r="E4574" s="664"/>
      <c r="F4574" s="666"/>
      <c r="G4574" s="632"/>
      <c r="H4574" s="632"/>
      <c r="I4574" s="633"/>
    </row>
    <row r="4575" spans="1:9">
      <c r="A4575" s="630"/>
      <c r="B4575" s="629"/>
      <c r="C4575" s="630"/>
      <c r="D4575" s="631"/>
      <c r="E4575" s="664"/>
      <c r="F4575" s="665"/>
      <c r="G4575" s="637"/>
      <c r="H4575" s="637"/>
      <c r="I4575" s="630"/>
    </row>
    <row r="4576" spans="1:9">
      <c r="A4576" s="630"/>
      <c r="B4576" s="629"/>
      <c r="C4576" s="630"/>
      <c r="D4576" s="631"/>
      <c r="E4576" s="664"/>
      <c r="F4576" s="666"/>
      <c r="G4576" s="632"/>
      <c r="H4576" s="632"/>
      <c r="I4576" s="633"/>
    </row>
    <row r="4577" spans="1:9">
      <c r="A4577" s="630"/>
      <c r="B4577" s="629"/>
      <c r="C4577" s="630"/>
      <c r="D4577" s="631"/>
      <c r="E4577" s="664"/>
      <c r="F4577" s="665"/>
      <c r="G4577" s="637"/>
      <c r="H4577" s="637"/>
      <c r="I4577" s="630"/>
    </row>
    <row r="4578" spans="1:9" ht="15">
      <c r="A4578" s="667"/>
      <c r="B4578" s="659"/>
      <c r="C4578" s="660"/>
      <c r="D4578" s="661"/>
      <c r="E4578" s="637"/>
      <c r="F4578" s="665"/>
      <c r="G4578" s="637"/>
      <c r="H4578" s="637"/>
      <c r="I4578" s="633"/>
    </row>
    <row r="4579" spans="1:9">
      <c r="A4579" s="630"/>
      <c r="B4579" s="629"/>
      <c r="C4579" s="630"/>
      <c r="D4579" s="631"/>
      <c r="E4579" s="664"/>
      <c r="F4579" s="666"/>
      <c r="G4579" s="632"/>
      <c r="H4579" s="632"/>
      <c r="I4579" s="633"/>
    </row>
    <row r="4580" spans="1:9">
      <c r="A4580" s="630"/>
      <c r="B4580" s="629"/>
      <c r="C4580" s="630"/>
      <c r="D4580" s="631"/>
      <c r="E4580" s="664"/>
      <c r="F4580" s="665"/>
      <c r="G4580" s="637"/>
      <c r="H4580" s="637"/>
      <c r="I4580" s="630"/>
    </row>
    <row r="4581" spans="1:9">
      <c r="A4581" s="630"/>
      <c r="B4581" s="629"/>
      <c r="C4581" s="630"/>
      <c r="D4581" s="631"/>
      <c r="E4581" s="664"/>
      <c r="F4581" s="666"/>
      <c r="G4581" s="632"/>
      <c r="H4581" s="632"/>
      <c r="I4581" s="633"/>
    </row>
    <row r="4582" spans="1:9">
      <c r="A4582" s="630"/>
      <c r="B4582" s="629"/>
      <c r="C4582" s="630"/>
      <c r="D4582" s="631"/>
      <c r="E4582" s="664"/>
      <c r="F4582" s="665"/>
      <c r="G4582" s="637"/>
      <c r="H4582" s="637"/>
      <c r="I4582" s="630"/>
    </row>
    <row r="4583" spans="1:9">
      <c r="A4583" s="630"/>
      <c r="B4583" s="629"/>
      <c r="C4583" s="630"/>
      <c r="D4583" s="631"/>
      <c r="E4583" s="664"/>
      <c r="F4583" s="666"/>
      <c r="G4583" s="632"/>
      <c r="H4583" s="632"/>
      <c r="I4583" s="633"/>
    </row>
    <row r="4584" spans="1:9">
      <c r="A4584" s="667"/>
      <c r="B4584" s="659"/>
      <c r="C4584" s="662"/>
      <c r="D4584" s="663"/>
      <c r="E4584" s="637"/>
      <c r="F4584" s="665"/>
      <c r="G4584" s="637"/>
      <c r="H4584" s="637"/>
      <c r="I4584" s="633"/>
    </row>
    <row r="4585" spans="1:9">
      <c r="A4585" s="630"/>
      <c r="B4585" s="629"/>
      <c r="C4585" s="630"/>
      <c r="D4585" s="631"/>
      <c r="E4585" s="664"/>
      <c r="F4585" s="665"/>
      <c r="G4585" s="637"/>
      <c r="H4585" s="637"/>
      <c r="I4585" s="630"/>
    </row>
    <row r="4586" spans="1:9">
      <c r="A4586" s="630"/>
      <c r="B4586" s="629"/>
      <c r="C4586" s="630"/>
      <c r="D4586" s="631"/>
      <c r="E4586" s="664"/>
      <c r="F4586" s="666"/>
      <c r="G4586" s="632"/>
      <c r="H4586" s="632"/>
      <c r="I4586" s="633"/>
    </row>
    <row r="4587" spans="1:9">
      <c r="A4587" s="630"/>
      <c r="B4587" s="629"/>
      <c r="C4587" s="630"/>
      <c r="D4587" s="631"/>
      <c r="E4587" s="664"/>
      <c r="F4587" s="665"/>
      <c r="G4587" s="637"/>
      <c r="H4587" s="637"/>
      <c r="I4587" s="630"/>
    </row>
    <row r="4588" spans="1:9">
      <c r="A4588" s="630"/>
      <c r="B4588" s="629"/>
      <c r="C4588" s="630"/>
      <c r="D4588" s="631"/>
      <c r="E4588" s="664"/>
      <c r="F4588" s="666"/>
      <c r="G4588" s="632"/>
      <c r="H4588" s="632"/>
      <c r="I4588" s="633"/>
    </row>
    <row r="4589" spans="1:9">
      <c r="A4589" s="630"/>
      <c r="B4589" s="629"/>
      <c r="C4589" s="630"/>
      <c r="D4589" s="631"/>
      <c r="E4589" s="664"/>
      <c r="F4589" s="665"/>
      <c r="G4589" s="637"/>
      <c r="H4589" s="637"/>
      <c r="I4589" s="630"/>
    </row>
    <row r="4590" spans="1:9">
      <c r="A4590" s="630"/>
      <c r="B4590" s="629"/>
      <c r="C4590" s="630"/>
      <c r="D4590" s="631"/>
      <c r="E4590" s="664"/>
      <c r="F4590" s="666"/>
      <c r="G4590" s="632"/>
      <c r="H4590" s="632"/>
      <c r="I4590" s="633"/>
    </row>
    <row r="4591" spans="1:9" ht="15">
      <c r="A4591" s="667"/>
      <c r="B4591" s="659"/>
      <c r="C4591" s="660"/>
      <c r="D4591" s="661"/>
      <c r="E4591" s="637"/>
      <c r="F4591" s="665"/>
      <c r="G4591" s="637"/>
      <c r="H4591" s="637"/>
      <c r="I4591" s="633"/>
    </row>
    <row r="4592" spans="1:9">
      <c r="A4592" s="630"/>
      <c r="B4592" s="629"/>
      <c r="C4592" s="630"/>
      <c r="D4592" s="631"/>
      <c r="E4592" s="664"/>
      <c r="F4592" s="665"/>
      <c r="G4592" s="637"/>
      <c r="H4592" s="637"/>
      <c r="I4592" s="630"/>
    </row>
    <row r="4593" spans="1:9">
      <c r="A4593" s="630"/>
      <c r="B4593" s="629"/>
      <c r="C4593" s="630"/>
      <c r="D4593" s="631"/>
      <c r="E4593" s="664"/>
      <c r="F4593" s="666"/>
      <c r="G4593" s="632"/>
      <c r="H4593" s="632"/>
      <c r="I4593" s="633"/>
    </row>
    <row r="4594" spans="1:9">
      <c r="A4594" s="630"/>
      <c r="B4594" s="629"/>
      <c r="C4594" s="630"/>
      <c r="D4594" s="631"/>
      <c r="E4594" s="664"/>
      <c r="F4594" s="665"/>
      <c r="G4594" s="637"/>
      <c r="H4594" s="637"/>
      <c r="I4594" s="630"/>
    </row>
    <row r="4595" spans="1:9">
      <c r="A4595" s="630"/>
      <c r="B4595" s="629"/>
      <c r="C4595" s="630"/>
      <c r="D4595" s="631"/>
      <c r="E4595" s="664"/>
      <c r="F4595" s="666"/>
      <c r="G4595" s="632"/>
      <c r="H4595" s="632"/>
      <c r="I4595" s="633"/>
    </row>
    <row r="4596" spans="1:9">
      <c r="A4596" s="667"/>
      <c r="B4596" s="659"/>
      <c r="C4596" s="662"/>
      <c r="D4596" s="663"/>
      <c r="E4596" s="637"/>
      <c r="F4596" s="665"/>
      <c r="G4596" s="637"/>
      <c r="H4596" s="637"/>
      <c r="I4596" s="633"/>
    </row>
    <row r="4597" spans="1:9">
      <c r="A4597" s="630"/>
      <c r="B4597" s="629"/>
      <c r="C4597" s="630"/>
      <c r="D4597" s="631"/>
      <c r="E4597" s="664"/>
      <c r="F4597" s="665"/>
      <c r="G4597" s="637"/>
      <c r="H4597" s="637"/>
      <c r="I4597" s="630"/>
    </row>
    <row r="4598" spans="1:9">
      <c r="A4598" s="630"/>
      <c r="B4598" s="629"/>
      <c r="C4598" s="630"/>
      <c r="D4598" s="631"/>
      <c r="E4598" s="664"/>
      <c r="F4598" s="666"/>
      <c r="G4598" s="632"/>
      <c r="H4598" s="632"/>
      <c r="I4598" s="633"/>
    </row>
    <row r="4599" spans="1:9">
      <c r="A4599" s="630"/>
      <c r="B4599" s="629"/>
      <c r="C4599" s="630"/>
      <c r="D4599" s="631"/>
      <c r="E4599" s="664"/>
      <c r="F4599" s="665"/>
      <c r="G4599" s="637"/>
      <c r="H4599" s="637"/>
      <c r="I4599" s="630"/>
    </row>
    <row r="4600" spans="1:9">
      <c r="A4600" s="630"/>
      <c r="B4600" s="629"/>
      <c r="C4600" s="630"/>
      <c r="D4600" s="631"/>
      <c r="E4600" s="664"/>
      <c r="F4600" s="666"/>
      <c r="G4600" s="632"/>
      <c r="H4600" s="632"/>
      <c r="I4600" s="633"/>
    </row>
    <row r="4601" spans="1:9">
      <c r="A4601" s="630"/>
      <c r="B4601" s="629"/>
      <c r="C4601" s="630"/>
      <c r="D4601" s="631"/>
      <c r="E4601" s="664"/>
      <c r="F4601" s="665"/>
      <c r="G4601" s="637"/>
      <c r="H4601" s="637"/>
      <c r="I4601" s="630"/>
    </row>
    <row r="4602" spans="1:9">
      <c r="A4602" s="630"/>
      <c r="B4602" s="629"/>
      <c r="C4602" s="630"/>
      <c r="D4602" s="631"/>
      <c r="E4602" s="664"/>
      <c r="F4602" s="666"/>
      <c r="G4602" s="632"/>
      <c r="H4602" s="632"/>
      <c r="I4602" s="633"/>
    </row>
    <row r="4603" spans="1:9">
      <c r="A4603" s="630"/>
      <c r="B4603" s="629"/>
      <c r="C4603" s="630"/>
      <c r="D4603" s="631"/>
      <c r="E4603" s="664"/>
      <c r="F4603" s="665"/>
      <c r="G4603" s="637"/>
      <c r="H4603" s="637"/>
      <c r="I4603" s="630"/>
    </row>
    <row r="4604" spans="1:9" ht="15">
      <c r="A4604" s="667"/>
      <c r="B4604" s="659"/>
      <c r="C4604" s="660"/>
      <c r="D4604" s="661"/>
      <c r="E4604" s="637"/>
      <c r="F4604" s="665"/>
      <c r="G4604" s="637"/>
      <c r="H4604" s="637"/>
      <c r="I4604" s="633"/>
    </row>
    <row r="4605" spans="1:9">
      <c r="A4605" s="630"/>
      <c r="B4605" s="629"/>
      <c r="C4605" s="630"/>
      <c r="D4605" s="631"/>
      <c r="E4605" s="664"/>
      <c r="F4605" s="666"/>
      <c r="G4605" s="632"/>
      <c r="H4605" s="632"/>
      <c r="I4605" s="633"/>
    </row>
    <row r="4606" spans="1:9">
      <c r="A4606" s="630"/>
      <c r="B4606" s="629"/>
      <c r="C4606" s="630"/>
      <c r="D4606" s="631"/>
      <c r="E4606" s="664"/>
      <c r="F4606" s="665"/>
      <c r="G4606" s="637"/>
      <c r="H4606" s="637"/>
      <c r="I4606" s="630"/>
    </row>
    <row r="4607" spans="1:9">
      <c r="A4607" s="630"/>
      <c r="B4607" s="629"/>
      <c r="C4607" s="630"/>
      <c r="D4607" s="631"/>
      <c r="E4607" s="664"/>
      <c r="F4607" s="666"/>
      <c r="G4607" s="632"/>
      <c r="H4607" s="632"/>
      <c r="I4607" s="633"/>
    </row>
    <row r="4608" spans="1:9">
      <c r="A4608" s="630"/>
      <c r="B4608" s="629"/>
      <c r="C4608" s="630"/>
      <c r="D4608" s="631"/>
      <c r="E4608" s="664"/>
      <c r="F4608" s="665"/>
      <c r="G4608" s="637"/>
      <c r="H4608" s="637"/>
      <c r="I4608" s="630"/>
    </row>
    <row r="4609" spans="1:9">
      <c r="A4609" s="630"/>
      <c r="B4609" s="629"/>
      <c r="C4609" s="630"/>
      <c r="D4609" s="631"/>
      <c r="E4609" s="664"/>
      <c r="F4609" s="666"/>
      <c r="G4609" s="632"/>
      <c r="H4609" s="632"/>
      <c r="I4609" s="633"/>
    </row>
    <row r="4610" spans="1:9">
      <c r="A4610" s="630"/>
      <c r="B4610" s="629"/>
      <c r="C4610" s="630"/>
      <c r="D4610" s="631"/>
      <c r="E4610" s="664"/>
      <c r="F4610" s="665"/>
      <c r="G4610" s="637"/>
      <c r="H4610" s="637"/>
      <c r="I4610" s="630"/>
    </row>
    <row r="4611" spans="1:9">
      <c r="A4611" s="630"/>
      <c r="B4611" s="629"/>
      <c r="C4611" s="630"/>
      <c r="D4611" s="631"/>
      <c r="E4611" s="664"/>
      <c r="F4611" s="666"/>
      <c r="G4611" s="632"/>
      <c r="H4611" s="632"/>
      <c r="I4611" s="633"/>
    </row>
    <row r="4612" spans="1:9">
      <c r="A4612" s="630"/>
      <c r="B4612" s="629"/>
      <c r="C4612" s="630"/>
      <c r="D4612" s="631"/>
      <c r="E4612" s="664"/>
      <c r="F4612" s="665"/>
      <c r="G4612" s="637"/>
      <c r="H4612" s="637"/>
      <c r="I4612" s="630"/>
    </row>
    <row r="4613" spans="1:9">
      <c r="A4613" s="667"/>
      <c r="B4613" s="659"/>
      <c r="C4613" s="662"/>
      <c r="D4613" s="663"/>
      <c r="E4613" s="637"/>
      <c r="F4613" s="665"/>
      <c r="G4613" s="637"/>
      <c r="H4613" s="637"/>
      <c r="I4613" s="633"/>
    </row>
    <row r="4614" spans="1:9" ht="15">
      <c r="A4614" s="667"/>
      <c r="B4614" s="659"/>
      <c r="C4614" s="660"/>
      <c r="D4614" s="661"/>
      <c r="E4614" s="637"/>
      <c r="F4614" s="665"/>
      <c r="G4614" s="637"/>
      <c r="H4614" s="637"/>
      <c r="I4614" s="633"/>
    </row>
    <row r="4615" spans="1:9">
      <c r="A4615" s="630"/>
      <c r="B4615" s="629"/>
      <c r="C4615" s="630"/>
      <c r="D4615" s="631"/>
      <c r="E4615" s="664"/>
      <c r="F4615" s="666"/>
      <c r="G4615" s="632"/>
      <c r="H4615" s="632"/>
      <c r="I4615" s="633"/>
    </row>
    <row r="4616" spans="1:9">
      <c r="A4616" s="630"/>
      <c r="B4616" s="629"/>
      <c r="C4616" s="630"/>
      <c r="D4616" s="631"/>
      <c r="E4616" s="664"/>
      <c r="F4616" s="665"/>
      <c r="G4616" s="637"/>
      <c r="H4616" s="637"/>
      <c r="I4616" s="630"/>
    </row>
    <row r="4617" spans="1:9">
      <c r="A4617" s="630"/>
      <c r="B4617" s="629"/>
      <c r="C4617" s="630"/>
      <c r="D4617" s="631"/>
      <c r="E4617" s="664"/>
      <c r="F4617" s="666"/>
      <c r="G4617" s="632"/>
      <c r="H4617" s="632"/>
      <c r="I4617" s="633"/>
    </row>
    <row r="4618" spans="1:9">
      <c r="A4618" s="630"/>
      <c r="B4618" s="629"/>
      <c r="C4618" s="630"/>
      <c r="D4618" s="631"/>
      <c r="E4618" s="664"/>
      <c r="F4618" s="665"/>
      <c r="G4618" s="637"/>
      <c r="H4618" s="637"/>
      <c r="I4618" s="630"/>
    </row>
    <row r="4619" spans="1:9">
      <c r="A4619" s="630"/>
      <c r="B4619" s="629"/>
      <c r="C4619" s="630"/>
      <c r="D4619" s="631"/>
      <c r="E4619" s="664"/>
      <c r="F4619" s="666"/>
      <c r="G4619" s="632"/>
      <c r="H4619" s="632"/>
      <c r="I4619" s="633"/>
    </row>
    <row r="4620" spans="1:9">
      <c r="A4620" s="630"/>
      <c r="B4620" s="629"/>
      <c r="C4620" s="630"/>
      <c r="D4620" s="631"/>
      <c r="E4620" s="664"/>
      <c r="F4620" s="665"/>
      <c r="G4620" s="637"/>
      <c r="H4620" s="637"/>
      <c r="I4620" s="630"/>
    </row>
    <row r="4621" spans="1:9">
      <c r="A4621" s="630"/>
      <c r="B4621" s="629"/>
      <c r="C4621" s="630"/>
      <c r="D4621" s="631"/>
      <c r="E4621" s="664"/>
      <c r="F4621" s="666"/>
      <c r="G4621" s="632"/>
      <c r="H4621" s="632"/>
      <c r="I4621" s="633"/>
    </row>
    <row r="4622" spans="1:9">
      <c r="A4622" s="630"/>
      <c r="B4622" s="629"/>
      <c r="C4622" s="630"/>
      <c r="D4622" s="631"/>
      <c r="E4622" s="664"/>
      <c r="F4622" s="665"/>
      <c r="G4622" s="637"/>
      <c r="H4622" s="637"/>
      <c r="I4622" s="630"/>
    </row>
    <row r="4623" spans="1:9">
      <c r="A4623" s="630"/>
      <c r="B4623" s="629"/>
      <c r="C4623" s="630"/>
      <c r="D4623" s="631"/>
      <c r="E4623" s="664"/>
      <c r="F4623" s="666"/>
      <c r="G4623" s="632"/>
      <c r="H4623" s="632"/>
      <c r="I4623" s="633"/>
    </row>
    <row r="4624" spans="1:9">
      <c r="A4624" s="630"/>
      <c r="B4624" s="629"/>
      <c r="C4624" s="630"/>
      <c r="D4624" s="631"/>
      <c r="E4624" s="664"/>
      <c r="F4624" s="665"/>
      <c r="G4624" s="637"/>
      <c r="H4624" s="637"/>
      <c r="I4624" s="630"/>
    </row>
    <row r="4625" spans="1:9">
      <c r="A4625" s="630"/>
      <c r="B4625" s="629"/>
      <c r="C4625" s="630"/>
      <c r="D4625" s="631"/>
      <c r="E4625" s="664"/>
      <c r="F4625" s="666"/>
      <c r="G4625" s="632"/>
      <c r="H4625" s="632"/>
      <c r="I4625" s="633"/>
    </row>
    <row r="4626" spans="1:9">
      <c r="A4626" s="667"/>
      <c r="B4626" s="659"/>
      <c r="C4626" s="662"/>
      <c r="D4626" s="663"/>
      <c r="E4626" s="637"/>
      <c r="F4626" s="665"/>
      <c r="G4626" s="637"/>
      <c r="H4626" s="637"/>
      <c r="I4626" s="633"/>
    </row>
    <row r="4627" spans="1:9">
      <c r="A4627" s="630"/>
      <c r="B4627" s="629"/>
      <c r="C4627" s="630"/>
      <c r="D4627" s="631"/>
      <c r="E4627" s="664"/>
      <c r="F4627" s="665"/>
      <c r="G4627" s="637"/>
      <c r="H4627" s="637"/>
      <c r="I4627" s="630"/>
    </row>
    <row r="4628" spans="1:9" ht="15">
      <c r="A4628" s="667"/>
      <c r="B4628" s="659"/>
      <c r="C4628" s="660"/>
      <c r="D4628" s="661"/>
      <c r="E4628" s="637"/>
      <c r="F4628" s="665"/>
      <c r="G4628" s="637"/>
      <c r="H4628" s="637"/>
      <c r="I4628" s="633"/>
    </row>
    <row r="4629" spans="1:9">
      <c r="A4629" s="630"/>
      <c r="B4629" s="629"/>
      <c r="C4629" s="630"/>
      <c r="D4629" s="631"/>
      <c r="E4629" s="664"/>
      <c r="F4629" s="666"/>
      <c r="G4629" s="632"/>
      <c r="H4629" s="632"/>
      <c r="I4629" s="633"/>
    </row>
    <row r="4630" spans="1:9">
      <c r="A4630" s="630"/>
      <c r="B4630" s="629"/>
      <c r="C4630" s="630"/>
      <c r="D4630" s="631"/>
      <c r="E4630" s="664"/>
      <c r="F4630" s="665"/>
      <c r="G4630" s="637"/>
      <c r="H4630" s="637"/>
      <c r="I4630" s="630"/>
    </row>
    <row r="4631" spans="1:9">
      <c r="A4631" s="630"/>
      <c r="B4631" s="629"/>
      <c r="C4631" s="630"/>
      <c r="D4631" s="631"/>
      <c r="E4631" s="664"/>
      <c r="F4631" s="666"/>
      <c r="G4631" s="632"/>
      <c r="H4631" s="632"/>
      <c r="I4631" s="633"/>
    </row>
    <row r="4632" spans="1:9">
      <c r="A4632" s="630"/>
      <c r="B4632" s="629"/>
      <c r="C4632" s="630"/>
      <c r="D4632" s="631"/>
      <c r="E4632" s="664"/>
      <c r="F4632" s="665"/>
      <c r="G4632" s="637"/>
      <c r="H4632" s="637"/>
      <c r="I4632" s="630"/>
    </row>
    <row r="4633" spans="1:9" ht="15">
      <c r="A4633" s="667"/>
      <c r="B4633" s="659"/>
      <c r="C4633" s="660"/>
      <c r="D4633" s="661"/>
      <c r="E4633" s="637"/>
      <c r="F4633" s="665"/>
      <c r="G4633" s="637"/>
      <c r="H4633" s="637"/>
      <c r="I4633" s="633"/>
    </row>
    <row r="4634" spans="1:9">
      <c r="A4634" s="630"/>
      <c r="B4634" s="629"/>
      <c r="C4634" s="630"/>
      <c r="D4634" s="631"/>
      <c r="E4634" s="664"/>
      <c r="F4634" s="666"/>
      <c r="G4634" s="632"/>
      <c r="H4634" s="632"/>
      <c r="I4634" s="633"/>
    </row>
    <row r="4635" spans="1:9">
      <c r="A4635" s="630"/>
      <c r="B4635" s="629"/>
      <c r="C4635" s="630"/>
      <c r="D4635" s="631"/>
      <c r="E4635" s="664"/>
      <c r="F4635" s="665"/>
      <c r="G4635" s="637"/>
      <c r="H4635" s="637"/>
      <c r="I4635" s="630"/>
    </row>
    <row r="4636" spans="1:9">
      <c r="A4636" s="630"/>
      <c r="B4636" s="629"/>
      <c r="C4636" s="630"/>
      <c r="D4636" s="631"/>
      <c r="E4636" s="664"/>
      <c r="F4636" s="666"/>
      <c r="G4636" s="632"/>
      <c r="H4636" s="632"/>
      <c r="I4636" s="633"/>
    </row>
    <row r="4637" spans="1:9">
      <c r="A4637" s="630"/>
      <c r="B4637" s="629"/>
      <c r="C4637" s="630"/>
      <c r="D4637" s="631"/>
      <c r="E4637" s="664"/>
      <c r="F4637" s="665"/>
      <c r="G4637" s="637"/>
      <c r="H4637" s="637"/>
      <c r="I4637" s="630"/>
    </row>
    <row r="4638" spans="1:9">
      <c r="A4638" s="630"/>
      <c r="B4638" s="629"/>
      <c r="C4638" s="630"/>
      <c r="D4638" s="631"/>
      <c r="E4638" s="664"/>
      <c r="F4638" s="666"/>
      <c r="G4638" s="632"/>
      <c r="H4638" s="632"/>
      <c r="I4638" s="633"/>
    </row>
    <row r="4639" spans="1:9">
      <c r="A4639" s="630"/>
      <c r="B4639" s="629"/>
      <c r="C4639" s="630"/>
      <c r="D4639" s="631"/>
      <c r="E4639" s="664"/>
      <c r="F4639" s="665"/>
      <c r="G4639" s="637"/>
      <c r="H4639" s="637"/>
      <c r="I4639" s="630"/>
    </row>
    <row r="4640" spans="1:9">
      <c r="A4640" s="630"/>
      <c r="B4640" s="629"/>
      <c r="C4640" s="630"/>
      <c r="D4640" s="631"/>
      <c r="E4640" s="664"/>
      <c r="F4640" s="666"/>
      <c r="G4640" s="632"/>
      <c r="H4640" s="632"/>
      <c r="I4640" s="633"/>
    </row>
    <row r="4641" spans="1:9">
      <c r="A4641" s="630"/>
      <c r="B4641" s="629"/>
      <c r="C4641" s="630"/>
      <c r="D4641" s="631"/>
      <c r="E4641" s="664"/>
      <c r="F4641" s="665"/>
      <c r="G4641" s="637"/>
      <c r="H4641" s="637"/>
      <c r="I4641" s="630"/>
    </row>
    <row r="4642" spans="1:9">
      <c r="A4642" s="630"/>
      <c r="B4642" s="629"/>
      <c r="C4642" s="630"/>
      <c r="D4642" s="631"/>
      <c r="E4642" s="664"/>
      <c r="F4642" s="666"/>
      <c r="G4642" s="632"/>
      <c r="H4642" s="632"/>
      <c r="I4642" s="633"/>
    </row>
    <row r="4643" spans="1:9">
      <c r="A4643" s="630"/>
      <c r="B4643" s="629"/>
      <c r="C4643" s="630"/>
      <c r="D4643" s="631"/>
      <c r="E4643" s="664"/>
      <c r="F4643" s="665"/>
      <c r="G4643" s="637"/>
      <c r="H4643" s="637"/>
      <c r="I4643" s="630"/>
    </row>
    <row r="4644" spans="1:9">
      <c r="A4644" s="630"/>
      <c r="B4644" s="629"/>
      <c r="C4644" s="630"/>
      <c r="D4644" s="631"/>
      <c r="E4644" s="664"/>
      <c r="F4644" s="666"/>
      <c r="G4644" s="632"/>
      <c r="H4644" s="632"/>
      <c r="I4644" s="633"/>
    </row>
    <row r="4645" spans="1:9">
      <c r="A4645" s="630"/>
      <c r="B4645" s="629"/>
      <c r="C4645" s="630"/>
      <c r="D4645" s="631"/>
      <c r="E4645" s="664"/>
      <c r="F4645" s="665"/>
      <c r="G4645" s="637"/>
      <c r="H4645" s="637"/>
      <c r="I4645" s="630"/>
    </row>
    <row r="4646" spans="1:9">
      <c r="A4646" s="630"/>
      <c r="B4646" s="629"/>
      <c r="C4646" s="630"/>
      <c r="D4646" s="631"/>
      <c r="E4646" s="664"/>
      <c r="F4646" s="666"/>
      <c r="G4646" s="632"/>
      <c r="H4646" s="632"/>
      <c r="I4646" s="633"/>
    </row>
    <row r="4647" spans="1:9">
      <c r="A4647" s="630"/>
      <c r="B4647" s="629"/>
      <c r="C4647" s="630"/>
      <c r="D4647" s="631"/>
      <c r="E4647" s="664"/>
      <c r="F4647" s="665"/>
      <c r="G4647" s="637"/>
      <c r="H4647" s="637"/>
      <c r="I4647" s="630"/>
    </row>
    <row r="4648" spans="1:9">
      <c r="A4648" s="630"/>
      <c r="B4648" s="629"/>
      <c r="C4648" s="630"/>
      <c r="D4648" s="631"/>
      <c r="E4648" s="664"/>
      <c r="F4648" s="666"/>
      <c r="G4648" s="632"/>
      <c r="H4648" s="632"/>
      <c r="I4648" s="633"/>
    </row>
    <row r="4649" spans="1:9">
      <c r="A4649" s="630"/>
      <c r="B4649" s="629"/>
      <c r="C4649" s="630"/>
      <c r="D4649" s="631"/>
      <c r="E4649" s="664"/>
      <c r="F4649" s="665"/>
      <c r="G4649" s="637"/>
      <c r="H4649" s="637"/>
      <c r="I4649" s="630"/>
    </row>
    <row r="4650" spans="1:9">
      <c r="A4650" s="630"/>
      <c r="B4650" s="629"/>
      <c r="C4650" s="630"/>
      <c r="D4650" s="631"/>
      <c r="E4650" s="664"/>
      <c r="F4650" s="666"/>
      <c r="G4650" s="632"/>
      <c r="H4650" s="632"/>
      <c r="I4650" s="633"/>
    </row>
    <row r="4651" spans="1:9">
      <c r="A4651" s="630"/>
      <c r="B4651" s="629"/>
      <c r="C4651" s="630"/>
      <c r="D4651" s="631"/>
      <c r="E4651" s="664"/>
      <c r="F4651" s="665"/>
      <c r="G4651" s="637"/>
      <c r="H4651" s="637"/>
      <c r="I4651" s="630"/>
    </row>
    <row r="4652" spans="1:9">
      <c r="A4652" s="630"/>
      <c r="B4652" s="629"/>
      <c r="C4652" s="630"/>
      <c r="D4652" s="631"/>
      <c r="E4652" s="664"/>
      <c r="F4652" s="666"/>
      <c r="G4652" s="632"/>
      <c r="H4652" s="632"/>
      <c r="I4652" s="633"/>
    </row>
    <row r="4653" spans="1:9">
      <c r="A4653" s="630"/>
      <c r="B4653" s="629"/>
      <c r="C4653" s="630"/>
      <c r="D4653" s="631"/>
      <c r="E4653" s="664"/>
      <c r="F4653" s="665"/>
      <c r="G4653" s="637"/>
      <c r="H4653" s="637"/>
      <c r="I4653" s="630"/>
    </row>
    <row r="4654" spans="1:9">
      <c r="A4654" s="630"/>
      <c r="B4654" s="629"/>
      <c r="C4654" s="630"/>
      <c r="D4654" s="631"/>
      <c r="E4654" s="664"/>
      <c r="F4654" s="666"/>
      <c r="G4654" s="632"/>
      <c r="H4654" s="632"/>
      <c r="I4654" s="633"/>
    </row>
    <row r="4655" spans="1:9">
      <c r="A4655" s="630"/>
      <c r="B4655" s="629"/>
      <c r="C4655" s="630"/>
      <c r="D4655" s="631"/>
      <c r="E4655" s="664"/>
      <c r="F4655" s="665"/>
      <c r="G4655" s="637"/>
      <c r="H4655" s="637"/>
      <c r="I4655" s="630"/>
    </row>
    <row r="4656" spans="1:9">
      <c r="A4656" s="630"/>
      <c r="B4656" s="629"/>
      <c r="C4656" s="630"/>
      <c r="D4656" s="631"/>
      <c r="E4656" s="664"/>
      <c r="F4656" s="666"/>
      <c r="G4656" s="632"/>
      <c r="H4656" s="632"/>
      <c r="I4656" s="633"/>
    </row>
    <row r="4657" spans="1:9">
      <c r="A4657" s="630"/>
      <c r="B4657" s="629"/>
      <c r="C4657" s="630"/>
      <c r="D4657" s="631"/>
      <c r="E4657" s="664"/>
      <c r="F4657" s="665"/>
      <c r="G4657" s="637"/>
      <c r="H4657" s="637"/>
      <c r="I4657" s="630"/>
    </row>
    <row r="4658" spans="1:9" ht="15">
      <c r="A4658" s="667"/>
      <c r="B4658" s="659"/>
      <c r="C4658" s="660"/>
      <c r="D4658" s="661"/>
      <c r="E4658" s="637"/>
      <c r="F4658" s="665"/>
      <c r="G4658" s="637"/>
      <c r="H4658" s="637"/>
      <c r="I4658" s="633"/>
    </row>
    <row r="4659" spans="1:9">
      <c r="A4659" s="630"/>
      <c r="B4659" s="629"/>
      <c r="C4659" s="630"/>
      <c r="D4659" s="631"/>
      <c r="E4659" s="664"/>
      <c r="F4659" s="666"/>
      <c r="G4659" s="632"/>
      <c r="H4659" s="632"/>
      <c r="I4659" s="633"/>
    </row>
    <row r="4660" spans="1:9">
      <c r="A4660" s="630"/>
      <c r="B4660" s="629"/>
      <c r="C4660" s="630"/>
      <c r="D4660" s="631"/>
      <c r="E4660" s="664"/>
      <c r="F4660" s="665"/>
      <c r="G4660" s="637"/>
      <c r="H4660" s="637"/>
      <c r="I4660" s="630"/>
    </row>
    <row r="4661" spans="1:9">
      <c r="A4661" s="630"/>
      <c r="B4661" s="629"/>
      <c r="C4661" s="630"/>
      <c r="D4661" s="631"/>
      <c r="E4661" s="664"/>
      <c r="F4661" s="666"/>
      <c r="G4661" s="632"/>
      <c r="H4661" s="632"/>
      <c r="I4661" s="633"/>
    </row>
    <row r="4662" spans="1:9" ht="15">
      <c r="A4662" s="667"/>
      <c r="B4662" s="659"/>
      <c r="C4662" s="660"/>
      <c r="D4662" s="661"/>
      <c r="E4662" s="637"/>
      <c r="F4662" s="665"/>
      <c r="G4662" s="637"/>
      <c r="H4662" s="637"/>
      <c r="I4662" s="633"/>
    </row>
    <row r="4663" spans="1:9">
      <c r="A4663" s="630"/>
      <c r="B4663" s="629"/>
      <c r="C4663" s="630"/>
      <c r="D4663" s="631"/>
      <c r="E4663" s="664"/>
      <c r="F4663" s="665"/>
      <c r="G4663" s="637"/>
      <c r="H4663" s="637"/>
      <c r="I4663" s="630"/>
    </row>
    <row r="4664" spans="1:9" ht="15">
      <c r="A4664" s="667"/>
      <c r="B4664" s="659"/>
      <c r="C4664" s="660"/>
      <c r="D4664" s="661"/>
      <c r="E4664" s="637"/>
      <c r="F4664" s="665"/>
      <c r="G4664" s="637"/>
      <c r="H4664" s="637"/>
      <c r="I4664" s="633"/>
    </row>
    <row r="4665" spans="1:9" ht="15">
      <c r="A4665" s="667"/>
      <c r="B4665" s="659"/>
      <c r="C4665" s="660"/>
      <c r="D4665" s="661"/>
      <c r="E4665" s="637"/>
      <c r="F4665" s="665"/>
      <c r="G4665" s="637"/>
      <c r="H4665" s="637"/>
      <c r="I4665" s="633"/>
    </row>
    <row r="4666" spans="1:9">
      <c r="A4666" s="630"/>
      <c r="B4666" s="629"/>
      <c r="C4666" s="630"/>
      <c r="D4666" s="631"/>
      <c r="E4666" s="664"/>
      <c r="F4666" s="666"/>
      <c r="G4666" s="632"/>
      <c r="H4666" s="632"/>
      <c r="I4666" s="633"/>
    </row>
    <row r="4667" spans="1:9">
      <c r="A4667" s="667"/>
      <c r="B4667" s="659"/>
      <c r="C4667" s="662"/>
      <c r="D4667" s="663"/>
      <c r="E4667" s="637"/>
      <c r="F4667" s="665"/>
      <c r="G4667" s="637"/>
      <c r="H4667" s="637"/>
      <c r="I4667" s="633"/>
    </row>
    <row r="4668" spans="1:9">
      <c r="A4668" s="630"/>
      <c r="B4668" s="629"/>
      <c r="C4668" s="630"/>
      <c r="D4668" s="631"/>
      <c r="E4668" s="664"/>
      <c r="F4668" s="665"/>
      <c r="G4668" s="637"/>
      <c r="H4668" s="637"/>
      <c r="I4668" s="630"/>
    </row>
    <row r="4669" spans="1:9">
      <c r="A4669" s="630"/>
      <c r="B4669" s="629"/>
      <c r="C4669" s="630"/>
      <c r="D4669" s="631"/>
      <c r="E4669" s="664"/>
      <c r="F4669" s="666"/>
      <c r="G4669" s="632"/>
      <c r="H4669" s="632"/>
      <c r="I4669" s="633"/>
    </row>
    <row r="4670" spans="1:9" ht="15">
      <c r="A4670" s="667"/>
      <c r="B4670" s="659"/>
      <c r="C4670" s="660"/>
      <c r="D4670" s="661"/>
      <c r="E4670" s="637"/>
      <c r="F4670" s="665"/>
      <c r="G4670" s="637"/>
      <c r="H4670" s="637"/>
      <c r="I4670" s="633"/>
    </row>
    <row r="4671" spans="1:9">
      <c r="A4671" s="630"/>
      <c r="B4671" s="629"/>
      <c r="C4671" s="630"/>
      <c r="D4671" s="631"/>
      <c r="E4671" s="664"/>
      <c r="F4671" s="665"/>
      <c r="G4671" s="637"/>
      <c r="H4671" s="637"/>
      <c r="I4671" s="630"/>
    </row>
    <row r="4672" spans="1:9">
      <c r="A4672" s="630"/>
      <c r="B4672" s="629"/>
      <c r="C4672" s="630"/>
      <c r="D4672" s="631"/>
      <c r="E4672" s="664"/>
      <c r="F4672" s="666"/>
      <c r="G4672" s="632"/>
      <c r="H4672" s="632"/>
      <c r="I4672" s="633"/>
    </row>
    <row r="4673" spans="1:9">
      <c r="A4673" s="630"/>
      <c r="B4673" s="629"/>
      <c r="C4673" s="630"/>
      <c r="D4673" s="631"/>
      <c r="E4673" s="664"/>
      <c r="F4673" s="665"/>
      <c r="G4673" s="637"/>
      <c r="H4673" s="637"/>
      <c r="I4673" s="630"/>
    </row>
    <row r="4674" spans="1:9">
      <c r="A4674" s="630"/>
      <c r="B4674" s="629"/>
      <c r="C4674" s="630"/>
      <c r="D4674" s="631"/>
      <c r="E4674" s="664"/>
      <c r="F4674" s="666"/>
      <c r="G4674" s="632"/>
      <c r="H4674" s="632"/>
      <c r="I4674" s="633"/>
    </row>
    <row r="4675" spans="1:9">
      <c r="A4675" s="630"/>
      <c r="B4675" s="629"/>
      <c r="C4675" s="630"/>
      <c r="D4675" s="631"/>
      <c r="E4675" s="664"/>
      <c r="F4675" s="665"/>
      <c r="G4675" s="637"/>
      <c r="H4675" s="637"/>
      <c r="I4675" s="630"/>
    </row>
    <row r="4676" spans="1:9">
      <c r="A4676" s="630"/>
      <c r="B4676" s="629"/>
      <c r="C4676" s="630"/>
      <c r="D4676" s="631"/>
      <c r="E4676" s="664"/>
      <c r="F4676" s="666"/>
      <c r="G4676" s="632"/>
      <c r="H4676" s="632"/>
      <c r="I4676" s="633"/>
    </row>
    <row r="4677" spans="1:9">
      <c r="A4677" s="630"/>
      <c r="B4677" s="629"/>
      <c r="C4677" s="630"/>
      <c r="D4677" s="631"/>
      <c r="E4677" s="664"/>
      <c r="F4677" s="665"/>
      <c r="G4677" s="637"/>
      <c r="H4677" s="637"/>
      <c r="I4677" s="630"/>
    </row>
    <row r="4678" spans="1:9">
      <c r="A4678" s="630"/>
      <c r="B4678" s="629"/>
      <c r="C4678" s="630"/>
      <c r="D4678" s="631"/>
      <c r="E4678" s="664"/>
      <c r="F4678" s="666"/>
      <c r="G4678" s="632"/>
      <c r="H4678" s="632"/>
      <c r="I4678" s="633"/>
    </row>
    <row r="4679" spans="1:9">
      <c r="A4679" s="630"/>
      <c r="B4679" s="629"/>
      <c r="C4679" s="630"/>
      <c r="D4679" s="631"/>
      <c r="E4679" s="664"/>
      <c r="F4679" s="665"/>
      <c r="G4679" s="637"/>
      <c r="H4679" s="637"/>
      <c r="I4679" s="630"/>
    </row>
    <row r="4680" spans="1:9">
      <c r="A4680" s="630"/>
      <c r="B4680" s="629"/>
      <c r="C4680" s="630"/>
      <c r="D4680" s="631"/>
      <c r="E4680" s="664"/>
      <c r="F4680" s="666"/>
      <c r="G4680" s="632"/>
      <c r="H4680" s="632"/>
      <c r="I4680" s="633"/>
    </row>
    <row r="4681" spans="1:9">
      <c r="A4681" s="630"/>
      <c r="B4681" s="629"/>
      <c r="C4681" s="630"/>
      <c r="D4681" s="631"/>
      <c r="E4681" s="664"/>
      <c r="F4681" s="665"/>
      <c r="G4681" s="637"/>
      <c r="H4681" s="637"/>
      <c r="I4681" s="630"/>
    </row>
    <row r="4682" spans="1:9">
      <c r="A4682" s="630"/>
      <c r="B4682" s="629"/>
      <c r="C4682" s="630"/>
      <c r="D4682" s="631"/>
      <c r="E4682" s="664"/>
      <c r="F4682" s="666"/>
      <c r="G4682" s="632"/>
      <c r="H4682" s="632"/>
      <c r="I4682" s="633"/>
    </row>
    <row r="4683" spans="1:9">
      <c r="A4683" s="630"/>
      <c r="B4683" s="629"/>
      <c r="C4683" s="630"/>
      <c r="D4683" s="631"/>
      <c r="E4683" s="664"/>
      <c r="F4683" s="665"/>
      <c r="G4683" s="637"/>
      <c r="H4683" s="637"/>
      <c r="I4683" s="630"/>
    </row>
    <row r="4684" spans="1:9">
      <c r="A4684" s="630"/>
      <c r="B4684" s="629"/>
      <c r="C4684" s="630"/>
      <c r="D4684" s="631"/>
      <c r="E4684" s="664"/>
      <c r="F4684" s="666"/>
      <c r="G4684" s="632"/>
      <c r="H4684" s="632"/>
      <c r="I4684" s="633"/>
    </row>
    <row r="4685" spans="1:9" ht="15">
      <c r="A4685" s="667"/>
      <c r="B4685" s="659"/>
      <c r="C4685" s="660"/>
      <c r="D4685" s="661"/>
      <c r="E4685" s="637"/>
      <c r="F4685" s="665"/>
      <c r="G4685" s="637"/>
      <c r="H4685" s="637"/>
      <c r="I4685" s="633"/>
    </row>
    <row r="4686" spans="1:9">
      <c r="A4686" s="630"/>
      <c r="B4686" s="629"/>
      <c r="C4686" s="630"/>
      <c r="D4686" s="631"/>
      <c r="E4686" s="664"/>
      <c r="F4686" s="665"/>
      <c r="G4686" s="637"/>
      <c r="H4686" s="637"/>
      <c r="I4686" s="630"/>
    </row>
    <row r="4687" spans="1:9">
      <c r="A4687" s="630"/>
      <c r="B4687" s="629"/>
      <c r="C4687" s="630"/>
      <c r="D4687" s="631"/>
      <c r="E4687" s="664"/>
      <c r="F4687" s="666"/>
      <c r="G4687" s="632"/>
      <c r="H4687" s="632"/>
      <c r="I4687" s="633"/>
    </row>
    <row r="4688" spans="1:9">
      <c r="A4688" s="630"/>
      <c r="B4688" s="629"/>
      <c r="C4688" s="630"/>
      <c r="D4688" s="631"/>
      <c r="E4688" s="664"/>
      <c r="F4688" s="665"/>
      <c r="G4688" s="637"/>
      <c r="H4688" s="637"/>
      <c r="I4688" s="630"/>
    </row>
    <row r="4689" spans="1:9">
      <c r="A4689" s="630"/>
      <c r="B4689" s="629"/>
      <c r="C4689" s="630"/>
      <c r="D4689" s="631"/>
      <c r="E4689" s="664"/>
      <c r="F4689" s="666"/>
      <c r="G4689" s="632"/>
      <c r="H4689" s="632"/>
      <c r="I4689" s="633"/>
    </row>
    <row r="4690" spans="1:9">
      <c r="A4690" s="630"/>
      <c r="B4690" s="629"/>
      <c r="C4690" s="630"/>
      <c r="D4690" s="631"/>
      <c r="E4690" s="664"/>
      <c r="F4690" s="665"/>
      <c r="G4690" s="637"/>
      <c r="H4690" s="637"/>
      <c r="I4690" s="630"/>
    </row>
    <row r="4691" spans="1:9">
      <c r="A4691" s="630"/>
      <c r="B4691" s="629"/>
      <c r="C4691" s="630"/>
      <c r="D4691" s="631"/>
      <c r="E4691" s="664"/>
      <c r="F4691" s="666"/>
      <c r="G4691" s="632"/>
      <c r="H4691" s="632"/>
      <c r="I4691" s="633"/>
    </row>
    <row r="4692" spans="1:9">
      <c r="A4692" s="630"/>
      <c r="B4692" s="629"/>
      <c r="C4692" s="630"/>
      <c r="D4692" s="631"/>
      <c r="E4692" s="664"/>
      <c r="F4692" s="665"/>
      <c r="G4692" s="637"/>
      <c r="H4692" s="637"/>
      <c r="I4692" s="630"/>
    </row>
    <row r="4693" spans="1:9">
      <c r="A4693" s="667"/>
      <c r="B4693" s="659"/>
      <c r="C4693" s="662"/>
      <c r="D4693" s="663"/>
      <c r="E4693" s="637"/>
      <c r="F4693" s="665"/>
      <c r="G4693" s="637"/>
      <c r="H4693" s="637"/>
      <c r="I4693" s="633"/>
    </row>
    <row r="4694" spans="1:9">
      <c r="A4694" s="630"/>
      <c r="B4694" s="629"/>
      <c r="C4694" s="630"/>
      <c r="D4694" s="631"/>
      <c r="E4694" s="664"/>
      <c r="F4694" s="666"/>
      <c r="G4694" s="632"/>
      <c r="H4694" s="632"/>
      <c r="I4694" s="633"/>
    </row>
    <row r="4695" spans="1:9">
      <c r="A4695" s="630"/>
      <c r="B4695" s="629"/>
      <c r="C4695" s="630"/>
      <c r="D4695" s="631"/>
      <c r="E4695" s="664"/>
      <c r="F4695" s="665"/>
      <c r="G4695" s="637"/>
      <c r="H4695" s="637"/>
      <c r="I4695" s="630"/>
    </row>
    <row r="4696" spans="1:9">
      <c r="A4696" s="630"/>
      <c r="B4696" s="629"/>
      <c r="C4696" s="630"/>
      <c r="D4696" s="631"/>
      <c r="E4696" s="664"/>
      <c r="F4696" s="666"/>
      <c r="G4696" s="632"/>
      <c r="H4696" s="632"/>
      <c r="I4696" s="633"/>
    </row>
    <row r="4697" spans="1:9" ht="15">
      <c r="A4697" s="667"/>
      <c r="B4697" s="659"/>
      <c r="C4697" s="660"/>
      <c r="D4697" s="661"/>
      <c r="E4697" s="637"/>
      <c r="F4697" s="665"/>
      <c r="G4697" s="637"/>
      <c r="H4697" s="637"/>
      <c r="I4697" s="633"/>
    </row>
    <row r="4698" spans="1:9">
      <c r="A4698" s="630"/>
      <c r="B4698" s="629"/>
      <c r="C4698" s="630"/>
      <c r="D4698" s="631"/>
      <c r="E4698" s="664"/>
      <c r="F4698" s="665"/>
      <c r="G4698" s="637"/>
      <c r="H4698" s="637"/>
      <c r="I4698" s="630"/>
    </row>
    <row r="4699" spans="1:9">
      <c r="A4699" s="630"/>
      <c r="B4699" s="629"/>
      <c r="C4699" s="630"/>
      <c r="D4699" s="631"/>
      <c r="E4699" s="637"/>
      <c r="F4699" s="665"/>
      <c r="G4699" s="637"/>
      <c r="H4699" s="637"/>
      <c r="I4699" s="633"/>
    </row>
    <row r="4700" spans="1:9">
      <c r="A4700" s="630"/>
      <c r="B4700" s="629"/>
      <c r="C4700" s="630"/>
      <c r="D4700" s="631"/>
      <c r="E4700" s="664"/>
      <c r="F4700" s="665"/>
      <c r="G4700" s="637"/>
      <c r="H4700" s="637"/>
      <c r="I4700" s="630"/>
    </row>
    <row r="4701" spans="1:9">
      <c r="A4701" s="630"/>
      <c r="B4701" s="629"/>
      <c r="C4701" s="630"/>
      <c r="D4701" s="631"/>
      <c r="E4701" s="664"/>
      <c r="F4701" s="666"/>
      <c r="G4701" s="632"/>
      <c r="H4701" s="632"/>
      <c r="I4701" s="633"/>
    </row>
    <row r="4702" spans="1:9">
      <c r="A4702" s="630"/>
      <c r="B4702" s="629"/>
      <c r="C4702" s="630"/>
      <c r="D4702" s="631"/>
      <c r="E4702" s="664"/>
      <c r="F4702" s="665"/>
      <c r="G4702" s="637"/>
      <c r="H4702" s="637"/>
      <c r="I4702" s="630"/>
    </row>
    <row r="4703" spans="1:9">
      <c r="A4703" s="630"/>
      <c r="B4703" s="629"/>
      <c r="C4703" s="630"/>
      <c r="D4703" s="631"/>
      <c r="E4703" s="664"/>
      <c r="F4703" s="666"/>
      <c r="G4703" s="632"/>
      <c r="H4703" s="632"/>
      <c r="I4703" s="633"/>
    </row>
    <row r="4704" spans="1:9">
      <c r="A4704" s="630"/>
      <c r="B4704" s="629"/>
      <c r="C4704" s="630"/>
      <c r="D4704" s="631"/>
      <c r="E4704" s="664"/>
      <c r="F4704" s="665"/>
      <c r="G4704" s="637"/>
      <c r="H4704" s="637"/>
      <c r="I4704" s="630"/>
    </row>
    <row r="4705" spans="1:9">
      <c r="A4705" s="630"/>
      <c r="B4705" s="629"/>
      <c r="C4705" s="630"/>
      <c r="D4705" s="631"/>
      <c r="E4705" s="664"/>
      <c r="F4705" s="666"/>
      <c r="G4705" s="632"/>
      <c r="H4705" s="632"/>
      <c r="I4705" s="633"/>
    </row>
    <row r="4706" spans="1:9">
      <c r="A4706" s="630"/>
      <c r="B4706" s="629"/>
      <c r="C4706" s="630"/>
      <c r="D4706" s="631"/>
      <c r="E4706" s="664"/>
      <c r="F4706" s="665"/>
      <c r="G4706" s="637"/>
      <c r="H4706" s="637"/>
      <c r="I4706" s="630"/>
    </row>
    <row r="4707" spans="1:9">
      <c r="A4707" s="630"/>
      <c r="B4707" s="629"/>
      <c r="C4707" s="630"/>
      <c r="D4707" s="631"/>
      <c r="E4707" s="664"/>
      <c r="F4707" s="666"/>
      <c r="G4707" s="632"/>
      <c r="H4707" s="632"/>
      <c r="I4707" s="633"/>
    </row>
    <row r="4708" spans="1:9">
      <c r="A4708" s="630"/>
      <c r="B4708" s="629"/>
      <c r="C4708" s="630"/>
      <c r="D4708" s="631"/>
      <c r="E4708" s="664"/>
      <c r="F4708" s="665"/>
      <c r="G4708" s="637"/>
      <c r="H4708" s="637"/>
      <c r="I4708" s="630"/>
    </row>
    <row r="4709" spans="1:9">
      <c r="A4709" s="630"/>
      <c r="B4709" s="629"/>
      <c r="C4709" s="630"/>
      <c r="D4709" s="631"/>
      <c r="E4709" s="664"/>
      <c r="F4709" s="666"/>
      <c r="G4709" s="632"/>
      <c r="H4709" s="632"/>
      <c r="I4709" s="633"/>
    </row>
    <row r="4710" spans="1:9">
      <c r="A4710" s="630"/>
      <c r="B4710" s="629"/>
      <c r="C4710" s="630"/>
      <c r="D4710" s="631"/>
      <c r="E4710" s="664"/>
      <c r="F4710" s="665"/>
      <c r="G4710" s="637"/>
      <c r="H4710" s="637"/>
      <c r="I4710" s="630"/>
    </row>
    <row r="4711" spans="1:9" ht="15">
      <c r="A4711" s="667"/>
      <c r="B4711" s="659"/>
      <c r="C4711" s="660"/>
      <c r="D4711" s="661"/>
      <c r="E4711" s="637"/>
      <c r="F4711" s="665"/>
      <c r="G4711" s="637"/>
      <c r="H4711" s="637"/>
      <c r="I4711" s="633"/>
    </row>
    <row r="4712" spans="1:9">
      <c r="A4712" s="630"/>
      <c r="B4712" s="629"/>
      <c r="C4712" s="630"/>
      <c r="D4712" s="631"/>
      <c r="E4712" s="664"/>
      <c r="F4712" s="666"/>
      <c r="G4712" s="632"/>
      <c r="H4712" s="632"/>
      <c r="I4712" s="633"/>
    </row>
    <row r="4713" spans="1:9">
      <c r="A4713" s="630"/>
      <c r="B4713" s="629"/>
      <c r="C4713" s="630"/>
      <c r="D4713" s="631"/>
      <c r="E4713" s="664"/>
      <c r="F4713" s="665"/>
      <c r="G4713" s="637"/>
      <c r="H4713" s="637"/>
      <c r="I4713" s="630"/>
    </row>
    <row r="4714" spans="1:9">
      <c r="A4714" s="630"/>
      <c r="B4714" s="629"/>
      <c r="C4714" s="630"/>
      <c r="D4714" s="631"/>
      <c r="E4714" s="664"/>
      <c r="F4714" s="666"/>
      <c r="G4714" s="632"/>
      <c r="H4714" s="632"/>
      <c r="I4714" s="633"/>
    </row>
    <row r="4715" spans="1:9">
      <c r="A4715" s="630"/>
      <c r="B4715" s="629"/>
      <c r="C4715" s="630"/>
      <c r="D4715" s="631"/>
      <c r="E4715" s="664"/>
      <c r="F4715" s="665"/>
      <c r="G4715" s="637"/>
      <c r="H4715" s="637"/>
      <c r="I4715" s="630"/>
    </row>
    <row r="4716" spans="1:9">
      <c r="A4716" s="667"/>
      <c r="B4716" s="659"/>
      <c r="C4716" s="662"/>
      <c r="D4716" s="663"/>
      <c r="E4716" s="637"/>
      <c r="F4716" s="665"/>
      <c r="G4716" s="637"/>
      <c r="H4716" s="637"/>
      <c r="I4716" s="633"/>
    </row>
    <row r="4717" spans="1:9">
      <c r="A4717" s="630"/>
      <c r="B4717" s="629"/>
      <c r="C4717" s="630"/>
      <c r="D4717" s="631"/>
      <c r="E4717" s="664"/>
      <c r="F4717" s="666"/>
      <c r="G4717" s="632"/>
      <c r="H4717" s="632"/>
      <c r="I4717" s="633"/>
    </row>
    <row r="4718" spans="1:9" ht="15">
      <c r="A4718" s="667"/>
      <c r="B4718" s="659"/>
      <c r="C4718" s="660"/>
      <c r="D4718" s="661"/>
      <c r="E4718" s="637"/>
      <c r="F4718" s="665"/>
      <c r="G4718" s="637"/>
      <c r="H4718" s="637"/>
      <c r="I4718" s="633"/>
    </row>
    <row r="4719" spans="1:9">
      <c r="A4719" s="630"/>
      <c r="B4719" s="629"/>
      <c r="C4719" s="630"/>
      <c r="D4719" s="631"/>
      <c r="E4719" s="664"/>
      <c r="F4719" s="665"/>
      <c r="G4719" s="637"/>
      <c r="H4719" s="637"/>
      <c r="I4719" s="630"/>
    </row>
    <row r="4720" spans="1:9">
      <c r="A4720" s="630"/>
      <c r="B4720" s="629"/>
      <c r="C4720" s="630"/>
      <c r="D4720" s="631"/>
      <c r="E4720" s="664"/>
      <c r="F4720" s="666"/>
      <c r="G4720" s="632"/>
      <c r="H4720" s="632"/>
      <c r="I4720" s="633"/>
    </row>
    <row r="4721" spans="1:9">
      <c r="A4721" s="630"/>
      <c r="B4721" s="629"/>
      <c r="C4721" s="630"/>
      <c r="D4721" s="631"/>
      <c r="E4721" s="664"/>
      <c r="F4721" s="665"/>
      <c r="G4721" s="637"/>
      <c r="H4721" s="637"/>
      <c r="I4721" s="630"/>
    </row>
    <row r="4722" spans="1:9">
      <c r="A4722" s="630"/>
      <c r="B4722" s="629"/>
      <c r="C4722" s="630"/>
      <c r="D4722" s="631"/>
      <c r="E4722" s="664"/>
      <c r="F4722" s="666"/>
      <c r="G4722" s="632"/>
      <c r="H4722" s="632"/>
      <c r="I4722" s="633"/>
    </row>
    <row r="4723" spans="1:9">
      <c r="A4723" s="630"/>
      <c r="B4723" s="629"/>
      <c r="C4723" s="630"/>
      <c r="D4723" s="631"/>
      <c r="E4723" s="664"/>
      <c r="F4723" s="665"/>
      <c r="G4723" s="637"/>
      <c r="H4723" s="637"/>
      <c r="I4723" s="630"/>
    </row>
    <row r="4724" spans="1:9" ht="15">
      <c r="A4724" s="667"/>
      <c r="B4724" s="659"/>
      <c r="C4724" s="660"/>
      <c r="D4724" s="661"/>
      <c r="E4724" s="637"/>
      <c r="F4724" s="665"/>
      <c r="G4724" s="637"/>
      <c r="H4724" s="637"/>
      <c r="I4724" s="633"/>
    </row>
    <row r="4725" spans="1:9">
      <c r="A4725" s="630"/>
      <c r="B4725" s="629"/>
      <c r="C4725" s="630"/>
      <c r="D4725" s="631"/>
      <c r="E4725" s="664"/>
      <c r="F4725" s="666"/>
      <c r="G4725" s="632"/>
      <c r="H4725" s="632"/>
      <c r="I4725" s="633"/>
    </row>
    <row r="4726" spans="1:9">
      <c r="A4726" s="630"/>
      <c r="B4726" s="629"/>
      <c r="C4726" s="630"/>
      <c r="D4726" s="631"/>
      <c r="E4726" s="664"/>
      <c r="F4726" s="665"/>
      <c r="G4726" s="637"/>
      <c r="H4726" s="637"/>
      <c r="I4726" s="630"/>
    </row>
    <row r="4727" spans="1:9">
      <c r="A4727" s="630"/>
      <c r="B4727" s="629"/>
      <c r="C4727" s="630"/>
      <c r="D4727" s="631"/>
      <c r="E4727" s="664"/>
      <c r="F4727" s="666"/>
      <c r="G4727" s="632"/>
      <c r="H4727" s="632"/>
      <c r="I4727" s="633"/>
    </row>
    <row r="4728" spans="1:9">
      <c r="A4728" s="630"/>
      <c r="B4728" s="629"/>
      <c r="C4728" s="630"/>
      <c r="D4728" s="631"/>
      <c r="E4728" s="664"/>
      <c r="F4728" s="665"/>
      <c r="G4728" s="637"/>
      <c r="H4728" s="637"/>
      <c r="I4728" s="630"/>
    </row>
    <row r="4729" spans="1:9">
      <c r="A4729" s="630"/>
      <c r="B4729" s="629"/>
      <c r="C4729" s="630"/>
      <c r="D4729" s="631"/>
      <c r="E4729" s="664"/>
      <c r="F4729" s="666"/>
      <c r="G4729" s="632"/>
      <c r="H4729" s="632"/>
      <c r="I4729" s="633"/>
    </row>
    <row r="4730" spans="1:9">
      <c r="A4730" s="630"/>
      <c r="B4730" s="629"/>
      <c r="C4730" s="630"/>
      <c r="D4730" s="631"/>
      <c r="E4730" s="664"/>
      <c r="F4730" s="665"/>
      <c r="G4730" s="637"/>
      <c r="H4730" s="637"/>
      <c r="I4730" s="630"/>
    </row>
    <row r="4731" spans="1:9">
      <c r="A4731" s="630"/>
      <c r="B4731" s="629"/>
      <c r="C4731" s="630"/>
      <c r="D4731" s="631"/>
      <c r="E4731" s="664"/>
      <c r="F4731" s="666"/>
      <c r="G4731" s="632"/>
      <c r="H4731" s="632"/>
      <c r="I4731" s="633"/>
    </row>
    <row r="4732" spans="1:9" ht="15">
      <c r="A4732" s="667"/>
      <c r="B4732" s="659"/>
      <c r="C4732" s="660"/>
      <c r="D4732" s="661"/>
      <c r="E4732" s="637"/>
      <c r="F4732" s="665"/>
      <c r="G4732" s="637"/>
      <c r="H4732" s="637"/>
      <c r="I4732" s="633"/>
    </row>
    <row r="4733" spans="1:9" ht="15">
      <c r="A4733" s="667"/>
      <c r="B4733" s="659"/>
      <c r="C4733" s="660"/>
      <c r="D4733" s="661"/>
      <c r="E4733" s="637"/>
      <c r="F4733" s="665"/>
      <c r="G4733" s="637"/>
      <c r="H4733" s="637"/>
      <c r="I4733" s="633"/>
    </row>
    <row r="4734" spans="1:9">
      <c r="A4734" s="630"/>
      <c r="B4734" s="629"/>
      <c r="C4734" s="630"/>
      <c r="D4734" s="631"/>
      <c r="E4734" s="664"/>
      <c r="F4734" s="665"/>
      <c r="G4734" s="637"/>
      <c r="H4734" s="637"/>
      <c r="I4734" s="630"/>
    </row>
    <row r="4735" spans="1:9">
      <c r="A4735" s="630"/>
      <c r="B4735" s="629"/>
      <c r="C4735" s="630"/>
      <c r="D4735" s="631"/>
      <c r="E4735" s="664"/>
      <c r="F4735" s="666"/>
      <c r="G4735" s="632"/>
      <c r="H4735" s="632"/>
      <c r="I4735" s="633"/>
    </row>
    <row r="4736" spans="1:9">
      <c r="A4736" s="630"/>
      <c r="B4736" s="629"/>
      <c r="C4736" s="630"/>
      <c r="D4736" s="631"/>
      <c r="E4736" s="664"/>
      <c r="F4736" s="665"/>
      <c r="G4736" s="637"/>
      <c r="H4736" s="637"/>
      <c r="I4736" s="630"/>
    </row>
    <row r="4737" spans="1:9">
      <c r="A4737" s="630"/>
      <c r="B4737" s="629"/>
      <c r="C4737" s="630"/>
      <c r="D4737" s="631"/>
      <c r="E4737" s="664"/>
      <c r="F4737" s="666"/>
      <c r="G4737" s="632"/>
      <c r="H4737" s="632"/>
      <c r="I4737" s="633"/>
    </row>
    <row r="4738" spans="1:9">
      <c r="A4738" s="667"/>
      <c r="B4738" s="659"/>
      <c r="C4738" s="662"/>
      <c r="D4738" s="663"/>
      <c r="E4738" s="637"/>
      <c r="F4738" s="665"/>
      <c r="G4738" s="637"/>
      <c r="H4738" s="637"/>
      <c r="I4738" s="633"/>
    </row>
    <row r="4739" spans="1:9">
      <c r="A4739" s="630"/>
      <c r="B4739" s="629"/>
      <c r="C4739" s="630"/>
      <c r="D4739" s="631"/>
      <c r="E4739" s="664"/>
      <c r="F4739" s="665"/>
      <c r="G4739" s="637"/>
      <c r="H4739" s="637"/>
      <c r="I4739" s="630"/>
    </row>
    <row r="4740" spans="1:9">
      <c r="A4740" s="630"/>
      <c r="B4740" s="629"/>
      <c r="C4740" s="630"/>
      <c r="D4740" s="631"/>
      <c r="E4740" s="664"/>
      <c r="F4740" s="666"/>
      <c r="G4740" s="632"/>
      <c r="H4740" s="632"/>
      <c r="I4740" s="633"/>
    </row>
    <row r="4741" spans="1:9">
      <c r="A4741" s="667"/>
      <c r="B4741" s="659"/>
      <c r="C4741" s="662"/>
      <c r="D4741" s="663"/>
      <c r="E4741" s="637"/>
      <c r="F4741" s="665"/>
      <c r="G4741" s="637"/>
      <c r="H4741" s="637"/>
      <c r="I4741" s="633"/>
    </row>
    <row r="4742" spans="1:9" ht="15">
      <c r="A4742" s="667"/>
      <c r="B4742" s="659"/>
      <c r="C4742" s="660"/>
      <c r="D4742" s="661"/>
      <c r="E4742" s="637"/>
      <c r="F4742" s="665"/>
      <c r="G4742" s="637"/>
      <c r="H4742" s="637"/>
      <c r="I4742" s="633"/>
    </row>
    <row r="4743" spans="1:9">
      <c r="A4743" s="630"/>
      <c r="B4743" s="629"/>
      <c r="C4743" s="630"/>
      <c r="D4743" s="631"/>
      <c r="E4743" s="664"/>
      <c r="F4743" s="665"/>
      <c r="G4743" s="637"/>
      <c r="H4743" s="637"/>
      <c r="I4743" s="630"/>
    </row>
    <row r="4744" spans="1:9">
      <c r="A4744" s="667"/>
      <c r="B4744" s="659"/>
      <c r="C4744" s="662"/>
      <c r="D4744" s="663"/>
      <c r="E4744" s="637"/>
      <c r="F4744" s="665"/>
      <c r="G4744" s="637"/>
      <c r="H4744" s="637"/>
      <c r="I4744" s="633"/>
    </row>
    <row r="4745" spans="1:9">
      <c r="A4745" s="667"/>
      <c r="B4745" s="659"/>
      <c r="C4745" s="662"/>
      <c r="D4745" s="663"/>
      <c r="E4745" s="637"/>
      <c r="F4745" s="665"/>
      <c r="G4745" s="637"/>
      <c r="H4745" s="637"/>
      <c r="I4745" s="633"/>
    </row>
    <row r="4746" spans="1:9">
      <c r="A4746" s="630"/>
      <c r="B4746" s="629"/>
      <c r="C4746" s="630"/>
      <c r="D4746" s="631"/>
      <c r="E4746" s="664"/>
      <c r="F4746" s="666"/>
      <c r="G4746" s="632"/>
      <c r="H4746" s="632"/>
      <c r="I4746" s="633"/>
    </row>
    <row r="4747" spans="1:9">
      <c r="A4747" s="630"/>
      <c r="B4747" s="629"/>
      <c r="C4747" s="630"/>
      <c r="D4747" s="631"/>
      <c r="E4747" s="664"/>
      <c r="F4747" s="665"/>
      <c r="G4747" s="637"/>
      <c r="H4747" s="637"/>
      <c r="I4747" s="630"/>
    </row>
    <row r="4748" spans="1:9">
      <c r="A4748" s="630"/>
      <c r="B4748" s="629"/>
      <c r="C4748" s="630"/>
      <c r="D4748" s="631"/>
      <c r="E4748" s="664"/>
      <c r="F4748" s="666"/>
      <c r="G4748" s="632"/>
      <c r="H4748" s="632"/>
      <c r="I4748" s="633"/>
    </row>
    <row r="4749" spans="1:9">
      <c r="A4749" s="630"/>
      <c r="B4749" s="629"/>
      <c r="C4749" s="630"/>
      <c r="D4749" s="631"/>
      <c r="E4749" s="664"/>
      <c r="F4749" s="665"/>
      <c r="G4749" s="637"/>
      <c r="H4749" s="637"/>
      <c r="I4749" s="630"/>
    </row>
    <row r="4750" spans="1:9">
      <c r="A4750" s="630"/>
      <c r="B4750" s="629"/>
      <c r="C4750" s="630"/>
      <c r="D4750" s="631"/>
      <c r="E4750" s="664"/>
      <c r="F4750" s="666"/>
      <c r="G4750" s="632"/>
      <c r="H4750" s="632"/>
      <c r="I4750" s="633"/>
    </row>
    <row r="4751" spans="1:9">
      <c r="A4751" s="667"/>
      <c r="B4751" s="659"/>
      <c r="C4751" s="662"/>
      <c r="D4751" s="668"/>
      <c r="E4751" s="637"/>
      <c r="F4751" s="665"/>
      <c r="G4751" s="637"/>
      <c r="H4751" s="637"/>
      <c r="I4751" s="633"/>
    </row>
    <row r="4752" spans="1:9">
      <c r="A4752" s="630"/>
      <c r="B4752" s="629"/>
      <c r="C4752" s="630"/>
      <c r="D4752" s="631"/>
      <c r="E4752" s="664"/>
      <c r="F4752" s="665"/>
      <c r="G4752" s="637"/>
      <c r="H4752" s="637"/>
      <c r="I4752" s="630"/>
    </row>
    <row r="4753" spans="1:9">
      <c r="A4753" s="630"/>
      <c r="B4753" s="629"/>
      <c r="C4753" s="630"/>
      <c r="D4753" s="631"/>
      <c r="E4753" s="664"/>
      <c r="F4753" s="666"/>
      <c r="G4753" s="632"/>
      <c r="H4753" s="632"/>
      <c r="I4753" s="633"/>
    </row>
    <row r="4754" spans="1:9" ht="15">
      <c r="A4754" s="667"/>
      <c r="B4754" s="659"/>
      <c r="C4754" s="660"/>
      <c r="D4754" s="661"/>
      <c r="E4754" s="637"/>
      <c r="F4754" s="665"/>
      <c r="G4754" s="637"/>
      <c r="H4754" s="637"/>
      <c r="I4754" s="642"/>
    </row>
    <row r="4755" spans="1:9">
      <c r="A4755" s="630"/>
      <c r="B4755" s="629"/>
      <c r="C4755" s="630"/>
      <c r="D4755" s="631"/>
      <c r="E4755" s="664"/>
      <c r="F4755" s="665"/>
      <c r="G4755" s="637"/>
      <c r="H4755" s="637"/>
      <c r="I4755" s="630"/>
    </row>
    <row r="4756" spans="1:9">
      <c r="A4756" s="630"/>
      <c r="B4756" s="629"/>
      <c r="C4756" s="630"/>
      <c r="D4756" s="631"/>
      <c r="E4756" s="664"/>
      <c r="F4756" s="666"/>
      <c r="G4756" s="632"/>
      <c r="H4756" s="632"/>
      <c r="I4756" s="633"/>
    </row>
    <row r="4757" spans="1:9">
      <c r="A4757" s="630"/>
      <c r="B4757" s="629"/>
      <c r="C4757" s="630"/>
      <c r="D4757" s="631"/>
      <c r="E4757" s="664"/>
      <c r="F4757" s="665"/>
      <c r="G4757" s="637"/>
      <c r="H4757" s="637"/>
      <c r="I4757" s="630"/>
    </row>
    <row r="4758" spans="1:9">
      <c r="A4758" s="630"/>
      <c r="B4758" s="629"/>
      <c r="C4758" s="630"/>
      <c r="D4758" s="631"/>
      <c r="E4758" s="664"/>
      <c r="F4758" s="666"/>
      <c r="G4758" s="632"/>
      <c r="H4758" s="632"/>
      <c r="I4758" s="633"/>
    </row>
    <row r="4759" spans="1:9">
      <c r="A4759" s="630"/>
      <c r="B4759" s="629"/>
      <c r="C4759" s="630"/>
      <c r="D4759" s="631"/>
      <c r="E4759" s="664"/>
      <c r="F4759" s="665"/>
      <c r="G4759" s="637"/>
      <c r="H4759" s="637"/>
      <c r="I4759" s="630"/>
    </row>
    <row r="4760" spans="1:9">
      <c r="A4760" s="630"/>
      <c r="B4760" s="629"/>
      <c r="C4760" s="630"/>
      <c r="D4760" s="631"/>
      <c r="E4760" s="664"/>
      <c r="F4760" s="666"/>
      <c r="G4760" s="632"/>
      <c r="H4760" s="632"/>
      <c r="I4760" s="633"/>
    </row>
    <row r="4761" spans="1:9">
      <c r="A4761" s="630"/>
      <c r="B4761" s="629"/>
      <c r="C4761" s="630"/>
      <c r="D4761" s="631"/>
      <c r="E4761" s="664"/>
      <c r="F4761" s="665"/>
      <c r="G4761" s="637"/>
      <c r="H4761" s="637"/>
      <c r="I4761" s="630"/>
    </row>
    <row r="4762" spans="1:9">
      <c r="A4762" s="630"/>
      <c r="B4762" s="629"/>
      <c r="C4762" s="630"/>
      <c r="D4762" s="631"/>
      <c r="E4762" s="664"/>
      <c r="F4762" s="666"/>
      <c r="G4762" s="632"/>
      <c r="H4762" s="632"/>
      <c r="I4762" s="633"/>
    </row>
    <row r="4763" spans="1:9">
      <c r="A4763" s="630"/>
      <c r="B4763" s="629"/>
      <c r="C4763" s="630"/>
      <c r="D4763" s="631"/>
      <c r="E4763" s="664"/>
      <c r="F4763" s="665"/>
      <c r="G4763" s="637"/>
      <c r="H4763" s="637"/>
      <c r="I4763" s="630"/>
    </row>
    <row r="4764" spans="1:9">
      <c r="A4764" s="630"/>
      <c r="B4764" s="629"/>
      <c r="C4764" s="630"/>
      <c r="D4764" s="631"/>
      <c r="E4764" s="664"/>
      <c r="F4764" s="666"/>
      <c r="G4764" s="632"/>
      <c r="H4764" s="632"/>
      <c r="I4764" s="633"/>
    </row>
    <row r="4765" spans="1:9">
      <c r="A4765" s="630"/>
      <c r="B4765" s="629"/>
      <c r="C4765" s="630"/>
      <c r="D4765" s="631"/>
      <c r="E4765" s="664"/>
      <c r="F4765" s="665"/>
      <c r="G4765" s="637"/>
      <c r="H4765" s="637"/>
      <c r="I4765" s="630"/>
    </row>
    <row r="4766" spans="1:9">
      <c r="A4766" s="630"/>
      <c r="B4766" s="629"/>
      <c r="C4766" s="630"/>
      <c r="D4766" s="631"/>
      <c r="E4766" s="664"/>
      <c r="F4766" s="666"/>
      <c r="G4766" s="632"/>
      <c r="H4766" s="632"/>
      <c r="I4766" s="633"/>
    </row>
    <row r="4767" spans="1:9">
      <c r="A4767" s="630"/>
      <c r="B4767" s="629"/>
      <c r="C4767" s="630"/>
      <c r="D4767" s="631"/>
      <c r="E4767" s="664"/>
      <c r="F4767" s="665"/>
      <c r="G4767" s="637"/>
      <c r="H4767" s="637"/>
      <c r="I4767" s="630"/>
    </row>
    <row r="4768" spans="1:9">
      <c r="A4768" s="630"/>
      <c r="B4768" s="629"/>
      <c r="C4768" s="630"/>
      <c r="D4768" s="631"/>
      <c r="E4768" s="664"/>
      <c r="F4768" s="666"/>
      <c r="G4768" s="632"/>
      <c r="H4768" s="632"/>
      <c r="I4768" s="633"/>
    </row>
    <row r="4769" spans="1:9">
      <c r="A4769" s="630"/>
      <c r="B4769" s="629"/>
      <c r="C4769" s="630"/>
      <c r="D4769" s="631"/>
      <c r="E4769" s="664"/>
      <c r="F4769" s="665"/>
      <c r="G4769" s="637"/>
      <c r="H4769" s="637"/>
      <c r="I4769" s="630"/>
    </row>
    <row r="4770" spans="1:9">
      <c r="A4770" s="630"/>
      <c r="B4770" s="629"/>
      <c r="C4770" s="630"/>
      <c r="D4770" s="631"/>
      <c r="E4770" s="664"/>
      <c r="F4770" s="666"/>
      <c r="G4770" s="632"/>
      <c r="H4770" s="632"/>
      <c r="I4770" s="633"/>
    </row>
    <row r="4771" spans="1:9">
      <c r="A4771" s="630"/>
      <c r="B4771" s="629"/>
      <c r="C4771" s="630"/>
      <c r="D4771" s="631"/>
      <c r="E4771" s="664"/>
      <c r="F4771" s="665"/>
      <c r="G4771" s="637"/>
      <c r="H4771" s="637"/>
      <c r="I4771" s="630"/>
    </row>
    <row r="4772" spans="1:9">
      <c r="A4772" s="630"/>
      <c r="B4772" s="629"/>
      <c r="C4772" s="630"/>
      <c r="D4772" s="631"/>
      <c r="E4772" s="664"/>
      <c r="F4772" s="666"/>
      <c r="G4772" s="632"/>
      <c r="H4772" s="632"/>
      <c r="I4772" s="633"/>
    </row>
    <row r="4773" spans="1:9">
      <c r="A4773" s="630"/>
      <c r="B4773" s="629"/>
      <c r="C4773" s="630"/>
      <c r="D4773" s="631"/>
      <c r="E4773" s="664"/>
      <c r="F4773" s="665"/>
      <c r="G4773" s="637"/>
      <c r="H4773" s="637"/>
      <c r="I4773" s="630"/>
    </row>
    <row r="4774" spans="1:9">
      <c r="A4774" s="630"/>
      <c r="B4774" s="629"/>
      <c r="C4774" s="630"/>
      <c r="D4774" s="631"/>
      <c r="E4774" s="664"/>
      <c r="F4774" s="666"/>
      <c r="G4774" s="632"/>
      <c r="H4774" s="632"/>
      <c r="I4774" s="633"/>
    </row>
    <row r="4775" spans="1:9" ht="15">
      <c r="A4775" s="667"/>
      <c r="B4775" s="662"/>
      <c r="C4775" s="660"/>
      <c r="D4775" s="661"/>
      <c r="E4775" s="637"/>
      <c r="F4775" s="665"/>
      <c r="G4775" s="637"/>
      <c r="H4775" s="637"/>
      <c r="I4775" s="642"/>
    </row>
    <row r="4776" spans="1:9">
      <c r="A4776" s="630"/>
      <c r="B4776" s="629"/>
      <c r="C4776" s="630"/>
      <c r="D4776" s="631"/>
      <c r="E4776" s="664"/>
      <c r="F4776" s="665"/>
      <c r="G4776" s="637"/>
      <c r="H4776" s="637"/>
      <c r="I4776" s="630"/>
    </row>
    <row r="4777" spans="1:9">
      <c r="A4777" s="667"/>
      <c r="B4777" s="659"/>
      <c r="C4777" s="662"/>
      <c r="D4777" s="663"/>
      <c r="E4777" s="637"/>
      <c r="F4777" s="665"/>
      <c r="G4777" s="637"/>
      <c r="H4777" s="637"/>
      <c r="I4777" s="633"/>
    </row>
    <row r="4778" spans="1:9">
      <c r="A4778" s="630"/>
      <c r="B4778" s="629"/>
      <c r="C4778" s="630"/>
      <c r="D4778" s="631"/>
      <c r="E4778" s="664"/>
      <c r="F4778" s="666"/>
      <c r="G4778" s="632"/>
      <c r="H4778" s="632"/>
      <c r="I4778" s="633"/>
    </row>
    <row r="4779" spans="1:9">
      <c r="A4779" s="630"/>
      <c r="B4779" s="629"/>
      <c r="C4779" s="630"/>
      <c r="D4779" s="631"/>
      <c r="E4779" s="664"/>
      <c r="F4779" s="665"/>
      <c r="G4779" s="637"/>
      <c r="H4779" s="637"/>
      <c r="I4779" s="630"/>
    </row>
    <row r="4780" spans="1:9">
      <c r="A4780" s="667"/>
      <c r="B4780" s="659"/>
      <c r="C4780" s="662"/>
      <c r="D4780" s="663"/>
      <c r="E4780" s="637"/>
      <c r="F4780" s="665"/>
      <c r="G4780" s="637"/>
      <c r="H4780" s="637"/>
      <c r="I4780" s="633"/>
    </row>
    <row r="4781" spans="1:9">
      <c r="A4781" s="630"/>
      <c r="B4781" s="629"/>
      <c r="C4781" s="630"/>
      <c r="D4781" s="631"/>
      <c r="E4781" s="664"/>
      <c r="F4781" s="666"/>
      <c r="G4781" s="632"/>
      <c r="H4781" s="632"/>
      <c r="I4781" s="633"/>
    </row>
    <row r="4782" spans="1:9">
      <c r="A4782" s="630"/>
      <c r="B4782" s="629"/>
      <c r="C4782" s="630"/>
      <c r="D4782" s="631"/>
      <c r="E4782" s="664"/>
      <c r="F4782" s="665"/>
      <c r="G4782" s="637"/>
      <c r="H4782" s="637"/>
      <c r="I4782" s="630"/>
    </row>
    <row r="4783" spans="1:9">
      <c r="A4783" s="630"/>
      <c r="B4783" s="629"/>
      <c r="C4783" s="630"/>
      <c r="D4783" s="631"/>
      <c r="E4783" s="664"/>
      <c r="F4783" s="666"/>
      <c r="G4783" s="632"/>
      <c r="H4783" s="632"/>
      <c r="I4783" s="633"/>
    </row>
    <row r="4784" spans="1:9">
      <c r="A4784" s="630"/>
      <c r="B4784" s="629"/>
      <c r="C4784" s="630"/>
      <c r="D4784" s="631"/>
      <c r="E4784" s="664"/>
      <c r="F4784" s="665"/>
      <c r="G4784" s="637"/>
      <c r="H4784" s="637"/>
      <c r="I4784" s="630"/>
    </row>
    <row r="4785" spans="1:9" ht="15">
      <c r="A4785" s="667"/>
      <c r="B4785" s="659"/>
      <c r="C4785" s="660"/>
      <c r="D4785" s="661"/>
      <c r="E4785" s="637"/>
      <c r="F4785" s="665"/>
      <c r="G4785" s="637"/>
      <c r="H4785" s="637"/>
      <c r="I4785" s="633"/>
    </row>
    <row r="4786" spans="1:9">
      <c r="A4786" s="630"/>
      <c r="B4786" s="629"/>
      <c r="C4786" s="630"/>
      <c r="D4786" s="631"/>
      <c r="E4786" s="664"/>
      <c r="F4786" s="666"/>
      <c r="G4786" s="632"/>
      <c r="H4786" s="632"/>
      <c r="I4786" s="633"/>
    </row>
    <row r="4787" spans="1:9" ht="15">
      <c r="A4787" s="667"/>
      <c r="B4787" s="659"/>
      <c r="C4787" s="660"/>
      <c r="D4787" s="661"/>
      <c r="E4787" s="637"/>
      <c r="F4787" s="665"/>
      <c r="G4787" s="637"/>
      <c r="H4787" s="637"/>
      <c r="I4787" s="633"/>
    </row>
    <row r="4788" spans="1:9">
      <c r="A4788" s="630"/>
      <c r="B4788" s="629"/>
      <c r="C4788" s="630"/>
      <c r="D4788" s="631"/>
      <c r="E4788" s="664"/>
      <c r="F4788" s="665"/>
      <c r="G4788" s="637"/>
      <c r="H4788" s="637"/>
      <c r="I4788" s="630"/>
    </row>
    <row r="4789" spans="1:9" ht="15">
      <c r="A4789" s="667"/>
      <c r="B4789" s="659"/>
      <c r="C4789" s="660"/>
      <c r="D4789" s="661"/>
      <c r="E4789" s="637"/>
      <c r="F4789" s="665"/>
      <c r="G4789" s="637"/>
      <c r="H4789" s="637"/>
      <c r="I4789" s="633"/>
    </row>
    <row r="4790" spans="1:9">
      <c r="A4790" s="630"/>
      <c r="B4790" s="629"/>
      <c r="C4790" s="630"/>
      <c r="D4790" s="631"/>
      <c r="E4790" s="664"/>
      <c r="F4790" s="666"/>
      <c r="G4790" s="632"/>
      <c r="H4790" s="632"/>
      <c r="I4790" s="633"/>
    </row>
    <row r="4791" spans="1:9">
      <c r="A4791" s="630"/>
      <c r="B4791" s="629"/>
      <c r="C4791" s="630"/>
      <c r="D4791" s="631"/>
      <c r="E4791" s="664"/>
      <c r="F4791" s="665"/>
      <c r="G4791" s="637"/>
      <c r="H4791" s="637"/>
      <c r="I4791" s="630"/>
    </row>
    <row r="4792" spans="1:9" ht="15">
      <c r="A4792" s="667"/>
      <c r="B4792" s="659"/>
      <c r="C4792" s="660"/>
      <c r="D4792" s="661"/>
      <c r="E4792" s="637"/>
      <c r="F4792" s="665"/>
      <c r="G4792" s="637"/>
      <c r="H4792" s="637"/>
      <c r="I4792" s="633"/>
    </row>
    <row r="4793" spans="1:9">
      <c r="A4793" s="630"/>
      <c r="B4793" s="629"/>
      <c r="C4793" s="630"/>
      <c r="D4793" s="631"/>
      <c r="E4793" s="664"/>
      <c r="F4793" s="666"/>
      <c r="G4793" s="632"/>
      <c r="H4793" s="632"/>
      <c r="I4793" s="633"/>
    </row>
    <row r="4794" spans="1:9">
      <c r="A4794" s="667"/>
      <c r="B4794" s="659"/>
      <c r="C4794" s="662"/>
      <c r="D4794" s="663"/>
      <c r="E4794" s="637"/>
      <c r="F4794" s="665"/>
      <c r="G4794" s="637"/>
      <c r="H4794" s="637"/>
      <c r="I4794" s="633"/>
    </row>
    <row r="4795" spans="1:9">
      <c r="A4795" s="630"/>
      <c r="B4795" s="629"/>
      <c r="C4795" s="630"/>
      <c r="D4795" s="631"/>
      <c r="E4795" s="664"/>
      <c r="F4795" s="665"/>
      <c r="G4795" s="637"/>
      <c r="H4795" s="637"/>
      <c r="I4795" s="630"/>
    </row>
    <row r="4796" spans="1:9" ht="15">
      <c r="A4796" s="667"/>
      <c r="B4796" s="659"/>
      <c r="C4796" s="660"/>
      <c r="D4796" s="661"/>
      <c r="E4796" s="637"/>
      <c r="F4796" s="665"/>
      <c r="G4796" s="637"/>
      <c r="H4796" s="637"/>
      <c r="I4796" s="633"/>
    </row>
    <row r="4797" spans="1:9">
      <c r="A4797" s="630"/>
      <c r="B4797" s="629"/>
      <c r="C4797" s="630"/>
      <c r="D4797" s="631"/>
      <c r="E4797" s="664"/>
      <c r="F4797" s="666"/>
      <c r="G4797" s="632"/>
      <c r="H4797" s="632"/>
      <c r="I4797" s="633"/>
    </row>
    <row r="4798" spans="1:9">
      <c r="A4798" s="630"/>
      <c r="B4798" s="629"/>
      <c r="C4798" s="630"/>
      <c r="D4798" s="631"/>
      <c r="E4798" s="664"/>
      <c r="F4798" s="665"/>
      <c r="G4798" s="637"/>
      <c r="H4798" s="637"/>
      <c r="I4798" s="630"/>
    </row>
    <row r="4799" spans="1:9">
      <c r="A4799" s="630"/>
      <c r="B4799" s="629"/>
      <c r="C4799" s="630"/>
      <c r="D4799" s="631"/>
      <c r="E4799" s="664"/>
      <c r="F4799" s="666"/>
      <c r="G4799" s="632"/>
      <c r="H4799" s="632"/>
      <c r="I4799" s="633"/>
    </row>
    <row r="4800" spans="1:9">
      <c r="A4800" s="630"/>
      <c r="B4800" s="629"/>
      <c r="C4800" s="630"/>
      <c r="D4800" s="631"/>
      <c r="E4800" s="664"/>
      <c r="F4800" s="665"/>
      <c r="G4800" s="637"/>
      <c r="H4800" s="637"/>
      <c r="I4800" s="630"/>
    </row>
    <row r="4801" spans="1:9">
      <c r="A4801" s="630"/>
      <c r="B4801" s="629"/>
      <c r="C4801" s="630"/>
      <c r="D4801" s="631"/>
      <c r="E4801" s="664"/>
      <c r="F4801" s="666"/>
      <c r="G4801" s="632"/>
      <c r="H4801" s="632"/>
      <c r="I4801" s="633"/>
    </row>
    <row r="4802" spans="1:9">
      <c r="A4802" s="667"/>
      <c r="B4802" s="659"/>
      <c r="C4802" s="662"/>
      <c r="D4802" s="663"/>
      <c r="E4802" s="637"/>
      <c r="F4802" s="665"/>
      <c r="G4802" s="637"/>
      <c r="H4802" s="637"/>
      <c r="I4802" s="633"/>
    </row>
    <row r="4803" spans="1:9">
      <c r="A4803" s="630"/>
      <c r="B4803" s="629"/>
      <c r="C4803" s="630"/>
      <c r="D4803" s="631"/>
      <c r="E4803" s="664"/>
      <c r="F4803" s="665"/>
      <c r="G4803" s="637"/>
      <c r="H4803" s="637"/>
      <c r="I4803" s="630"/>
    </row>
    <row r="4804" spans="1:9" ht="15">
      <c r="A4804" s="667"/>
      <c r="B4804" s="659"/>
      <c r="C4804" s="660"/>
      <c r="D4804" s="661"/>
      <c r="E4804" s="637"/>
      <c r="F4804" s="665"/>
      <c r="G4804" s="637"/>
      <c r="H4804" s="637"/>
      <c r="I4804" s="633"/>
    </row>
    <row r="4805" spans="1:9">
      <c r="A4805" s="630"/>
      <c r="B4805" s="629"/>
      <c r="C4805" s="630"/>
      <c r="D4805" s="631"/>
      <c r="E4805" s="664"/>
      <c r="F4805" s="666"/>
      <c r="G4805" s="632"/>
      <c r="H4805" s="632"/>
      <c r="I4805" s="633"/>
    </row>
    <row r="4806" spans="1:9">
      <c r="A4806" s="630"/>
      <c r="B4806" s="629"/>
      <c r="C4806" s="630"/>
      <c r="D4806" s="631"/>
      <c r="E4806" s="664"/>
      <c r="F4806" s="665"/>
      <c r="G4806" s="637"/>
      <c r="H4806" s="637"/>
      <c r="I4806" s="630"/>
    </row>
    <row r="4807" spans="1:9">
      <c r="A4807" s="630"/>
      <c r="B4807" s="629"/>
      <c r="C4807" s="630"/>
      <c r="D4807" s="631"/>
      <c r="E4807" s="664"/>
      <c r="F4807" s="666"/>
      <c r="G4807" s="632"/>
      <c r="H4807" s="632"/>
      <c r="I4807" s="633"/>
    </row>
    <row r="4808" spans="1:9" ht="15">
      <c r="A4808" s="667"/>
      <c r="B4808" s="659"/>
      <c r="C4808" s="660"/>
      <c r="D4808" s="661"/>
      <c r="E4808" s="637"/>
      <c r="F4808" s="665"/>
      <c r="G4808" s="637"/>
      <c r="H4808" s="637"/>
      <c r="I4808" s="633"/>
    </row>
    <row r="4809" spans="1:9">
      <c r="A4809" s="630"/>
      <c r="B4809" s="629"/>
      <c r="C4809" s="630"/>
      <c r="D4809" s="631"/>
      <c r="E4809" s="664"/>
      <c r="F4809" s="665"/>
      <c r="G4809" s="637"/>
      <c r="H4809" s="637"/>
      <c r="I4809" s="630"/>
    </row>
    <row r="4810" spans="1:9">
      <c r="A4810" s="630"/>
      <c r="B4810" s="629"/>
      <c r="C4810" s="630"/>
      <c r="D4810" s="631"/>
      <c r="E4810" s="664"/>
      <c r="F4810" s="666"/>
      <c r="G4810" s="632"/>
      <c r="H4810" s="632"/>
      <c r="I4810" s="633"/>
    </row>
    <row r="4811" spans="1:9">
      <c r="A4811" s="630"/>
      <c r="B4811" s="629"/>
      <c r="C4811" s="630"/>
      <c r="D4811" s="631"/>
      <c r="E4811" s="664"/>
      <c r="F4811" s="665"/>
      <c r="G4811" s="637"/>
      <c r="H4811" s="637"/>
      <c r="I4811" s="630"/>
    </row>
    <row r="4812" spans="1:9">
      <c r="A4812" s="630"/>
      <c r="B4812" s="629"/>
      <c r="C4812" s="630"/>
      <c r="D4812" s="631"/>
      <c r="E4812" s="664"/>
      <c r="F4812" s="666"/>
      <c r="G4812" s="632"/>
      <c r="H4812" s="632"/>
      <c r="I4812" s="633"/>
    </row>
    <row r="4813" spans="1:9">
      <c r="A4813" s="630"/>
      <c r="B4813" s="629"/>
      <c r="C4813" s="630"/>
      <c r="D4813" s="631"/>
      <c r="E4813" s="664"/>
      <c r="F4813" s="665"/>
      <c r="G4813" s="637"/>
      <c r="H4813" s="637"/>
      <c r="I4813" s="630"/>
    </row>
    <row r="4814" spans="1:9">
      <c r="A4814" s="630"/>
      <c r="B4814" s="629"/>
      <c r="C4814" s="630"/>
      <c r="D4814" s="631"/>
      <c r="E4814" s="664"/>
      <c r="F4814" s="666"/>
      <c r="G4814" s="632"/>
      <c r="H4814" s="632"/>
      <c r="I4814" s="633"/>
    </row>
    <row r="4815" spans="1:9">
      <c r="A4815" s="630"/>
      <c r="B4815" s="629"/>
      <c r="C4815" s="630"/>
      <c r="D4815" s="631"/>
      <c r="E4815" s="664"/>
      <c r="F4815" s="665"/>
      <c r="G4815" s="637"/>
      <c r="H4815" s="637"/>
      <c r="I4815" s="630"/>
    </row>
    <row r="4816" spans="1:9">
      <c r="A4816" s="630"/>
      <c r="B4816" s="629"/>
      <c r="C4816" s="630"/>
      <c r="D4816" s="631"/>
      <c r="E4816" s="664"/>
      <c r="F4816" s="666"/>
      <c r="G4816" s="632"/>
      <c r="H4816" s="632"/>
      <c r="I4816" s="633"/>
    </row>
    <row r="4817" spans="1:9">
      <c r="A4817" s="630"/>
      <c r="B4817" s="629"/>
      <c r="C4817" s="630"/>
      <c r="D4817" s="631"/>
      <c r="E4817" s="664"/>
      <c r="F4817" s="665"/>
      <c r="G4817" s="637"/>
      <c r="H4817" s="637"/>
      <c r="I4817" s="630"/>
    </row>
    <row r="4818" spans="1:9">
      <c r="A4818" s="630"/>
      <c r="B4818" s="629"/>
      <c r="C4818" s="630"/>
      <c r="D4818" s="631"/>
      <c r="E4818" s="664"/>
      <c r="F4818" s="666"/>
      <c r="G4818" s="632"/>
      <c r="H4818" s="632"/>
      <c r="I4818" s="633"/>
    </row>
    <row r="4819" spans="1:9">
      <c r="A4819" s="630"/>
      <c r="B4819" s="629"/>
      <c r="C4819" s="630"/>
      <c r="D4819" s="631"/>
      <c r="E4819" s="664"/>
      <c r="F4819" s="665"/>
      <c r="G4819" s="637"/>
      <c r="H4819" s="637"/>
      <c r="I4819" s="630"/>
    </row>
    <row r="4820" spans="1:9">
      <c r="A4820" s="630"/>
      <c r="B4820" s="629"/>
      <c r="C4820" s="630"/>
      <c r="D4820" s="631"/>
      <c r="E4820" s="664"/>
      <c r="F4820" s="666"/>
      <c r="G4820" s="632"/>
      <c r="H4820" s="632"/>
      <c r="I4820" s="633"/>
    </row>
    <row r="4821" spans="1:9">
      <c r="A4821" s="630"/>
      <c r="B4821" s="629"/>
      <c r="C4821" s="630"/>
      <c r="D4821" s="631"/>
      <c r="E4821" s="664"/>
      <c r="F4821" s="665"/>
      <c r="G4821" s="637"/>
      <c r="H4821" s="637"/>
      <c r="I4821" s="630"/>
    </row>
    <row r="4822" spans="1:9">
      <c r="A4822" s="630"/>
      <c r="B4822" s="629"/>
      <c r="C4822" s="630"/>
      <c r="D4822" s="631"/>
      <c r="E4822" s="664"/>
      <c r="F4822" s="666"/>
      <c r="G4822" s="632"/>
      <c r="H4822" s="632"/>
      <c r="I4822" s="633"/>
    </row>
    <row r="4823" spans="1:9">
      <c r="A4823" s="630"/>
      <c r="B4823" s="629"/>
      <c r="C4823" s="630"/>
      <c r="D4823" s="631"/>
      <c r="E4823" s="664"/>
      <c r="F4823" s="665"/>
      <c r="G4823" s="637"/>
      <c r="H4823" s="637"/>
      <c r="I4823" s="630"/>
    </row>
    <row r="4824" spans="1:9">
      <c r="A4824" s="667"/>
      <c r="B4824" s="659"/>
      <c r="C4824" s="662"/>
      <c r="D4824" s="663"/>
      <c r="E4824" s="637"/>
      <c r="F4824" s="665"/>
      <c r="G4824" s="637"/>
      <c r="H4824" s="637"/>
      <c r="I4824" s="633"/>
    </row>
    <row r="4825" spans="1:9">
      <c r="A4825" s="630"/>
      <c r="B4825" s="629"/>
      <c r="C4825" s="630"/>
      <c r="D4825" s="631"/>
      <c r="E4825" s="664"/>
      <c r="F4825" s="666"/>
      <c r="G4825" s="632"/>
      <c r="H4825" s="632"/>
      <c r="I4825" s="633"/>
    </row>
    <row r="4826" spans="1:9" ht="15">
      <c r="A4826" s="667"/>
      <c r="B4826" s="659"/>
      <c r="C4826" s="660"/>
      <c r="D4826" s="661"/>
      <c r="E4826" s="637"/>
      <c r="F4826" s="665"/>
      <c r="G4826" s="637"/>
      <c r="H4826" s="637"/>
      <c r="I4826" s="633"/>
    </row>
    <row r="4827" spans="1:9">
      <c r="A4827" s="630"/>
      <c r="B4827" s="629"/>
      <c r="C4827" s="630"/>
      <c r="D4827" s="631"/>
      <c r="E4827" s="664"/>
      <c r="F4827" s="665"/>
      <c r="G4827" s="637"/>
      <c r="H4827" s="637"/>
      <c r="I4827" s="630"/>
    </row>
    <row r="4828" spans="1:9">
      <c r="A4828" s="630"/>
      <c r="B4828" s="629"/>
      <c r="C4828" s="630"/>
      <c r="D4828" s="631"/>
      <c r="E4828" s="664"/>
      <c r="F4828" s="666"/>
      <c r="G4828" s="632"/>
      <c r="H4828" s="632"/>
      <c r="I4828" s="633"/>
    </row>
    <row r="4829" spans="1:9">
      <c r="A4829" s="630"/>
      <c r="B4829" s="629"/>
      <c r="C4829" s="630"/>
      <c r="D4829" s="631"/>
      <c r="E4829" s="664"/>
      <c r="F4829" s="665"/>
      <c r="G4829" s="637"/>
      <c r="H4829" s="637"/>
      <c r="I4829" s="630"/>
    </row>
    <row r="4830" spans="1:9" ht="15">
      <c r="A4830" s="667"/>
      <c r="B4830" s="659"/>
      <c r="C4830" s="660"/>
      <c r="D4830" s="661"/>
      <c r="E4830" s="637"/>
      <c r="F4830" s="665"/>
      <c r="G4830" s="637"/>
      <c r="H4830" s="637"/>
      <c r="I4830" s="633"/>
    </row>
    <row r="4831" spans="1:9">
      <c r="A4831" s="667"/>
      <c r="B4831" s="659"/>
      <c r="C4831" s="662"/>
      <c r="D4831" s="663"/>
      <c r="E4831" s="637"/>
      <c r="F4831" s="665"/>
      <c r="G4831" s="637"/>
      <c r="H4831" s="637"/>
      <c r="I4831" s="633"/>
    </row>
    <row r="4832" spans="1:9">
      <c r="A4832" s="630"/>
      <c r="B4832" s="629"/>
      <c r="C4832" s="630"/>
      <c r="D4832" s="631"/>
      <c r="E4832" s="664"/>
      <c r="F4832" s="666"/>
      <c r="G4832" s="632"/>
      <c r="H4832" s="632"/>
      <c r="I4832" s="633"/>
    </row>
    <row r="4833" spans="1:9">
      <c r="A4833" s="630"/>
      <c r="B4833" s="629"/>
      <c r="C4833" s="630"/>
      <c r="D4833" s="631"/>
      <c r="E4833" s="664"/>
      <c r="F4833" s="665"/>
      <c r="G4833" s="637"/>
      <c r="H4833" s="637"/>
      <c r="I4833" s="630"/>
    </row>
    <row r="4834" spans="1:9">
      <c r="A4834" s="667"/>
      <c r="B4834" s="659"/>
      <c r="C4834" s="662"/>
      <c r="D4834" s="663"/>
      <c r="E4834" s="637"/>
      <c r="F4834" s="665"/>
      <c r="G4834" s="637"/>
      <c r="H4834" s="637"/>
      <c r="I4834" s="633"/>
    </row>
    <row r="4835" spans="1:9">
      <c r="A4835" s="630"/>
      <c r="B4835" s="629"/>
      <c r="C4835" s="630"/>
      <c r="D4835" s="631"/>
      <c r="E4835" s="664"/>
      <c r="F4835" s="666"/>
      <c r="G4835" s="632"/>
      <c r="H4835" s="632"/>
      <c r="I4835" s="633"/>
    </row>
    <row r="4836" spans="1:9">
      <c r="A4836" s="630"/>
      <c r="B4836" s="629"/>
      <c r="C4836" s="630"/>
      <c r="D4836" s="631"/>
      <c r="E4836" s="664"/>
      <c r="F4836" s="665"/>
      <c r="G4836" s="637"/>
      <c r="H4836" s="637"/>
      <c r="I4836" s="630"/>
    </row>
    <row r="4837" spans="1:9">
      <c r="A4837" s="630"/>
      <c r="B4837" s="629"/>
      <c r="C4837" s="630"/>
      <c r="D4837" s="631"/>
      <c r="E4837" s="664"/>
      <c r="F4837" s="666"/>
      <c r="G4837" s="632"/>
      <c r="H4837" s="632"/>
      <c r="I4837" s="633"/>
    </row>
    <row r="4838" spans="1:9">
      <c r="A4838" s="630"/>
      <c r="B4838" s="629"/>
      <c r="C4838" s="630"/>
      <c r="D4838" s="631"/>
      <c r="E4838" s="664"/>
      <c r="F4838" s="665"/>
      <c r="G4838" s="637"/>
      <c r="H4838" s="637"/>
      <c r="I4838" s="630"/>
    </row>
    <row r="4839" spans="1:9">
      <c r="A4839" s="630"/>
      <c r="B4839" s="629"/>
      <c r="C4839" s="630"/>
      <c r="D4839" s="631"/>
      <c r="E4839" s="664"/>
      <c r="F4839" s="666"/>
      <c r="G4839" s="632"/>
      <c r="H4839" s="632"/>
      <c r="I4839" s="633"/>
    </row>
    <row r="4840" spans="1:9">
      <c r="A4840" s="630"/>
      <c r="B4840" s="629"/>
      <c r="C4840" s="630"/>
      <c r="D4840" s="631"/>
      <c r="E4840" s="664"/>
      <c r="F4840" s="665"/>
      <c r="G4840" s="637"/>
      <c r="H4840" s="637"/>
      <c r="I4840" s="630"/>
    </row>
    <row r="4841" spans="1:9">
      <c r="A4841" s="630"/>
      <c r="B4841" s="629"/>
      <c r="C4841" s="630"/>
      <c r="D4841" s="631"/>
      <c r="E4841" s="664"/>
      <c r="F4841" s="666"/>
      <c r="G4841" s="632"/>
      <c r="H4841" s="632"/>
      <c r="I4841" s="633"/>
    </row>
    <row r="4842" spans="1:9" ht="15">
      <c r="A4842" s="667"/>
      <c r="B4842" s="659"/>
      <c r="C4842" s="660"/>
      <c r="D4842" s="661"/>
      <c r="E4842" s="637"/>
      <c r="F4842" s="665"/>
      <c r="G4842" s="637"/>
      <c r="H4842" s="637"/>
      <c r="I4842" s="633"/>
    </row>
    <row r="4843" spans="1:9">
      <c r="A4843" s="630"/>
      <c r="B4843" s="629"/>
      <c r="C4843" s="630"/>
      <c r="D4843" s="631"/>
      <c r="E4843" s="664"/>
      <c r="F4843" s="665"/>
      <c r="G4843" s="637"/>
      <c r="H4843" s="637"/>
      <c r="I4843" s="630"/>
    </row>
    <row r="4844" spans="1:9">
      <c r="A4844" s="630"/>
      <c r="B4844" s="629"/>
      <c r="C4844" s="630"/>
      <c r="D4844" s="631"/>
      <c r="E4844" s="664"/>
      <c r="F4844" s="666"/>
      <c r="G4844" s="632"/>
      <c r="H4844" s="632"/>
      <c r="I4844" s="633"/>
    </row>
    <row r="4845" spans="1:9">
      <c r="A4845" s="630"/>
      <c r="B4845" s="629"/>
      <c r="C4845" s="630"/>
      <c r="D4845" s="631"/>
      <c r="E4845" s="664"/>
      <c r="F4845" s="665"/>
      <c r="G4845" s="637"/>
      <c r="H4845" s="637"/>
      <c r="I4845" s="630"/>
    </row>
    <row r="4846" spans="1:9">
      <c r="A4846" s="630"/>
      <c r="B4846" s="629"/>
      <c r="C4846" s="630"/>
      <c r="D4846" s="631"/>
      <c r="E4846" s="664"/>
      <c r="F4846" s="666"/>
      <c r="G4846" s="632"/>
      <c r="H4846" s="632"/>
      <c r="I4846" s="633"/>
    </row>
    <row r="4847" spans="1:9" ht="15">
      <c r="A4847" s="667"/>
      <c r="B4847" s="659"/>
      <c r="C4847" s="660"/>
      <c r="D4847" s="661"/>
      <c r="E4847" s="637"/>
      <c r="F4847" s="665"/>
      <c r="G4847" s="637"/>
      <c r="H4847" s="637"/>
      <c r="I4847" s="633"/>
    </row>
    <row r="4848" spans="1:9">
      <c r="A4848" s="630"/>
      <c r="B4848" s="629"/>
      <c r="C4848" s="630"/>
      <c r="D4848" s="631"/>
      <c r="E4848" s="664"/>
      <c r="F4848" s="665"/>
      <c r="G4848" s="637"/>
      <c r="H4848" s="637"/>
      <c r="I4848" s="630"/>
    </row>
    <row r="4849" spans="1:9">
      <c r="A4849" s="630"/>
      <c r="B4849" s="629"/>
      <c r="C4849" s="630"/>
      <c r="D4849" s="631"/>
      <c r="E4849" s="664"/>
      <c r="F4849" s="666"/>
      <c r="G4849" s="632"/>
      <c r="H4849" s="632"/>
      <c r="I4849" s="633"/>
    </row>
    <row r="4850" spans="1:9" ht="15">
      <c r="A4850" s="667"/>
      <c r="B4850" s="659"/>
      <c r="C4850" s="660"/>
      <c r="D4850" s="661"/>
      <c r="E4850" s="637"/>
      <c r="F4850" s="665"/>
      <c r="G4850" s="637"/>
      <c r="H4850" s="637"/>
      <c r="I4850" s="633"/>
    </row>
    <row r="4851" spans="1:9">
      <c r="A4851" s="630"/>
      <c r="B4851" s="629"/>
      <c r="C4851" s="630"/>
      <c r="D4851" s="631"/>
      <c r="E4851" s="664"/>
      <c r="F4851" s="665"/>
      <c r="G4851" s="637"/>
      <c r="H4851" s="637"/>
      <c r="I4851" s="630"/>
    </row>
    <row r="4852" spans="1:9">
      <c r="A4852" s="630"/>
      <c r="B4852" s="629"/>
      <c r="C4852" s="630"/>
      <c r="D4852" s="631"/>
      <c r="E4852" s="664"/>
      <c r="F4852" s="666"/>
      <c r="G4852" s="632"/>
      <c r="H4852" s="632"/>
      <c r="I4852" s="633"/>
    </row>
    <row r="4853" spans="1:9">
      <c r="A4853" s="630"/>
      <c r="B4853" s="629"/>
      <c r="C4853" s="630"/>
      <c r="D4853" s="631"/>
      <c r="E4853" s="664"/>
      <c r="F4853" s="665"/>
      <c r="G4853" s="637"/>
      <c r="H4853" s="637"/>
      <c r="I4853" s="630"/>
    </row>
    <row r="4854" spans="1:9">
      <c r="A4854" s="630"/>
      <c r="B4854" s="629"/>
      <c r="C4854" s="630"/>
      <c r="D4854" s="631"/>
      <c r="E4854" s="664"/>
      <c r="F4854" s="666"/>
      <c r="G4854" s="632"/>
      <c r="H4854" s="632"/>
      <c r="I4854" s="633"/>
    </row>
    <row r="4855" spans="1:9">
      <c r="A4855" s="630"/>
      <c r="B4855" s="629"/>
      <c r="C4855" s="630"/>
      <c r="D4855" s="631"/>
      <c r="E4855" s="664"/>
      <c r="F4855" s="665"/>
      <c r="G4855" s="637"/>
      <c r="H4855" s="637"/>
      <c r="I4855" s="630"/>
    </row>
    <row r="4856" spans="1:9">
      <c r="A4856" s="630"/>
      <c r="B4856" s="629"/>
      <c r="C4856" s="630"/>
      <c r="D4856" s="631"/>
      <c r="E4856" s="664"/>
      <c r="F4856" s="666"/>
      <c r="G4856" s="632"/>
      <c r="H4856" s="632"/>
      <c r="I4856" s="633"/>
    </row>
    <row r="4857" spans="1:9">
      <c r="A4857" s="667"/>
      <c r="B4857" s="659"/>
      <c r="C4857" s="662"/>
      <c r="D4857" s="663"/>
      <c r="E4857" s="637"/>
      <c r="F4857" s="665"/>
      <c r="G4857" s="637"/>
      <c r="H4857" s="637"/>
      <c r="I4857" s="633"/>
    </row>
    <row r="4858" spans="1:9">
      <c r="A4858" s="630"/>
      <c r="B4858" s="629"/>
      <c r="C4858" s="630"/>
      <c r="D4858" s="631"/>
      <c r="E4858" s="664"/>
      <c r="F4858" s="665"/>
      <c r="G4858" s="637"/>
      <c r="H4858" s="637"/>
      <c r="I4858" s="630"/>
    </row>
    <row r="4859" spans="1:9">
      <c r="A4859" s="630"/>
      <c r="B4859" s="629"/>
      <c r="C4859" s="630"/>
      <c r="D4859" s="631"/>
      <c r="E4859" s="664"/>
      <c r="F4859" s="666"/>
      <c r="G4859" s="632"/>
      <c r="H4859" s="632"/>
      <c r="I4859" s="633"/>
    </row>
    <row r="4860" spans="1:9">
      <c r="A4860" s="630"/>
      <c r="B4860" s="629"/>
      <c r="C4860" s="630"/>
      <c r="D4860" s="631"/>
      <c r="E4860" s="664"/>
      <c r="F4860" s="665"/>
      <c r="G4860" s="637"/>
      <c r="H4860" s="637"/>
      <c r="I4860" s="630"/>
    </row>
    <row r="4861" spans="1:9" ht="15">
      <c r="A4861" s="667"/>
      <c r="B4861" s="659"/>
      <c r="C4861" s="660"/>
      <c r="D4861" s="661"/>
      <c r="E4861" s="637"/>
      <c r="F4861" s="665"/>
      <c r="G4861" s="637"/>
      <c r="H4861" s="637"/>
      <c r="I4861" s="633"/>
    </row>
    <row r="4862" spans="1:9">
      <c r="A4862" s="630"/>
      <c r="B4862" s="629"/>
      <c r="C4862" s="630"/>
      <c r="D4862" s="631"/>
      <c r="E4862" s="664"/>
      <c r="F4862" s="666"/>
      <c r="G4862" s="632"/>
      <c r="H4862" s="632"/>
      <c r="I4862" s="633"/>
    </row>
    <row r="4863" spans="1:9">
      <c r="A4863" s="630"/>
      <c r="B4863" s="629"/>
      <c r="C4863" s="630"/>
      <c r="D4863" s="631"/>
      <c r="E4863" s="664"/>
      <c r="F4863" s="665"/>
      <c r="G4863" s="637"/>
      <c r="H4863" s="637"/>
      <c r="I4863" s="630"/>
    </row>
    <row r="4864" spans="1:9">
      <c r="A4864" s="630"/>
      <c r="B4864" s="629"/>
      <c r="C4864" s="630"/>
      <c r="D4864" s="631"/>
      <c r="E4864" s="664"/>
      <c r="F4864" s="666"/>
      <c r="G4864" s="632"/>
      <c r="H4864" s="632"/>
      <c r="I4864" s="633"/>
    </row>
    <row r="4865" spans="1:9">
      <c r="A4865" s="630"/>
      <c r="B4865" s="629"/>
      <c r="C4865" s="630"/>
      <c r="D4865" s="631"/>
      <c r="E4865" s="664"/>
      <c r="F4865" s="665"/>
      <c r="G4865" s="637"/>
      <c r="H4865" s="637"/>
      <c r="I4865" s="630"/>
    </row>
    <row r="4866" spans="1:9">
      <c r="A4866" s="630"/>
      <c r="B4866" s="629"/>
      <c r="C4866" s="630"/>
      <c r="D4866" s="631"/>
      <c r="E4866" s="664"/>
      <c r="F4866" s="666"/>
      <c r="G4866" s="632"/>
      <c r="H4866" s="632"/>
      <c r="I4866" s="633"/>
    </row>
    <row r="4867" spans="1:9">
      <c r="A4867" s="630"/>
      <c r="B4867" s="629"/>
      <c r="C4867" s="630"/>
      <c r="D4867" s="631"/>
      <c r="E4867" s="664"/>
      <c r="F4867" s="665"/>
      <c r="G4867" s="637"/>
      <c r="H4867" s="637"/>
      <c r="I4867" s="630"/>
    </row>
    <row r="4868" spans="1:9">
      <c r="A4868" s="630"/>
      <c r="B4868" s="629"/>
      <c r="C4868" s="630"/>
      <c r="D4868" s="631"/>
      <c r="E4868" s="664"/>
      <c r="F4868" s="666"/>
      <c r="G4868" s="632"/>
      <c r="H4868" s="632"/>
      <c r="I4868" s="633"/>
    </row>
    <row r="4869" spans="1:9">
      <c r="A4869" s="630"/>
      <c r="B4869" s="629"/>
      <c r="C4869" s="630"/>
      <c r="D4869" s="631"/>
      <c r="E4869" s="664"/>
      <c r="F4869" s="665"/>
      <c r="G4869" s="637"/>
      <c r="H4869" s="637"/>
      <c r="I4869" s="630"/>
    </row>
    <row r="4870" spans="1:9">
      <c r="A4870" s="630"/>
      <c r="B4870" s="629"/>
      <c r="C4870" s="630"/>
      <c r="D4870" s="631"/>
      <c r="E4870" s="664"/>
      <c r="F4870" s="666"/>
      <c r="G4870" s="632"/>
      <c r="H4870" s="632"/>
      <c r="I4870" s="633"/>
    </row>
    <row r="4871" spans="1:9">
      <c r="A4871" s="630"/>
      <c r="B4871" s="629"/>
      <c r="C4871" s="630"/>
      <c r="D4871" s="631"/>
      <c r="E4871" s="664"/>
      <c r="F4871" s="665"/>
      <c r="G4871" s="637"/>
      <c r="H4871" s="637"/>
      <c r="I4871" s="630"/>
    </row>
    <row r="4872" spans="1:9">
      <c r="A4872" s="630"/>
      <c r="B4872" s="629"/>
      <c r="C4872" s="630"/>
      <c r="D4872" s="631"/>
      <c r="E4872" s="664"/>
      <c r="F4872" s="666"/>
      <c r="G4872" s="632"/>
      <c r="H4872" s="632"/>
      <c r="I4872" s="633"/>
    </row>
    <row r="4873" spans="1:9">
      <c r="A4873" s="630"/>
      <c r="B4873" s="629"/>
      <c r="C4873" s="630"/>
      <c r="D4873" s="631"/>
      <c r="E4873" s="664"/>
      <c r="F4873" s="665"/>
      <c r="G4873" s="637"/>
      <c r="H4873" s="637"/>
      <c r="I4873" s="630"/>
    </row>
    <row r="4874" spans="1:9">
      <c r="A4874" s="630"/>
      <c r="B4874" s="629"/>
      <c r="C4874" s="630"/>
      <c r="D4874" s="631"/>
      <c r="E4874" s="664"/>
      <c r="F4874" s="666"/>
      <c r="G4874" s="632"/>
      <c r="H4874" s="632"/>
      <c r="I4874" s="633"/>
    </row>
    <row r="4875" spans="1:9">
      <c r="A4875" s="630"/>
      <c r="B4875" s="629"/>
      <c r="C4875" s="630"/>
      <c r="D4875" s="631"/>
      <c r="E4875" s="664"/>
      <c r="F4875" s="665"/>
      <c r="G4875" s="637"/>
      <c r="H4875" s="637"/>
      <c r="I4875" s="630"/>
    </row>
    <row r="4876" spans="1:9">
      <c r="A4876" s="630"/>
      <c r="B4876" s="629"/>
      <c r="C4876" s="630"/>
      <c r="D4876" s="631"/>
      <c r="E4876" s="664"/>
      <c r="F4876" s="666"/>
      <c r="G4876" s="632"/>
      <c r="H4876" s="632"/>
      <c r="I4876" s="633"/>
    </row>
    <row r="4877" spans="1:9">
      <c r="A4877" s="630"/>
      <c r="B4877" s="629"/>
      <c r="C4877" s="630"/>
      <c r="D4877" s="631"/>
      <c r="E4877" s="664"/>
      <c r="F4877" s="665"/>
      <c r="G4877" s="637"/>
      <c r="H4877" s="637"/>
      <c r="I4877" s="630"/>
    </row>
    <row r="4878" spans="1:9">
      <c r="A4878" s="630"/>
      <c r="B4878" s="629"/>
      <c r="C4878" s="630"/>
      <c r="D4878" s="631"/>
      <c r="E4878" s="664"/>
      <c r="F4878" s="666"/>
      <c r="G4878" s="632"/>
      <c r="H4878" s="632"/>
      <c r="I4878" s="633"/>
    </row>
    <row r="4879" spans="1:9" ht="15">
      <c r="A4879" s="667"/>
      <c r="B4879" s="659"/>
      <c r="C4879" s="660"/>
      <c r="D4879" s="661"/>
      <c r="E4879" s="637"/>
      <c r="F4879" s="665"/>
      <c r="G4879" s="637"/>
      <c r="H4879" s="637"/>
      <c r="I4879" s="633"/>
    </row>
    <row r="4880" spans="1:9">
      <c r="A4880" s="630"/>
      <c r="B4880" s="629"/>
      <c r="C4880" s="630"/>
      <c r="D4880" s="631"/>
      <c r="E4880" s="664"/>
      <c r="F4880" s="665"/>
      <c r="G4880" s="637"/>
      <c r="H4880" s="637"/>
      <c r="I4880" s="630"/>
    </row>
    <row r="4881" spans="1:9">
      <c r="A4881" s="630"/>
      <c r="B4881" s="629"/>
      <c r="C4881" s="630"/>
      <c r="D4881" s="631"/>
      <c r="E4881" s="664"/>
      <c r="F4881" s="666"/>
      <c r="G4881" s="632"/>
      <c r="H4881" s="632"/>
      <c r="I4881" s="633"/>
    </row>
    <row r="4882" spans="1:9">
      <c r="A4882" s="630"/>
      <c r="B4882" s="629"/>
      <c r="C4882" s="630"/>
      <c r="D4882" s="631"/>
      <c r="E4882" s="664"/>
      <c r="F4882" s="665"/>
      <c r="G4882" s="637"/>
      <c r="H4882" s="637"/>
      <c r="I4882" s="630"/>
    </row>
    <row r="4883" spans="1:9">
      <c r="A4883" s="630"/>
      <c r="B4883" s="629"/>
      <c r="C4883" s="630"/>
      <c r="D4883" s="631"/>
      <c r="E4883" s="664"/>
      <c r="F4883" s="666"/>
      <c r="G4883" s="632"/>
      <c r="H4883" s="632"/>
      <c r="I4883" s="633"/>
    </row>
    <row r="4884" spans="1:9">
      <c r="A4884" s="630"/>
      <c r="B4884" s="629"/>
      <c r="C4884" s="630"/>
      <c r="D4884" s="631"/>
      <c r="E4884" s="664"/>
      <c r="F4884" s="665"/>
      <c r="G4884" s="637"/>
      <c r="H4884" s="637"/>
      <c r="I4884" s="630"/>
    </row>
    <row r="4885" spans="1:9">
      <c r="A4885" s="630"/>
      <c r="B4885" s="629"/>
      <c r="C4885" s="630"/>
      <c r="D4885" s="631"/>
      <c r="E4885" s="664"/>
      <c r="F4885" s="666"/>
      <c r="G4885" s="632"/>
      <c r="H4885" s="632"/>
      <c r="I4885" s="633"/>
    </row>
    <row r="4886" spans="1:9">
      <c r="A4886" s="630"/>
      <c r="B4886" s="629"/>
      <c r="C4886" s="630"/>
      <c r="D4886" s="631"/>
      <c r="E4886" s="664"/>
      <c r="F4886" s="665"/>
      <c r="G4886" s="637"/>
      <c r="H4886" s="637"/>
      <c r="I4886" s="630"/>
    </row>
    <row r="4887" spans="1:9" ht="15">
      <c r="A4887" s="667"/>
      <c r="B4887" s="659"/>
      <c r="C4887" s="660"/>
      <c r="D4887" s="661"/>
      <c r="E4887" s="637"/>
      <c r="F4887" s="665"/>
      <c r="G4887" s="637"/>
      <c r="H4887" s="637"/>
      <c r="I4887" s="633"/>
    </row>
    <row r="4888" spans="1:9">
      <c r="A4888" s="630"/>
      <c r="B4888" s="629"/>
      <c r="C4888" s="630"/>
      <c r="D4888" s="631"/>
      <c r="E4888" s="664"/>
      <c r="F4888" s="666"/>
      <c r="G4888" s="632"/>
      <c r="H4888" s="632"/>
      <c r="I4888" s="633"/>
    </row>
    <row r="4889" spans="1:9">
      <c r="A4889" s="630"/>
      <c r="B4889" s="629"/>
      <c r="C4889" s="630"/>
      <c r="D4889" s="631"/>
      <c r="E4889" s="664"/>
      <c r="F4889" s="665"/>
      <c r="G4889" s="637"/>
      <c r="H4889" s="637"/>
      <c r="I4889" s="630"/>
    </row>
    <row r="4890" spans="1:9" ht="15">
      <c r="A4890" s="667"/>
      <c r="B4890" s="659"/>
      <c r="C4890" s="660"/>
      <c r="D4890" s="661"/>
      <c r="E4890" s="637"/>
      <c r="F4890" s="665"/>
      <c r="G4890" s="637"/>
      <c r="H4890" s="637"/>
      <c r="I4890" s="633"/>
    </row>
    <row r="4891" spans="1:9">
      <c r="A4891" s="630"/>
      <c r="B4891" s="629"/>
      <c r="C4891" s="630"/>
      <c r="D4891" s="631"/>
      <c r="E4891" s="664"/>
      <c r="F4891" s="666"/>
      <c r="G4891" s="632"/>
      <c r="H4891" s="632"/>
      <c r="I4891" s="633"/>
    </row>
    <row r="4892" spans="1:9">
      <c r="A4892" s="630"/>
      <c r="B4892" s="629"/>
      <c r="C4892" s="630"/>
      <c r="D4892" s="631"/>
      <c r="E4892" s="664"/>
      <c r="F4892" s="665"/>
      <c r="G4892" s="637"/>
      <c r="H4892" s="637"/>
      <c r="I4892" s="630"/>
    </row>
    <row r="4893" spans="1:9">
      <c r="A4893" s="630"/>
      <c r="B4893" s="629"/>
      <c r="C4893" s="630"/>
      <c r="D4893" s="631"/>
      <c r="E4893" s="664"/>
      <c r="F4893" s="666"/>
      <c r="G4893" s="632"/>
      <c r="H4893" s="632"/>
      <c r="I4893" s="633"/>
    </row>
    <row r="4894" spans="1:9">
      <c r="A4894" s="630"/>
      <c r="B4894" s="629"/>
      <c r="C4894" s="630"/>
      <c r="D4894" s="631"/>
      <c r="E4894" s="664"/>
      <c r="F4894" s="665"/>
      <c r="G4894" s="637"/>
      <c r="H4894" s="637"/>
      <c r="I4894" s="630"/>
    </row>
    <row r="4895" spans="1:9" ht="15">
      <c r="A4895" s="667"/>
      <c r="B4895" s="659"/>
      <c r="C4895" s="660"/>
      <c r="D4895" s="661"/>
      <c r="E4895" s="637"/>
      <c r="F4895" s="665"/>
      <c r="G4895" s="637"/>
      <c r="H4895" s="637"/>
      <c r="I4895" s="633"/>
    </row>
    <row r="4896" spans="1:9">
      <c r="A4896" s="630"/>
      <c r="B4896" s="629"/>
      <c r="C4896" s="630"/>
      <c r="D4896" s="631"/>
      <c r="E4896" s="664"/>
      <c r="F4896" s="666"/>
      <c r="G4896" s="632"/>
      <c r="H4896" s="632"/>
      <c r="I4896" s="633"/>
    </row>
    <row r="4897" spans="1:9">
      <c r="A4897" s="630"/>
      <c r="B4897" s="629"/>
      <c r="C4897" s="630"/>
      <c r="D4897" s="631"/>
      <c r="E4897" s="664"/>
      <c r="F4897" s="665"/>
      <c r="G4897" s="637"/>
      <c r="H4897" s="637"/>
      <c r="I4897" s="630"/>
    </row>
    <row r="4898" spans="1:9">
      <c r="A4898" s="630"/>
      <c r="B4898" s="629"/>
      <c r="C4898" s="630"/>
      <c r="D4898" s="631"/>
      <c r="E4898" s="664"/>
      <c r="F4898" s="666"/>
      <c r="G4898" s="632"/>
      <c r="H4898" s="632"/>
      <c r="I4898" s="633"/>
    </row>
    <row r="4899" spans="1:9">
      <c r="A4899" s="630"/>
      <c r="B4899" s="629"/>
      <c r="C4899" s="630"/>
      <c r="D4899" s="631"/>
      <c r="E4899" s="664"/>
      <c r="F4899" s="665"/>
      <c r="G4899" s="637"/>
      <c r="H4899" s="637"/>
      <c r="I4899" s="630"/>
    </row>
    <row r="4900" spans="1:9">
      <c r="A4900" s="630"/>
      <c r="B4900" s="629"/>
      <c r="C4900" s="630"/>
      <c r="D4900" s="631"/>
      <c r="E4900" s="664"/>
      <c r="F4900" s="666"/>
      <c r="G4900" s="632"/>
      <c r="H4900" s="632"/>
      <c r="I4900" s="633"/>
    </row>
    <row r="4901" spans="1:9" ht="15">
      <c r="A4901" s="667"/>
      <c r="B4901" s="659"/>
      <c r="C4901" s="660"/>
      <c r="D4901" s="661"/>
      <c r="E4901" s="637"/>
      <c r="F4901" s="665"/>
      <c r="G4901" s="637"/>
      <c r="H4901" s="637"/>
      <c r="I4901" s="633"/>
    </row>
    <row r="4902" spans="1:9">
      <c r="A4902" s="630"/>
      <c r="B4902" s="629"/>
      <c r="C4902" s="630"/>
      <c r="D4902" s="631"/>
      <c r="E4902" s="664"/>
      <c r="F4902" s="665"/>
      <c r="G4902" s="637"/>
      <c r="H4902" s="637"/>
      <c r="I4902" s="630"/>
    </row>
    <row r="4903" spans="1:9">
      <c r="A4903" s="630"/>
      <c r="B4903" s="629"/>
      <c r="C4903" s="630"/>
      <c r="D4903" s="631"/>
      <c r="E4903" s="664"/>
      <c r="F4903" s="666"/>
      <c r="G4903" s="632"/>
      <c r="H4903" s="632"/>
      <c r="I4903" s="633"/>
    </row>
    <row r="4904" spans="1:9">
      <c r="A4904" s="630"/>
      <c r="B4904" s="629"/>
      <c r="C4904" s="630"/>
      <c r="D4904" s="631"/>
      <c r="E4904" s="664"/>
      <c r="F4904" s="665"/>
      <c r="G4904" s="637"/>
      <c r="H4904" s="637"/>
      <c r="I4904" s="630"/>
    </row>
    <row r="4905" spans="1:9">
      <c r="A4905" s="630"/>
      <c r="B4905" s="629"/>
      <c r="C4905" s="630"/>
      <c r="D4905" s="631"/>
      <c r="E4905" s="664"/>
      <c r="F4905" s="666"/>
      <c r="G4905" s="632"/>
      <c r="H4905" s="632"/>
      <c r="I4905" s="633"/>
    </row>
    <row r="4906" spans="1:9">
      <c r="A4906" s="630"/>
      <c r="B4906" s="629"/>
      <c r="C4906" s="630"/>
      <c r="D4906" s="631"/>
      <c r="E4906" s="664"/>
      <c r="F4906" s="665"/>
      <c r="G4906" s="637"/>
      <c r="H4906" s="637"/>
      <c r="I4906" s="630"/>
    </row>
    <row r="4907" spans="1:9">
      <c r="A4907" s="630"/>
      <c r="B4907" s="629"/>
      <c r="C4907" s="630"/>
      <c r="D4907" s="631"/>
      <c r="E4907" s="664"/>
      <c r="F4907" s="666"/>
      <c r="G4907" s="632"/>
      <c r="H4907" s="632"/>
      <c r="I4907" s="633"/>
    </row>
    <row r="4908" spans="1:9" ht="15">
      <c r="A4908" s="667"/>
      <c r="B4908" s="659"/>
      <c r="C4908" s="660"/>
      <c r="D4908" s="661"/>
      <c r="E4908" s="637"/>
      <c r="F4908" s="665"/>
      <c r="G4908" s="637"/>
      <c r="H4908" s="637"/>
      <c r="I4908" s="633"/>
    </row>
    <row r="4909" spans="1:9">
      <c r="A4909" s="630"/>
      <c r="B4909" s="629"/>
      <c r="C4909" s="630"/>
      <c r="D4909" s="631"/>
      <c r="E4909" s="664"/>
      <c r="F4909" s="665"/>
      <c r="G4909" s="637"/>
      <c r="H4909" s="637"/>
      <c r="I4909" s="630"/>
    </row>
    <row r="4910" spans="1:9">
      <c r="A4910" s="630"/>
      <c r="B4910" s="629"/>
      <c r="C4910" s="630"/>
      <c r="D4910" s="631"/>
      <c r="E4910" s="664"/>
      <c r="F4910" s="666"/>
      <c r="G4910" s="632"/>
      <c r="H4910" s="632"/>
      <c r="I4910" s="633"/>
    </row>
    <row r="4911" spans="1:9">
      <c r="A4911" s="630"/>
      <c r="B4911" s="629"/>
      <c r="C4911" s="630"/>
      <c r="D4911" s="631"/>
      <c r="E4911" s="664"/>
      <c r="F4911" s="665"/>
      <c r="G4911" s="637"/>
      <c r="H4911" s="637"/>
      <c r="I4911" s="630"/>
    </row>
    <row r="4912" spans="1:9">
      <c r="A4912" s="630"/>
      <c r="B4912" s="629"/>
      <c r="C4912" s="630"/>
      <c r="D4912" s="631"/>
      <c r="E4912" s="664"/>
      <c r="F4912" s="666"/>
      <c r="G4912" s="632"/>
      <c r="H4912" s="632"/>
      <c r="I4912" s="633"/>
    </row>
    <row r="4913" spans="1:9">
      <c r="A4913" s="630"/>
      <c r="B4913" s="629"/>
      <c r="C4913" s="630"/>
      <c r="D4913" s="631"/>
      <c r="E4913" s="664"/>
      <c r="F4913" s="665"/>
      <c r="G4913" s="637"/>
      <c r="H4913" s="637"/>
      <c r="I4913" s="630"/>
    </row>
    <row r="4914" spans="1:9" ht="15">
      <c r="A4914" s="667"/>
      <c r="B4914" s="659"/>
      <c r="C4914" s="660"/>
      <c r="D4914" s="661"/>
      <c r="E4914" s="637"/>
      <c r="F4914" s="665"/>
      <c r="G4914" s="637"/>
      <c r="H4914" s="637"/>
      <c r="I4914" s="633"/>
    </row>
    <row r="4915" spans="1:9">
      <c r="A4915" s="630"/>
      <c r="B4915" s="629"/>
      <c r="C4915" s="630"/>
      <c r="D4915" s="631"/>
      <c r="E4915" s="664"/>
      <c r="F4915" s="666"/>
      <c r="G4915" s="632"/>
      <c r="H4915" s="632"/>
      <c r="I4915" s="633"/>
    </row>
    <row r="4916" spans="1:9">
      <c r="A4916" s="630"/>
      <c r="B4916" s="629"/>
      <c r="C4916" s="630"/>
      <c r="D4916" s="631"/>
      <c r="E4916" s="664"/>
      <c r="F4916" s="665"/>
      <c r="G4916" s="637"/>
      <c r="H4916" s="637"/>
      <c r="I4916" s="630"/>
    </row>
    <row r="4917" spans="1:9">
      <c r="A4917" s="630"/>
      <c r="B4917" s="629"/>
      <c r="C4917" s="630"/>
      <c r="D4917" s="631"/>
      <c r="E4917" s="664"/>
      <c r="F4917" s="666"/>
      <c r="G4917" s="632"/>
      <c r="H4917" s="632"/>
      <c r="I4917" s="633"/>
    </row>
    <row r="4918" spans="1:9">
      <c r="A4918" s="667"/>
      <c r="B4918" s="659"/>
      <c r="C4918" s="662"/>
      <c r="D4918" s="663"/>
      <c r="E4918" s="637"/>
      <c r="F4918" s="665"/>
      <c r="G4918" s="637"/>
      <c r="H4918" s="637"/>
      <c r="I4918" s="633"/>
    </row>
    <row r="4919" spans="1:9">
      <c r="A4919" s="630"/>
      <c r="B4919" s="629"/>
      <c r="C4919" s="630"/>
      <c r="D4919" s="631"/>
      <c r="E4919" s="664"/>
      <c r="F4919" s="665"/>
      <c r="G4919" s="637"/>
      <c r="H4919" s="637"/>
      <c r="I4919" s="630"/>
    </row>
    <row r="4920" spans="1:9">
      <c r="A4920" s="630"/>
      <c r="B4920" s="629"/>
      <c r="C4920" s="630"/>
      <c r="D4920" s="631"/>
      <c r="E4920" s="664"/>
      <c r="F4920" s="666"/>
      <c r="G4920" s="632"/>
      <c r="H4920" s="632"/>
      <c r="I4920" s="633"/>
    </row>
    <row r="4921" spans="1:9" ht="15">
      <c r="A4921" s="667"/>
      <c r="B4921" s="659"/>
      <c r="C4921" s="660"/>
      <c r="D4921" s="661"/>
      <c r="E4921" s="637"/>
      <c r="F4921" s="665"/>
      <c r="G4921" s="637"/>
      <c r="H4921" s="637"/>
      <c r="I4921" s="633"/>
    </row>
    <row r="4922" spans="1:9">
      <c r="A4922" s="630"/>
      <c r="B4922" s="629"/>
      <c r="C4922" s="630"/>
      <c r="D4922" s="631"/>
      <c r="E4922" s="664"/>
      <c r="F4922" s="665"/>
      <c r="G4922" s="637"/>
      <c r="H4922" s="637"/>
      <c r="I4922" s="630"/>
    </row>
    <row r="4923" spans="1:9" ht="15">
      <c r="A4923" s="667"/>
      <c r="B4923" s="659"/>
      <c r="C4923" s="660"/>
      <c r="D4923" s="661"/>
      <c r="E4923" s="637"/>
      <c r="F4923" s="665"/>
      <c r="G4923" s="637"/>
      <c r="H4923" s="637"/>
      <c r="I4923" s="633"/>
    </row>
    <row r="4924" spans="1:9">
      <c r="A4924" s="630"/>
      <c r="B4924" s="629"/>
      <c r="C4924" s="630"/>
      <c r="D4924" s="631"/>
      <c r="E4924" s="664"/>
      <c r="F4924" s="666"/>
      <c r="G4924" s="632"/>
      <c r="H4924" s="632"/>
      <c r="I4924" s="633"/>
    </row>
    <row r="4925" spans="1:9">
      <c r="A4925" s="630"/>
      <c r="B4925" s="629"/>
      <c r="C4925" s="630"/>
      <c r="D4925" s="631"/>
      <c r="E4925" s="664"/>
      <c r="F4925" s="665"/>
      <c r="G4925" s="637"/>
      <c r="H4925" s="637"/>
      <c r="I4925" s="630"/>
    </row>
    <row r="4926" spans="1:9">
      <c r="A4926" s="630"/>
      <c r="B4926" s="629"/>
      <c r="C4926" s="630"/>
      <c r="D4926" s="631"/>
      <c r="E4926" s="664"/>
      <c r="F4926" s="666"/>
      <c r="G4926" s="632"/>
      <c r="H4926" s="632"/>
      <c r="I4926" s="633"/>
    </row>
    <row r="4927" spans="1:9">
      <c r="A4927" s="630"/>
      <c r="B4927" s="629"/>
      <c r="C4927" s="630"/>
      <c r="D4927" s="631"/>
      <c r="E4927" s="664"/>
      <c r="F4927" s="665"/>
      <c r="G4927" s="637"/>
      <c r="H4927" s="637"/>
      <c r="I4927" s="630"/>
    </row>
    <row r="4928" spans="1:9">
      <c r="A4928" s="630"/>
      <c r="B4928" s="629"/>
      <c r="C4928" s="630"/>
      <c r="D4928" s="631"/>
      <c r="E4928" s="664"/>
      <c r="F4928" s="666"/>
      <c r="G4928" s="632"/>
      <c r="H4928" s="632"/>
      <c r="I4928" s="633"/>
    </row>
    <row r="4929" spans="1:9">
      <c r="A4929" s="630"/>
      <c r="B4929" s="629"/>
      <c r="C4929" s="630"/>
      <c r="D4929" s="631"/>
      <c r="E4929" s="664"/>
      <c r="F4929" s="665"/>
      <c r="G4929" s="637"/>
      <c r="H4929" s="637"/>
      <c r="I4929" s="630"/>
    </row>
    <row r="4930" spans="1:9">
      <c r="A4930" s="630"/>
      <c r="B4930" s="629"/>
      <c r="C4930" s="630"/>
      <c r="D4930" s="631"/>
      <c r="E4930" s="664"/>
      <c r="F4930" s="666"/>
      <c r="G4930" s="632"/>
      <c r="H4930" s="632"/>
      <c r="I4930" s="633"/>
    </row>
    <row r="4931" spans="1:9">
      <c r="A4931" s="630"/>
      <c r="B4931" s="629"/>
      <c r="C4931" s="630"/>
      <c r="D4931" s="631"/>
      <c r="E4931" s="664"/>
      <c r="F4931" s="665"/>
      <c r="G4931" s="637"/>
      <c r="H4931" s="637"/>
      <c r="I4931" s="630"/>
    </row>
    <row r="4932" spans="1:9">
      <c r="A4932" s="630"/>
      <c r="B4932" s="629"/>
      <c r="C4932" s="630"/>
      <c r="D4932" s="631"/>
      <c r="E4932" s="664"/>
      <c r="F4932" s="666"/>
      <c r="G4932" s="632"/>
      <c r="H4932" s="632"/>
      <c r="I4932" s="633"/>
    </row>
    <row r="4933" spans="1:9">
      <c r="A4933" s="630"/>
      <c r="B4933" s="629"/>
      <c r="C4933" s="630"/>
      <c r="D4933" s="631"/>
      <c r="E4933" s="664"/>
      <c r="F4933" s="665"/>
      <c r="G4933" s="637"/>
      <c r="H4933" s="637"/>
      <c r="I4933" s="630"/>
    </row>
    <row r="4934" spans="1:9">
      <c r="A4934" s="630"/>
      <c r="B4934" s="629"/>
      <c r="C4934" s="630"/>
      <c r="D4934" s="631"/>
      <c r="E4934" s="664"/>
      <c r="F4934" s="666"/>
      <c r="G4934" s="632"/>
      <c r="H4934" s="632"/>
      <c r="I4934" s="633"/>
    </row>
    <row r="4935" spans="1:9">
      <c r="A4935" s="630"/>
      <c r="B4935" s="629"/>
      <c r="C4935" s="630"/>
      <c r="D4935" s="631"/>
      <c r="E4935" s="664"/>
      <c r="F4935" s="665"/>
      <c r="G4935" s="637"/>
      <c r="H4935" s="637"/>
      <c r="I4935" s="630"/>
    </row>
    <row r="4936" spans="1:9" ht="15">
      <c r="A4936" s="667"/>
      <c r="B4936" s="659"/>
      <c r="C4936" s="660"/>
      <c r="D4936" s="661"/>
      <c r="E4936" s="637"/>
      <c r="F4936" s="665"/>
      <c r="G4936" s="637"/>
      <c r="H4936" s="637"/>
      <c r="I4936" s="633"/>
    </row>
    <row r="4937" spans="1:9">
      <c r="A4937" s="630"/>
      <c r="B4937" s="629"/>
      <c r="C4937" s="630"/>
      <c r="D4937" s="631"/>
      <c r="E4937" s="664"/>
      <c r="F4937" s="666"/>
      <c r="G4937" s="632"/>
      <c r="H4937" s="632"/>
      <c r="I4937" s="633"/>
    </row>
    <row r="4938" spans="1:9">
      <c r="A4938" s="630"/>
      <c r="B4938" s="629"/>
      <c r="C4938" s="630"/>
      <c r="D4938" s="631"/>
      <c r="E4938" s="664"/>
      <c r="F4938" s="665"/>
      <c r="G4938" s="637"/>
      <c r="H4938" s="637"/>
      <c r="I4938" s="630"/>
    </row>
    <row r="4939" spans="1:9">
      <c r="A4939" s="630"/>
      <c r="B4939" s="629"/>
      <c r="C4939" s="630"/>
      <c r="D4939" s="631"/>
      <c r="E4939" s="664"/>
      <c r="F4939" s="666"/>
      <c r="G4939" s="632"/>
      <c r="H4939" s="632"/>
      <c r="I4939" s="633"/>
    </row>
    <row r="4940" spans="1:9">
      <c r="A4940" s="630"/>
      <c r="B4940" s="629"/>
      <c r="C4940" s="630"/>
      <c r="D4940" s="631"/>
      <c r="E4940" s="664"/>
      <c r="F4940" s="665"/>
      <c r="G4940" s="637"/>
      <c r="H4940" s="637"/>
      <c r="I4940" s="630"/>
    </row>
    <row r="4941" spans="1:9">
      <c r="A4941" s="630"/>
      <c r="B4941" s="629"/>
      <c r="C4941" s="630"/>
      <c r="D4941" s="631"/>
      <c r="E4941" s="664"/>
      <c r="F4941" s="666"/>
      <c r="G4941" s="632"/>
      <c r="H4941" s="632"/>
      <c r="I4941" s="633"/>
    </row>
    <row r="4942" spans="1:9" ht="15">
      <c r="A4942" s="667"/>
      <c r="B4942" s="659"/>
      <c r="C4942" s="660"/>
      <c r="D4942" s="661"/>
      <c r="E4942" s="637"/>
      <c r="F4942" s="665"/>
      <c r="G4942" s="637"/>
      <c r="H4942" s="637"/>
      <c r="I4942" s="633"/>
    </row>
    <row r="4943" spans="1:9">
      <c r="A4943" s="630"/>
      <c r="B4943" s="629"/>
      <c r="C4943" s="630"/>
      <c r="D4943" s="631"/>
      <c r="E4943" s="664"/>
      <c r="F4943" s="665"/>
      <c r="G4943" s="637"/>
      <c r="H4943" s="637"/>
      <c r="I4943" s="630"/>
    </row>
    <row r="4944" spans="1:9" ht="15">
      <c r="A4944" s="667"/>
      <c r="B4944" s="659"/>
      <c r="C4944" s="660"/>
      <c r="D4944" s="661"/>
      <c r="E4944" s="637"/>
      <c r="F4944" s="665"/>
      <c r="G4944" s="637"/>
      <c r="H4944" s="637"/>
      <c r="I4944" s="633"/>
    </row>
    <row r="4945" spans="1:9" ht="15">
      <c r="A4945" s="667"/>
      <c r="B4945" s="659"/>
      <c r="C4945" s="660"/>
      <c r="D4945" s="661"/>
      <c r="E4945" s="637"/>
      <c r="F4945" s="665"/>
      <c r="G4945" s="637"/>
      <c r="H4945" s="637"/>
      <c r="I4945" s="633"/>
    </row>
    <row r="4946" spans="1:9">
      <c r="A4946" s="630"/>
      <c r="B4946" s="629"/>
      <c r="C4946" s="630"/>
      <c r="D4946" s="631"/>
      <c r="E4946" s="664"/>
      <c r="F4946" s="666"/>
      <c r="G4946" s="632"/>
      <c r="H4946" s="632"/>
      <c r="I4946" s="633"/>
    </row>
    <row r="4947" spans="1:9">
      <c r="A4947" s="667"/>
      <c r="B4947" s="659"/>
      <c r="C4947" s="662"/>
      <c r="D4947" s="663"/>
      <c r="E4947" s="637"/>
      <c r="F4947" s="665"/>
      <c r="G4947" s="637"/>
      <c r="H4947" s="637"/>
      <c r="I4947" s="642"/>
    </row>
    <row r="4948" spans="1:9">
      <c r="A4948" s="630"/>
      <c r="B4948" s="629"/>
      <c r="C4948" s="630"/>
      <c r="D4948" s="631"/>
      <c r="E4948" s="664"/>
      <c r="F4948" s="665"/>
      <c r="G4948" s="637"/>
      <c r="H4948" s="637"/>
      <c r="I4948" s="630"/>
    </row>
    <row r="4949" spans="1:9">
      <c r="A4949" s="630"/>
      <c r="B4949" s="629"/>
      <c r="C4949" s="630"/>
      <c r="D4949" s="631"/>
      <c r="E4949" s="664"/>
      <c r="F4949" s="666"/>
      <c r="G4949" s="632"/>
      <c r="H4949" s="632"/>
      <c r="I4949" s="633"/>
    </row>
    <row r="4950" spans="1:9">
      <c r="A4950" s="630"/>
      <c r="B4950" s="629"/>
      <c r="C4950" s="630"/>
      <c r="D4950" s="631"/>
      <c r="E4950" s="664"/>
      <c r="F4950" s="665"/>
      <c r="G4950" s="637"/>
      <c r="H4950" s="637"/>
      <c r="I4950" s="630"/>
    </row>
    <row r="4951" spans="1:9">
      <c r="A4951" s="630"/>
      <c r="B4951" s="629"/>
      <c r="C4951" s="630"/>
      <c r="D4951" s="631"/>
      <c r="E4951" s="664"/>
      <c r="F4951" s="666"/>
      <c r="G4951" s="632"/>
      <c r="H4951" s="632"/>
      <c r="I4951" s="633"/>
    </row>
    <row r="4952" spans="1:9">
      <c r="A4952" s="630"/>
      <c r="B4952" s="629"/>
      <c r="C4952" s="630"/>
      <c r="D4952" s="631"/>
      <c r="E4952" s="664"/>
      <c r="F4952" s="665"/>
      <c r="G4952" s="637"/>
      <c r="H4952" s="637"/>
      <c r="I4952" s="630"/>
    </row>
    <row r="4953" spans="1:9">
      <c r="A4953" s="630"/>
      <c r="B4953" s="629"/>
      <c r="C4953" s="630"/>
      <c r="D4953" s="631"/>
      <c r="E4953" s="664"/>
      <c r="F4953" s="666"/>
      <c r="G4953" s="632"/>
      <c r="H4953" s="632"/>
      <c r="I4953" s="633"/>
    </row>
    <row r="4954" spans="1:9">
      <c r="A4954" s="630"/>
      <c r="B4954" s="629"/>
      <c r="C4954" s="630"/>
      <c r="D4954" s="631"/>
      <c r="E4954" s="664"/>
      <c r="F4954" s="665"/>
      <c r="G4954" s="637"/>
      <c r="H4954" s="637"/>
      <c r="I4954" s="630"/>
    </row>
    <row r="4955" spans="1:9">
      <c r="A4955" s="630"/>
      <c r="B4955" s="629"/>
      <c r="C4955" s="630"/>
      <c r="D4955" s="631"/>
      <c r="E4955" s="664"/>
      <c r="F4955" s="666"/>
      <c r="G4955" s="632"/>
      <c r="H4955" s="632"/>
      <c r="I4955" s="633"/>
    </row>
    <row r="4956" spans="1:9">
      <c r="A4956" s="630"/>
      <c r="B4956" s="629"/>
      <c r="C4956" s="630"/>
      <c r="D4956" s="631"/>
      <c r="E4956" s="664"/>
      <c r="F4956" s="665"/>
      <c r="G4956" s="637"/>
      <c r="H4956" s="637"/>
      <c r="I4956" s="630"/>
    </row>
    <row r="4957" spans="1:9">
      <c r="A4957" s="630"/>
      <c r="B4957" s="629"/>
      <c r="C4957" s="630"/>
      <c r="D4957" s="631"/>
      <c r="E4957" s="664"/>
      <c r="F4957" s="666"/>
      <c r="G4957" s="632"/>
      <c r="H4957" s="632"/>
      <c r="I4957" s="633"/>
    </row>
    <row r="4958" spans="1:9">
      <c r="A4958" s="630"/>
      <c r="B4958" s="629"/>
      <c r="C4958" s="630"/>
      <c r="D4958" s="631"/>
      <c r="E4958" s="664"/>
      <c r="F4958" s="665"/>
      <c r="G4958" s="637"/>
      <c r="H4958" s="637"/>
      <c r="I4958" s="630"/>
    </row>
    <row r="4959" spans="1:9">
      <c r="A4959" s="630"/>
      <c r="B4959" s="629"/>
      <c r="C4959" s="630"/>
      <c r="D4959" s="631"/>
      <c r="E4959" s="664"/>
      <c r="F4959" s="666"/>
      <c r="G4959" s="632"/>
      <c r="H4959" s="632"/>
      <c r="I4959" s="633"/>
    </row>
    <row r="4960" spans="1:9">
      <c r="A4960" s="630"/>
      <c r="B4960" s="629"/>
      <c r="C4960" s="630"/>
      <c r="D4960" s="631"/>
      <c r="E4960" s="664"/>
      <c r="F4960" s="665"/>
      <c r="G4960" s="637"/>
      <c r="H4960" s="637"/>
      <c r="I4960" s="630"/>
    </row>
    <row r="4961" spans="1:9">
      <c r="A4961" s="630"/>
      <c r="B4961" s="629"/>
      <c r="C4961" s="630"/>
      <c r="D4961" s="631"/>
      <c r="E4961" s="664"/>
      <c r="F4961" s="666"/>
      <c r="G4961" s="632"/>
      <c r="H4961" s="632"/>
      <c r="I4961" s="633"/>
    </row>
    <row r="4962" spans="1:9">
      <c r="A4962" s="630"/>
      <c r="B4962" s="629"/>
      <c r="C4962" s="630"/>
      <c r="D4962" s="631"/>
      <c r="E4962" s="664"/>
      <c r="F4962" s="665"/>
      <c r="G4962" s="637"/>
      <c r="H4962" s="637"/>
      <c r="I4962" s="630"/>
    </row>
    <row r="4963" spans="1:9">
      <c r="A4963" s="630"/>
      <c r="B4963" s="629"/>
      <c r="C4963" s="630"/>
      <c r="D4963" s="631"/>
      <c r="E4963" s="664"/>
      <c r="F4963" s="666"/>
      <c r="G4963" s="632"/>
      <c r="H4963" s="632"/>
      <c r="I4963" s="633"/>
    </row>
    <row r="4964" spans="1:9">
      <c r="A4964" s="630"/>
      <c r="B4964" s="629"/>
      <c r="C4964" s="630"/>
      <c r="D4964" s="631"/>
      <c r="E4964" s="664"/>
      <c r="F4964" s="665"/>
      <c r="G4964" s="637"/>
      <c r="H4964" s="637"/>
      <c r="I4964" s="630"/>
    </row>
    <row r="4965" spans="1:9">
      <c r="A4965" s="630"/>
      <c r="B4965" s="629"/>
      <c r="C4965" s="630"/>
      <c r="D4965" s="631"/>
      <c r="E4965" s="664"/>
      <c r="F4965" s="666"/>
      <c r="G4965" s="632"/>
      <c r="H4965" s="632"/>
      <c r="I4965" s="633"/>
    </row>
    <row r="4966" spans="1:9">
      <c r="A4966" s="630"/>
      <c r="B4966" s="629"/>
      <c r="C4966" s="630"/>
      <c r="D4966" s="631"/>
      <c r="E4966" s="664"/>
      <c r="F4966" s="665"/>
      <c r="G4966" s="637"/>
      <c r="H4966" s="637"/>
      <c r="I4966" s="630"/>
    </row>
    <row r="4967" spans="1:9">
      <c r="A4967" s="630"/>
      <c r="B4967" s="629"/>
      <c r="C4967" s="630"/>
      <c r="D4967" s="631"/>
      <c r="E4967" s="664"/>
      <c r="F4967" s="666"/>
      <c r="G4967" s="632"/>
      <c r="H4967" s="632"/>
      <c r="I4967" s="633"/>
    </row>
    <row r="4968" spans="1:9">
      <c r="A4968" s="630"/>
      <c r="B4968" s="629"/>
      <c r="C4968" s="630"/>
      <c r="D4968" s="631"/>
      <c r="E4968" s="664"/>
      <c r="F4968" s="665"/>
      <c r="G4968" s="637"/>
      <c r="H4968" s="637"/>
      <c r="I4968" s="630"/>
    </row>
    <row r="4969" spans="1:9">
      <c r="A4969" s="630"/>
      <c r="B4969" s="629"/>
      <c r="C4969" s="630"/>
      <c r="D4969" s="631"/>
      <c r="E4969" s="664"/>
      <c r="F4969" s="666"/>
      <c r="G4969" s="632"/>
      <c r="H4969" s="632"/>
      <c r="I4969" s="633"/>
    </row>
    <row r="4970" spans="1:9">
      <c r="A4970" s="630"/>
      <c r="B4970" s="629"/>
      <c r="C4970" s="630"/>
      <c r="D4970" s="631"/>
      <c r="E4970" s="664"/>
      <c r="F4970" s="665"/>
      <c r="G4970" s="637"/>
      <c r="H4970" s="637"/>
      <c r="I4970" s="630"/>
    </row>
    <row r="4971" spans="1:9">
      <c r="A4971" s="630"/>
      <c r="B4971" s="629"/>
      <c r="C4971" s="630"/>
      <c r="D4971" s="631"/>
      <c r="E4971" s="664"/>
      <c r="F4971" s="666"/>
      <c r="G4971" s="632"/>
      <c r="H4971" s="632"/>
      <c r="I4971" s="633"/>
    </row>
    <row r="4972" spans="1:9">
      <c r="A4972" s="667"/>
      <c r="B4972" s="659"/>
      <c r="C4972" s="662"/>
      <c r="D4972" s="663"/>
      <c r="E4972" s="637"/>
      <c r="F4972" s="665"/>
      <c r="G4972" s="637"/>
      <c r="H4972" s="637"/>
      <c r="I4972" s="633"/>
    </row>
    <row r="4973" spans="1:9">
      <c r="A4973" s="630"/>
      <c r="B4973" s="629"/>
      <c r="C4973" s="630"/>
      <c r="D4973" s="631"/>
      <c r="E4973" s="664"/>
      <c r="F4973" s="665"/>
      <c r="G4973" s="637"/>
      <c r="H4973" s="637"/>
      <c r="I4973" s="630"/>
    </row>
    <row r="4974" spans="1:9">
      <c r="A4974" s="630"/>
      <c r="B4974" s="629"/>
      <c r="C4974" s="630"/>
      <c r="D4974" s="631"/>
      <c r="E4974" s="664"/>
      <c r="F4974" s="666"/>
      <c r="G4974" s="632"/>
      <c r="H4974" s="632"/>
      <c r="I4974" s="633"/>
    </row>
    <row r="4975" spans="1:9">
      <c r="A4975" s="630"/>
      <c r="B4975" s="629"/>
      <c r="C4975" s="630"/>
      <c r="D4975" s="631"/>
      <c r="E4975" s="664"/>
      <c r="F4975" s="665"/>
      <c r="G4975" s="637"/>
      <c r="H4975" s="637"/>
      <c r="I4975" s="630"/>
    </row>
    <row r="4976" spans="1:9">
      <c r="A4976" s="630"/>
      <c r="B4976" s="629"/>
      <c r="C4976" s="630"/>
      <c r="D4976" s="631"/>
      <c r="E4976" s="664"/>
      <c r="F4976" s="666"/>
      <c r="G4976" s="632"/>
      <c r="H4976" s="632"/>
      <c r="I4976" s="633"/>
    </row>
    <row r="4977" spans="1:9">
      <c r="A4977" s="630"/>
      <c r="B4977" s="629"/>
      <c r="C4977" s="630"/>
      <c r="D4977" s="631"/>
      <c r="E4977" s="664"/>
      <c r="F4977" s="665"/>
      <c r="G4977" s="637"/>
      <c r="H4977" s="637"/>
      <c r="I4977" s="630"/>
    </row>
    <row r="4978" spans="1:9">
      <c r="A4978" s="630"/>
      <c r="B4978" s="629"/>
      <c r="C4978" s="630"/>
      <c r="D4978" s="631"/>
      <c r="E4978" s="664"/>
      <c r="F4978" s="666"/>
      <c r="G4978" s="632"/>
      <c r="H4978" s="632"/>
      <c r="I4978" s="633"/>
    </row>
    <row r="4979" spans="1:9">
      <c r="A4979" s="630"/>
      <c r="B4979" s="629"/>
      <c r="C4979" s="630"/>
      <c r="D4979" s="631"/>
      <c r="E4979" s="664"/>
      <c r="F4979" s="665"/>
      <c r="G4979" s="637"/>
      <c r="H4979" s="637"/>
      <c r="I4979" s="630"/>
    </row>
    <row r="4980" spans="1:9">
      <c r="A4980" s="630"/>
      <c r="B4980" s="629"/>
      <c r="C4980" s="630"/>
      <c r="D4980" s="631"/>
      <c r="E4980" s="664"/>
      <c r="F4980" s="666"/>
      <c r="G4980" s="632"/>
      <c r="H4980" s="632"/>
      <c r="I4980" s="633"/>
    </row>
    <row r="4981" spans="1:9">
      <c r="A4981" s="630"/>
      <c r="B4981" s="629"/>
      <c r="C4981" s="630"/>
      <c r="D4981" s="631"/>
      <c r="E4981" s="664"/>
      <c r="F4981" s="665"/>
      <c r="G4981" s="637"/>
      <c r="H4981" s="637"/>
      <c r="I4981" s="630"/>
    </row>
    <row r="4982" spans="1:9">
      <c r="A4982" s="630"/>
      <c r="B4982" s="629"/>
      <c r="C4982" s="630"/>
      <c r="D4982" s="631"/>
      <c r="E4982" s="664"/>
      <c r="F4982" s="666"/>
      <c r="G4982" s="632"/>
      <c r="H4982" s="632"/>
      <c r="I4982" s="633"/>
    </row>
    <row r="4983" spans="1:9">
      <c r="A4983" s="630"/>
      <c r="B4983" s="629"/>
      <c r="C4983" s="630"/>
      <c r="D4983" s="631"/>
      <c r="E4983" s="664"/>
      <c r="F4983" s="665"/>
      <c r="G4983" s="637"/>
      <c r="H4983" s="637"/>
      <c r="I4983" s="630"/>
    </row>
    <row r="4984" spans="1:9">
      <c r="A4984" s="630"/>
      <c r="B4984" s="629"/>
      <c r="C4984" s="630"/>
      <c r="D4984" s="631"/>
      <c r="E4984" s="664"/>
      <c r="F4984" s="666"/>
      <c r="G4984" s="632"/>
      <c r="H4984" s="632"/>
      <c r="I4984" s="633"/>
    </row>
    <row r="4985" spans="1:9">
      <c r="A4985" s="630"/>
      <c r="B4985" s="629"/>
      <c r="C4985" s="630"/>
      <c r="D4985" s="631"/>
      <c r="E4985" s="664"/>
      <c r="F4985" s="665"/>
      <c r="G4985" s="637"/>
      <c r="H4985" s="637"/>
      <c r="I4985" s="630"/>
    </row>
    <row r="4986" spans="1:9">
      <c r="A4986" s="630"/>
      <c r="B4986" s="629"/>
      <c r="C4986" s="630"/>
      <c r="D4986" s="631"/>
      <c r="E4986" s="664"/>
      <c r="F4986" s="666"/>
      <c r="G4986" s="632"/>
      <c r="H4986" s="632"/>
      <c r="I4986" s="633"/>
    </row>
    <row r="4987" spans="1:9">
      <c r="A4987" s="630"/>
      <c r="B4987" s="629"/>
      <c r="C4987" s="630"/>
      <c r="D4987" s="631"/>
      <c r="E4987" s="664"/>
      <c r="F4987" s="665"/>
      <c r="G4987" s="637"/>
      <c r="H4987" s="637"/>
      <c r="I4987" s="630"/>
    </row>
    <row r="4988" spans="1:9">
      <c r="A4988" s="630"/>
      <c r="B4988" s="629"/>
      <c r="C4988" s="630"/>
      <c r="D4988" s="631"/>
      <c r="E4988" s="664"/>
      <c r="F4988" s="666"/>
      <c r="G4988" s="632"/>
      <c r="H4988" s="632"/>
      <c r="I4988" s="633"/>
    </row>
    <row r="4989" spans="1:9">
      <c r="A4989" s="630"/>
      <c r="B4989" s="629"/>
      <c r="C4989" s="630"/>
      <c r="D4989" s="631"/>
      <c r="E4989" s="664"/>
      <c r="F4989" s="665"/>
      <c r="G4989" s="637"/>
      <c r="H4989" s="637"/>
      <c r="I4989" s="630"/>
    </row>
    <row r="4990" spans="1:9">
      <c r="A4990" s="630"/>
      <c r="B4990" s="629"/>
      <c r="C4990" s="630"/>
      <c r="D4990" s="631"/>
      <c r="E4990" s="664"/>
      <c r="F4990" s="666"/>
      <c r="G4990" s="632"/>
      <c r="H4990" s="632"/>
      <c r="I4990" s="633"/>
    </row>
    <row r="4991" spans="1:9">
      <c r="A4991" s="630"/>
      <c r="B4991" s="629"/>
      <c r="C4991" s="630"/>
      <c r="D4991" s="631"/>
      <c r="E4991" s="664"/>
      <c r="F4991" s="665"/>
      <c r="G4991" s="637"/>
      <c r="H4991" s="637"/>
      <c r="I4991" s="630"/>
    </row>
    <row r="4992" spans="1:9">
      <c r="A4992" s="630"/>
      <c r="B4992" s="629"/>
      <c r="C4992" s="630"/>
      <c r="D4992" s="631"/>
      <c r="E4992" s="664"/>
      <c r="F4992" s="666"/>
      <c r="G4992" s="632"/>
      <c r="H4992" s="632"/>
      <c r="I4992" s="633"/>
    </row>
    <row r="4993" spans="1:9">
      <c r="A4993" s="667"/>
      <c r="B4993" s="659"/>
      <c r="C4993" s="662"/>
      <c r="D4993" s="663"/>
      <c r="E4993" s="637"/>
      <c r="F4993" s="665"/>
      <c r="G4993" s="637"/>
      <c r="H4993" s="637"/>
      <c r="I4993" s="633"/>
    </row>
    <row r="4994" spans="1:9">
      <c r="A4994" s="630"/>
      <c r="B4994" s="629"/>
      <c r="C4994" s="630"/>
      <c r="D4994" s="631"/>
      <c r="E4994" s="664"/>
      <c r="F4994" s="665"/>
      <c r="G4994" s="637"/>
      <c r="H4994" s="637"/>
      <c r="I4994" s="630"/>
    </row>
    <row r="4995" spans="1:9">
      <c r="A4995" s="630"/>
      <c r="B4995" s="629"/>
      <c r="C4995" s="630"/>
      <c r="D4995" s="631"/>
      <c r="E4995" s="664"/>
      <c r="F4995" s="666"/>
      <c r="G4995" s="632"/>
      <c r="H4995" s="632"/>
      <c r="I4995" s="633"/>
    </row>
    <row r="4996" spans="1:9">
      <c r="A4996" s="630"/>
      <c r="B4996" s="629"/>
      <c r="C4996" s="630"/>
      <c r="D4996" s="631"/>
      <c r="E4996" s="664"/>
      <c r="F4996" s="665"/>
      <c r="G4996" s="637"/>
      <c r="H4996" s="637"/>
      <c r="I4996" s="630"/>
    </row>
    <row r="4997" spans="1:9" ht="15">
      <c r="A4997" s="667"/>
      <c r="B4997" s="659"/>
      <c r="C4997" s="660"/>
      <c r="D4997" s="661"/>
      <c r="E4997" s="637"/>
      <c r="F4997" s="665"/>
      <c r="G4997" s="637"/>
      <c r="H4997" s="637"/>
      <c r="I4997" s="633"/>
    </row>
    <row r="4998" spans="1:9">
      <c r="A4998" s="630"/>
      <c r="B4998" s="629"/>
      <c r="C4998" s="630"/>
      <c r="D4998" s="631"/>
      <c r="E4998" s="664"/>
      <c r="F4998" s="666"/>
      <c r="G4998" s="632"/>
      <c r="H4998" s="632"/>
      <c r="I4998" s="633"/>
    </row>
    <row r="4999" spans="1:9">
      <c r="A4999" s="630"/>
      <c r="B4999" s="629"/>
      <c r="C4999" s="630"/>
      <c r="D4999" s="631"/>
      <c r="E4999" s="664"/>
      <c r="F4999" s="665"/>
      <c r="G4999" s="637"/>
      <c r="H4999" s="637"/>
      <c r="I4999" s="630"/>
    </row>
    <row r="5000" spans="1:9">
      <c r="A5000" s="630"/>
      <c r="B5000" s="629"/>
      <c r="C5000" s="630"/>
      <c r="D5000" s="631"/>
      <c r="E5000" s="664"/>
      <c r="F5000" s="666"/>
      <c r="G5000" s="632"/>
      <c r="H5000" s="632"/>
      <c r="I5000" s="633"/>
    </row>
    <row r="5001" spans="1:9">
      <c r="A5001" s="630"/>
      <c r="B5001" s="629"/>
      <c r="C5001" s="630"/>
      <c r="D5001" s="631"/>
      <c r="E5001" s="664"/>
      <c r="F5001" s="665"/>
      <c r="G5001" s="637"/>
      <c r="H5001" s="637"/>
      <c r="I5001" s="630"/>
    </row>
    <row r="5002" spans="1:9">
      <c r="A5002" s="630"/>
      <c r="B5002" s="629"/>
      <c r="C5002" s="630"/>
      <c r="D5002" s="631"/>
      <c r="E5002" s="664"/>
      <c r="F5002" s="666"/>
      <c r="G5002" s="632"/>
      <c r="H5002" s="632"/>
      <c r="I5002" s="633"/>
    </row>
    <row r="5003" spans="1:9">
      <c r="A5003" s="630"/>
      <c r="B5003" s="629"/>
      <c r="C5003" s="630"/>
      <c r="D5003" s="631"/>
      <c r="E5003" s="664"/>
      <c r="F5003" s="665"/>
      <c r="G5003" s="637"/>
      <c r="H5003" s="637"/>
      <c r="I5003" s="630"/>
    </row>
    <row r="5004" spans="1:9">
      <c r="A5004" s="630"/>
      <c r="B5004" s="629"/>
      <c r="C5004" s="630"/>
      <c r="D5004" s="631"/>
      <c r="E5004" s="664"/>
      <c r="F5004" s="666"/>
      <c r="G5004" s="632"/>
      <c r="H5004" s="632"/>
      <c r="I5004" s="633"/>
    </row>
    <row r="5005" spans="1:9">
      <c r="A5005" s="667"/>
      <c r="B5005" s="659"/>
      <c r="C5005" s="662"/>
      <c r="D5005" s="663"/>
      <c r="E5005" s="637"/>
      <c r="F5005" s="665"/>
      <c r="G5005" s="637"/>
      <c r="H5005" s="637"/>
      <c r="I5005" s="633"/>
    </row>
    <row r="5006" spans="1:9" ht="15">
      <c r="A5006" s="667"/>
      <c r="B5006" s="659"/>
      <c r="C5006" s="660"/>
      <c r="D5006" s="661"/>
      <c r="E5006" s="637"/>
      <c r="F5006" s="665"/>
      <c r="G5006" s="637"/>
      <c r="H5006" s="637"/>
      <c r="I5006" s="633"/>
    </row>
    <row r="5007" spans="1:9">
      <c r="A5007" s="630"/>
      <c r="B5007" s="629"/>
      <c r="C5007" s="630"/>
      <c r="D5007" s="631"/>
      <c r="E5007" s="664"/>
      <c r="F5007" s="665"/>
      <c r="G5007" s="637"/>
      <c r="H5007" s="637"/>
      <c r="I5007" s="630"/>
    </row>
    <row r="5008" spans="1:9">
      <c r="A5008" s="630"/>
      <c r="B5008" s="629"/>
      <c r="C5008" s="630"/>
      <c r="D5008" s="631"/>
      <c r="E5008" s="664"/>
      <c r="F5008" s="666"/>
      <c r="G5008" s="632"/>
      <c r="H5008" s="632"/>
      <c r="I5008" s="633"/>
    </row>
    <row r="5009" spans="1:9">
      <c r="A5009" s="630"/>
      <c r="B5009" s="629"/>
      <c r="C5009" s="630"/>
      <c r="D5009" s="631"/>
      <c r="E5009" s="664"/>
      <c r="F5009" s="665"/>
      <c r="G5009" s="637"/>
      <c r="H5009" s="637"/>
      <c r="I5009" s="630"/>
    </row>
    <row r="5010" spans="1:9">
      <c r="A5010" s="630"/>
      <c r="B5010" s="629"/>
      <c r="C5010" s="630"/>
      <c r="D5010" s="631"/>
      <c r="E5010" s="664"/>
      <c r="F5010" s="666"/>
      <c r="G5010" s="632"/>
      <c r="H5010" s="632"/>
      <c r="I5010" s="633"/>
    </row>
    <row r="5011" spans="1:9">
      <c r="A5011" s="630"/>
      <c r="B5011" s="629"/>
      <c r="C5011" s="630"/>
      <c r="D5011" s="631"/>
      <c r="E5011" s="664"/>
      <c r="F5011" s="665"/>
      <c r="G5011" s="637"/>
      <c r="H5011" s="637"/>
      <c r="I5011" s="630"/>
    </row>
    <row r="5012" spans="1:9">
      <c r="A5012" s="630"/>
      <c r="B5012" s="629"/>
      <c r="C5012" s="630"/>
      <c r="D5012" s="631"/>
      <c r="E5012" s="664"/>
      <c r="F5012" s="666"/>
      <c r="G5012" s="632"/>
      <c r="H5012" s="632"/>
      <c r="I5012" s="633"/>
    </row>
    <row r="5013" spans="1:9">
      <c r="A5013" s="630"/>
      <c r="B5013" s="629"/>
      <c r="C5013" s="630"/>
      <c r="D5013" s="631"/>
      <c r="E5013" s="664"/>
      <c r="F5013" s="665"/>
      <c r="G5013" s="637"/>
      <c r="H5013" s="637"/>
      <c r="I5013" s="630"/>
    </row>
    <row r="5014" spans="1:9">
      <c r="A5014" s="630"/>
      <c r="B5014" s="629"/>
      <c r="C5014" s="630"/>
      <c r="D5014" s="631"/>
      <c r="E5014" s="664"/>
      <c r="F5014" s="666"/>
      <c r="G5014" s="632"/>
      <c r="H5014" s="632"/>
      <c r="I5014" s="633"/>
    </row>
    <row r="5015" spans="1:9">
      <c r="A5015" s="667"/>
      <c r="B5015" s="659"/>
      <c r="C5015" s="662"/>
      <c r="D5015" s="663"/>
      <c r="E5015" s="637"/>
      <c r="F5015" s="665"/>
      <c r="G5015" s="637"/>
      <c r="H5015" s="637"/>
      <c r="I5015" s="633"/>
    </row>
    <row r="5016" spans="1:9">
      <c r="A5016" s="630"/>
      <c r="B5016" s="629"/>
      <c r="C5016" s="630"/>
      <c r="D5016" s="631"/>
      <c r="E5016" s="664"/>
      <c r="F5016" s="665"/>
      <c r="G5016" s="637"/>
      <c r="H5016" s="637"/>
      <c r="I5016" s="630"/>
    </row>
    <row r="5017" spans="1:9">
      <c r="A5017" s="630"/>
      <c r="B5017" s="629"/>
      <c r="C5017" s="630"/>
      <c r="D5017" s="631"/>
      <c r="E5017" s="664"/>
      <c r="F5017" s="666"/>
      <c r="G5017" s="632"/>
      <c r="H5017" s="632"/>
      <c r="I5017" s="633"/>
    </row>
    <row r="5018" spans="1:9">
      <c r="A5018" s="630"/>
      <c r="B5018" s="629"/>
      <c r="C5018" s="630"/>
      <c r="D5018" s="631"/>
      <c r="E5018" s="664"/>
      <c r="F5018" s="665"/>
      <c r="G5018" s="637"/>
      <c r="H5018" s="637"/>
      <c r="I5018" s="630"/>
    </row>
    <row r="5019" spans="1:9" ht="15">
      <c r="A5019" s="667"/>
      <c r="B5019" s="659"/>
      <c r="C5019" s="660"/>
      <c r="D5019" s="661"/>
      <c r="E5019" s="637"/>
      <c r="F5019" s="665"/>
      <c r="G5019" s="637"/>
      <c r="H5019" s="637"/>
      <c r="I5019" s="633"/>
    </row>
    <row r="5020" spans="1:9">
      <c r="A5020" s="630"/>
      <c r="B5020" s="629"/>
      <c r="C5020" s="630"/>
      <c r="D5020" s="631"/>
      <c r="E5020" s="664"/>
      <c r="F5020" s="666"/>
      <c r="G5020" s="632"/>
      <c r="H5020" s="632"/>
      <c r="I5020" s="633"/>
    </row>
    <row r="5021" spans="1:9">
      <c r="A5021" s="630"/>
      <c r="B5021" s="629"/>
      <c r="C5021" s="630"/>
      <c r="D5021" s="631"/>
      <c r="E5021" s="664"/>
      <c r="F5021" s="665"/>
      <c r="G5021" s="637"/>
      <c r="H5021" s="637"/>
      <c r="I5021" s="630"/>
    </row>
    <row r="5022" spans="1:9">
      <c r="A5022" s="667"/>
      <c r="B5022" s="659"/>
      <c r="C5022" s="662"/>
      <c r="D5022" s="663"/>
      <c r="E5022" s="637"/>
      <c r="F5022" s="665"/>
      <c r="G5022" s="637"/>
      <c r="H5022" s="637"/>
      <c r="I5022" s="633"/>
    </row>
    <row r="5023" spans="1:9">
      <c r="A5023" s="630"/>
      <c r="B5023" s="629"/>
      <c r="C5023" s="630"/>
      <c r="D5023" s="631"/>
      <c r="E5023" s="664"/>
      <c r="F5023" s="666"/>
      <c r="G5023" s="632"/>
      <c r="H5023" s="632"/>
      <c r="I5023" s="633"/>
    </row>
    <row r="5024" spans="1:9">
      <c r="A5024" s="630"/>
      <c r="B5024" s="629"/>
      <c r="C5024" s="630"/>
      <c r="D5024" s="631"/>
      <c r="E5024" s="664"/>
      <c r="F5024" s="665"/>
      <c r="G5024" s="637"/>
      <c r="H5024" s="637"/>
      <c r="I5024" s="630"/>
    </row>
    <row r="5025" spans="1:9" ht="15">
      <c r="A5025" s="667"/>
      <c r="B5025" s="659"/>
      <c r="C5025" s="660"/>
      <c r="D5025" s="661"/>
      <c r="E5025" s="637"/>
      <c r="F5025" s="665"/>
      <c r="G5025" s="637"/>
      <c r="H5025" s="637"/>
      <c r="I5025" s="633"/>
    </row>
    <row r="5026" spans="1:9">
      <c r="A5026" s="630"/>
      <c r="B5026" s="629"/>
      <c r="C5026" s="630"/>
      <c r="D5026" s="631"/>
      <c r="E5026" s="664"/>
      <c r="F5026" s="666"/>
      <c r="G5026" s="632"/>
      <c r="H5026" s="632"/>
      <c r="I5026" s="633"/>
    </row>
    <row r="5027" spans="1:9" ht="15">
      <c r="A5027" s="667"/>
      <c r="B5027" s="659"/>
      <c r="C5027" s="660"/>
      <c r="D5027" s="661"/>
      <c r="E5027" s="637"/>
      <c r="F5027" s="665"/>
      <c r="G5027" s="637"/>
      <c r="H5027" s="637"/>
      <c r="I5027" s="633"/>
    </row>
    <row r="5028" spans="1:9">
      <c r="A5028" s="630"/>
      <c r="B5028" s="629"/>
      <c r="C5028" s="630"/>
      <c r="D5028" s="631"/>
      <c r="E5028" s="664"/>
      <c r="F5028" s="665"/>
      <c r="G5028" s="637"/>
      <c r="H5028" s="637"/>
      <c r="I5028" s="630"/>
    </row>
    <row r="5029" spans="1:9">
      <c r="A5029" s="630"/>
      <c r="B5029" s="629"/>
      <c r="C5029" s="630"/>
      <c r="D5029" s="631"/>
      <c r="E5029" s="664"/>
      <c r="F5029" s="666"/>
      <c r="G5029" s="632"/>
      <c r="H5029" s="632"/>
      <c r="I5029" s="633"/>
    </row>
    <row r="5030" spans="1:9">
      <c r="A5030" s="630"/>
      <c r="B5030" s="629"/>
      <c r="C5030" s="630"/>
      <c r="D5030" s="631"/>
      <c r="E5030" s="664"/>
      <c r="F5030" s="665"/>
      <c r="G5030" s="637"/>
      <c r="H5030" s="637"/>
      <c r="I5030" s="630"/>
    </row>
    <row r="5031" spans="1:9">
      <c r="A5031" s="630"/>
      <c r="B5031" s="629"/>
      <c r="C5031" s="630"/>
      <c r="D5031" s="631"/>
      <c r="E5031" s="664"/>
      <c r="F5031" s="666"/>
      <c r="G5031" s="632"/>
      <c r="H5031" s="632"/>
      <c r="I5031" s="633"/>
    </row>
    <row r="5032" spans="1:9">
      <c r="A5032" s="630"/>
      <c r="B5032" s="629"/>
      <c r="C5032" s="630"/>
      <c r="D5032" s="631"/>
      <c r="E5032" s="664"/>
      <c r="F5032" s="665"/>
      <c r="G5032" s="637"/>
      <c r="H5032" s="637"/>
      <c r="I5032" s="630"/>
    </row>
    <row r="5033" spans="1:9" ht="15">
      <c r="A5033" s="667"/>
      <c r="B5033" s="659"/>
      <c r="C5033" s="660"/>
      <c r="D5033" s="661"/>
      <c r="E5033" s="637"/>
      <c r="F5033" s="665"/>
      <c r="G5033" s="637"/>
      <c r="H5033" s="637"/>
      <c r="I5033" s="633"/>
    </row>
    <row r="5034" spans="1:9">
      <c r="A5034" s="630"/>
      <c r="B5034" s="629"/>
      <c r="C5034" s="630"/>
      <c r="D5034" s="631"/>
      <c r="E5034" s="664"/>
      <c r="F5034" s="666"/>
      <c r="G5034" s="632"/>
      <c r="H5034" s="632"/>
      <c r="I5034" s="633"/>
    </row>
    <row r="5035" spans="1:9">
      <c r="A5035" s="630"/>
      <c r="B5035" s="629"/>
      <c r="C5035" s="630"/>
      <c r="D5035" s="631"/>
      <c r="E5035" s="664"/>
      <c r="F5035" s="665"/>
      <c r="G5035" s="637"/>
      <c r="H5035" s="637"/>
      <c r="I5035" s="630"/>
    </row>
    <row r="5036" spans="1:9">
      <c r="A5036" s="630"/>
      <c r="B5036" s="629"/>
      <c r="C5036" s="630"/>
      <c r="D5036" s="631"/>
      <c r="E5036" s="664"/>
      <c r="F5036" s="666"/>
      <c r="G5036" s="632"/>
      <c r="H5036" s="632"/>
      <c r="I5036" s="633"/>
    </row>
    <row r="5037" spans="1:9">
      <c r="A5037" s="630"/>
      <c r="B5037" s="629"/>
      <c r="C5037" s="630"/>
      <c r="D5037" s="631"/>
      <c r="E5037" s="664"/>
      <c r="F5037" s="665"/>
      <c r="G5037" s="637"/>
      <c r="H5037" s="637"/>
      <c r="I5037" s="630"/>
    </row>
    <row r="5038" spans="1:9">
      <c r="A5038" s="630"/>
      <c r="B5038" s="629"/>
      <c r="C5038" s="630"/>
      <c r="D5038" s="631"/>
      <c r="E5038" s="664"/>
      <c r="F5038" s="666"/>
      <c r="G5038" s="632"/>
      <c r="H5038" s="632"/>
      <c r="I5038" s="633"/>
    </row>
    <row r="5039" spans="1:9">
      <c r="A5039" s="630"/>
      <c r="B5039" s="629"/>
      <c r="C5039" s="630"/>
      <c r="D5039" s="631"/>
      <c r="E5039" s="664"/>
      <c r="F5039" s="665"/>
      <c r="G5039" s="637"/>
      <c r="H5039" s="637"/>
      <c r="I5039" s="630"/>
    </row>
    <row r="5040" spans="1:9">
      <c r="A5040" s="630"/>
      <c r="B5040" s="629"/>
      <c r="C5040" s="630"/>
      <c r="D5040" s="631"/>
      <c r="E5040" s="664"/>
      <c r="F5040" s="666"/>
      <c r="G5040" s="632"/>
      <c r="H5040" s="632"/>
      <c r="I5040" s="633"/>
    </row>
    <row r="5041" spans="1:9">
      <c r="A5041" s="630"/>
      <c r="B5041" s="629"/>
      <c r="C5041" s="630"/>
      <c r="D5041" s="631"/>
      <c r="E5041" s="664"/>
      <c r="F5041" s="665"/>
      <c r="G5041" s="637"/>
      <c r="H5041" s="637"/>
      <c r="I5041" s="630"/>
    </row>
    <row r="5042" spans="1:9">
      <c r="A5042" s="630"/>
      <c r="B5042" s="629"/>
      <c r="C5042" s="630"/>
      <c r="D5042" s="631"/>
      <c r="E5042" s="664"/>
      <c r="F5042" s="666"/>
      <c r="G5042" s="632"/>
      <c r="H5042" s="632"/>
      <c r="I5042" s="633"/>
    </row>
    <row r="5043" spans="1:9">
      <c r="A5043" s="630"/>
      <c r="B5043" s="629"/>
      <c r="C5043" s="630"/>
      <c r="D5043" s="631"/>
      <c r="E5043" s="664"/>
      <c r="F5043" s="665"/>
      <c r="G5043" s="637"/>
      <c r="H5043" s="637"/>
      <c r="I5043" s="630"/>
    </row>
    <row r="5044" spans="1:9">
      <c r="A5044" s="630"/>
      <c r="B5044" s="629"/>
      <c r="C5044" s="630"/>
      <c r="D5044" s="631"/>
      <c r="E5044" s="664"/>
      <c r="F5044" s="666"/>
      <c r="G5044" s="632"/>
      <c r="H5044" s="632"/>
      <c r="I5044" s="633"/>
    </row>
    <row r="5045" spans="1:9">
      <c r="A5045" s="630"/>
      <c r="B5045" s="629"/>
      <c r="C5045" s="630"/>
      <c r="D5045" s="631"/>
      <c r="E5045" s="664"/>
      <c r="F5045" s="665"/>
      <c r="G5045" s="637"/>
      <c r="H5045" s="637"/>
      <c r="I5045" s="630"/>
    </row>
    <row r="5046" spans="1:9">
      <c r="A5046" s="630"/>
      <c r="B5046" s="629"/>
      <c r="C5046" s="630"/>
      <c r="D5046" s="631"/>
      <c r="E5046" s="664"/>
      <c r="F5046" s="666"/>
      <c r="G5046" s="632"/>
      <c r="H5046" s="632"/>
      <c r="I5046" s="633"/>
    </row>
    <row r="5047" spans="1:9">
      <c r="A5047" s="630"/>
      <c r="B5047" s="629"/>
      <c r="C5047" s="630"/>
      <c r="D5047" s="631"/>
      <c r="E5047" s="664"/>
      <c r="F5047" s="665"/>
      <c r="G5047" s="637"/>
      <c r="H5047" s="637"/>
      <c r="I5047" s="630"/>
    </row>
    <row r="5048" spans="1:9">
      <c r="A5048" s="630"/>
      <c r="B5048" s="629"/>
      <c r="C5048" s="630"/>
      <c r="D5048" s="631"/>
      <c r="E5048" s="664"/>
      <c r="F5048" s="666"/>
      <c r="G5048" s="632"/>
      <c r="H5048" s="632"/>
      <c r="I5048" s="633"/>
    </row>
    <row r="5049" spans="1:9">
      <c r="A5049" s="630"/>
      <c r="B5049" s="629"/>
      <c r="C5049" s="630"/>
      <c r="D5049" s="631"/>
      <c r="E5049" s="664"/>
      <c r="F5049" s="665"/>
      <c r="G5049" s="637"/>
      <c r="H5049" s="637"/>
      <c r="I5049" s="630"/>
    </row>
    <row r="5050" spans="1:9" ht="15">
      <c r="A5050" s="667"/>
      <c r="B5050" s="659"/>
      <c r="C5050" s="660"/>
      <c r="D5050" s="661"/>
      <c r="E5050" s="637"/>
      <c r="F5050" s="665"/>
      <c r="G5050" s="637"/>
      <c r="H5050" s="637"/>
      <c r="I5050" s="633"/>
    </row>
    <row r="5051" spans="1:9">
      <c r="A5051" s="630"/>
      <c r="B5051" s="629"/>
      <c r="C5051" s="630"/>
      <c r="D5051" s="631"/>
      <c r="E5051" s="664"/>
      <c r="F5051" s="666"/>
      <c r="G5051" s="632"/>
      <c r="H5051" s="632"/>
      <c r="I5051" s="633"/>
    </row>
    <row r="5052" spans="1:9">
      <c r="A5052" s="630"/>
      <c r="B5052" s="629"/>
      <c r="C5052" s="630"/>
      <c r="D5052" s="631"/>
      <c r="E5052" s="664"/>
      <c r="F5052" s="665"/>
      <c r="G5052" s="637"/>
      <c r="H5052" s="637"/>
      <c r="I5052" s="630"/>
    </row>
    <row r="5053" spans="1:9" ht="15">
      <c r="A5053" s="667"/>
      <c r="B5053" s="659"/>
      <c r="C5053" s="660"/>
      <c r="D5053" s="661"/>
      <c r="E5053" s="637"/>
      <c r="F5053" s="665"/>
      <c r="G5053" s="637"/>
      <c r="H5053" s="637"/>
      <c r="I5053" s="633"/>
    </row>
    <row r="5054" spans="1:9" ht="15">
      <c r="A5054" s="667"/>
      <c r="B5054" s="659"/>
      <c r="C5054" s="660"/>
      <c r="D5054" s="661"/>
      <c r="E5054" s="637"/>
      <c r="F5054" s="665"/>
      <c r="G5054" s="637"/>
      <c r="H5054" s="637"/>
      <c r="I5054" s="633"/>
    </row>
    <row r="5055" spans="1:9">
      <c r="A5055" s="630"/>
      <c r="B5055" s="629"/>
      <c r="C5055" s="630"/>
      <c r="D5055" s="631"/>
      <c r="E5055" s="664"/>
      <c r="F5055" s="666"/>
      <c r="G5055" s="632"/>
      <c r="H5055" s="632"/>
      <c r="I5055" s="633"/>
    </row>
    <row r="5056" spans="1:9">
      <c r="A5056" s="630"/>
      <c r="B5056" s="629"/>
      <c r="C5056" s="630"/>
      <c r="D5056" s="631"/>
      <c r="E5056" s="664"/>
      <c r="F5056" s="665"/>
      <c r="G5056" s="637"/>
      <c r="H5056" s="637"/>
      <c r="I5056" s="630"/>
    </row>
    <row r="5057" spans="1:9">
      <c r="A5057" s="630"/>
      <c r="B5057" s="629"/>
      <c r="C5057" s="630"/>
      <c r="D5057" s="631"/>
      <c r="E5057" s="664"/>
      <c r="F5057" s="666"/>
      <c r="G5057" s="632"/>
      <c r="H5057" s="632"/>
      <c r="I5057" s="633"/>
    </row>
    <row r="5058" spans="1:9">
      <c r="A5058" s="630"/>
      <c r="B5058" s="629"/>
      <c r="C5058" s="630"/>
      <c r="D5058" s="631"/>
      <c r="E5058" s="664"/>
      <c r="F5058" s="665"/>
      <c r="G5058" s="637"/>
      <c r="H5058" s="637"/>
      <c r="I5058" s="630"/>
    </row>
    <row r="5059" spans="1:9">
      <c r="A5059" s="630"/>
      <c r="B5059" s="629"/>
      <c r="C5059" s="630"/>
      <c r="D5059" s="631"/>
      <c r="E5059" s="664"/>
      <c r="F5059" s="666"/>
      <c r="G5059" s="632"/>
      <c r="H5059" s="632"/>
      <c r="I5059" s="633"/>
    </row>
    <row r="5060" spans="1:9">
      <c r="A5060" s="630"/>
      <c r="B5060" s="629"/>
      <c r="C5060" s="630"/>
      <c r="D5060" s="631"/>
      <c r="E5060" s="664"/>
      <c r="F5060" s="665"/>
      <c r="G5060" s="637"/>
      <c r="H5060" s="637"/>
      <c r="I5060" s="630"/>
    </row>
    <row r="5061" spans="1:9">
      <c r="A5061" s="630"/>
      <c r="B5061" s="629"/>
      <c r="C5061" s="630"/>
      <c r="D5061" s="631"/>
      <c r="E5061" s="664"/>
      <c r="F5061" s="666"/>
      <c r="G5061" s="632"/>
      <c r="H5061" s="632"/>
      <c r="I5061" s="633"/>
    </row>
    <row r="5062" spans="1:9">
      <c r="A5062" s="630"/>
      <c r="B5062" s="629"/>
      <c r="C5062" s="630"/>
      <c r="D5062" s="631"/>
      <c r="E5062" s="664"/>
      <c r="F5062" s="665"/>
      <c r="G5062" s="637"/>
      <c r="H5062" s="637"/>
      <c r="I5062" s="630"/>
    </row>
    <row r="5063" spans="1:9">
      <c r="A5063" s="630"/>
      <c r="B5063" s="629"/>
      <c r="C5063" s="630"/>
      <c r="D5063" s="631"/>
      <c r="E5063" s="664"/>
      <c r="F5063" s="666"/>
      <c r="G5063" s="632"/>
      <c r="H5063" s="632"/>
      <c r="I5063" s="633"/>
    </row>
    <row r="5064" spans="1:9">
      <c r="A5064" s="630"/>
      <c r="B5064" s="629"/>
      <c r="C5064" s="630"/>
      <c r="D5064" s="631"/>
      <c r="E5064" s="664"/>
      <c r="F5064" s="665"/>
      <c r="G5064" s="637"/>
      <c r="H5064" s="637"/>
      <c r="I5064" s="630"/>
    </row>
    <row r="5065" spans="1:9">
      <c r="A5065" s="630"/>
      <c r="B5065" s="629"/>
      <c r="C5065" s="630"/>
      <c r="D5065" s="631"/>
      <c r="E5065" s="664"/>
      <c r="F5065" s="666"/>
      <c r="G5065" s="632"/>
      <c r="H5065" s="632"/>
      <c r="I5065" s="633"/>
    </row>
    <row r="5066" spans="1:9">
      <c r="A5066" s="630"/>
      <c r="B5066" s="629"/>
      <c r="C5066" s="630"/>
      <c r="D5066" s="631"/>
      <c r="E5066" s="664"/>
      <c r="F5066" s="665"/>
      <c r="G5066" s="637"/>
      <c r="H5066" s="637"/>
      <c r="I5066" s="630"/>
    </row>
    <row r="5067" spans="1:9">
      <c r="A5067" s="630"/>
      <c r="B5067" s="629"/>
      <c r="C5067" s="630"/>
      <c r="D5067" s="631"/>
      <c r="E5067" s="664"/>
      <c r="F5067" s="666"/>
      <c r="G5067" s="632"/>
      <c r="H5067" s="632"/>
      <c r="I5067" s="633"/>
    </row>
    <row r="5068" spans="1:9">
      <c r="A5068" s="630"/>
      <c r="B5068" s="629"/>
      <c r="C5068" s="630"/>
      <c r="D5068" s="631"/>
      <c r="E5068" s="664"/>
      <c r="F5068" s="665"/>
      <c r="G5068" s="637"/>
      <c r="H5068" s="637"/>
      <c r="I5068" s="630"/>
    </row>
    <row r="5069" spans="1:9" ht="15">
      <c r="A5069" s="667"/>
      <c r="B5069" s="659"/>
      <c r="C5069" s="660"/>
      <c r="D5069" s="661"/>
      <c r="E5069" s="637"/>
      <c r="F5069" s="665"/>
      <c r="G5069" s="637"/>
      <c r="H5069" s="637"/>
      <c r="I5069" s="633"/>
    </row>
    <row r="5070" spans="1:9">
      <c r="A5070" s="630"/>
      <c r="B5070" s="629"/>
      <c r="C5070" s="630"/>
      <c r="D5070" s="631"/>
      <c r="E5070" s="664"/>
      <c r="F5070" s="666"/>
      <c r="G5070" s="632"/>
      <c r="H5070" s="632"/>
      <c r="I5070" s="633"/>
    </row>
    <row r="5071" spans="1:9">
      <c r="A5071" s="630"/>
      <c r="B5071" s="629"/>
      <c r="C5071" s="630"/>
      <c r="D5071" s="631"/>
      <c r="E5071" s="664"/>
      <c r="F5071" s="665"/>
      <c r="G5071" s="637"/>
      <c r="H5071" s="637"/>
      <c r="I5071" s="630"/>
    </row>
    <row r="5072" spans="1:9">
      <c r="A5072" s="630"/>
      <c r="B5072" s="629"/>
      <c r="C5072" s="630"/>
      <c r="D5072" s="631"/>
      <c r="E5072" s="664"/>
      <c r="F5072" s="666"/>
      <c r="G5072" s="632"/>
      <c r="H5072" s="632"/>
      <c r="I5072" s="633"/>
    </row>
    <row r="5073" spans="1:9">
      <c r="A5073" s="630"/>
      <c r="B5073" s="629"/>
      <c r="C5073" s="630"/>
      <c r="D5073" s="631"/>
      <c r="E5073" s="664"/>
      <c r="F5073" s="665"/>
      <c r="G5073" s="637"/>
      <c r="H5073" s="637"/>
      <c r="I5073" s="630"/>
    </row>
    <row r="5074" spans="1:9" ht="15">
      <c r="A5074" s="667"/>
      <c r="B5074" s="659"/>
      <c r="C5074" s="660"/>
      <c r="D5074" s="661"/>
      <c r="E5074" s="637"/>
      <c r="F5074" s="665"/>
      <c r="G5074" s="637"/>
      <c r="H5074" s="637"/>
      <c r="I5074" s="633"/>
    </row>
    <row r="5075" spans="1:9">
      <c r="A5075" s="630"/>
      <c r="B5075" s="629"/>
      <c r="C5075" s="630"/>
      <c r="D5075" s="631"/>
      <c r="E5075" s="664"/>
      <c r="F5075" s="666"/>
      <c r="G5075" s="632"/>
      <c r="H5075" s="632"/>
      <c r="I5075" s="633"/>
    </row>
    <row r="5076" spans="1:9" ht="15">
      <c r="A5076" s="667"/>
      <c r="B5076" s="659"/>
      <c r="C5076" s="660"/>
      <c r="D5076" s="661"/>
      <c r="E5076" s="637"/>
      <c r="F5076" s="665"/>
      <c r="G5076" s="637"/>
      <c r="H5076" s="637"/>
      <c r="I5076" s="633"/>
    </row>
    <row r="5077" spans="1:9">
      <c r="A5077" s="630"/>
      <c r="B5077" s="629"/>
      <c r="C5077" s="630"/>
      <c r="D5077" s="631"/>
      <c r="E5077" s="664"/>
      <c r="F5077" s="665"/>
      <c r="G5077" s="637"/>
      <c r="H5077" s="637"/>
      <c r="I5077" s="630"/>
    </row>
    <row r="5078" spans="1:9">
      <c r="A5078" s="630"/>
      <c r="B5078" s="629"/>
      <c r="C5078" s="630"/>
      <c r="D5078" s="631"/>
      <c r="E5078" s="664"/>
      <c r="F5078" s="666"/>
      <c r="G5078" s="632"/>
      <c r="H5078" s="632"/>
      <c r="I5078" s="633"/>
    </row>
    <row r="5079" spans="1:9">
      <c r="A5079" s="630"/>
      <c r="B5079" s="629"/>
      <c r="C5079" s="630"/>
      <c r="D5079" s="631"/>
      <c r="E5079" s="664"/>
      <c r="F5079" s="665"/>
      <c r="G5079" s="637"/>
      <c r="H5079" s="637"/>
      <c r="I5079" s="630"/>
    </row>
    <row r="5080" spans="1:9" ht="15">
      <c r="A5080" s="667"/>
      <c r="B5080" s="659"/>
      <c r="C5080" s="660"/>
      <c r="D5080" s="661"/>
      <c r="E5080" s="637"/>
      <c r="F5080" s="665"/>
      <c r="G5080" s="637"/>
      <c r="H5080" s="637"/>
      <c r="I5080" s="633"/>
    </row>
    <row r="5081" spans="1:9">
      <c r="A5081" s="630"/>
      <c r="B5081" s="629"/>
      <c r="C5081" s="630"/>
      <c r="D5081" s="631"/>
      <c r="E5081" s="664"/>
      <c r="F5081" s="666"/>
      <c r="G5081" s="632"/>
      <c r="H5081" s="632"/>
      <c r="I5081" s="633"/>
    </row>
    <row r="5082" spans="1:9" ht="15">
      <c r="A5082" s="667"/>
      <c r="B5082" s="659"/>
      <c r="C5082" s="660"/>
      <c r="D5082" s="661"/>
      <c r="E5082" s="637"/>
      <c r="F5082" s="665"/>
      <c r="G5082" s="637"/>
      <c r="H5082" s="637"/>
      <c r="I5082" s="633"/>
    </row>
    <row r="5083" spans="1:9">
      <c r="A5083" s="630"/>
      <c r="B5083" s="629"/>
      <c r="C5083" s="630"/>
      <c r="D5083" s="631"/>
      <c r="E5083" s="664"/>
      <c r="F5083" s="665"/>
      <c r="G5083" s="637"/>
      <c r="H5083" s="637"/>
      <c r="I5083" s="630"/>
    </row>
    <row r="5084" spans="1:9">
      <c r="A5084" s="630"/>
      <c r="B5084" s="629"/>
      <c r="C5084" s="630"/>
      <c r="D5084" s="631"/>
      <c r="E5084" s="664"/>
      <c r="F5084" s="666"/>
      <c r="G5084" s="632"/>
      <c r="H5084" s="632"/>
      <c r="I5084" s="633"/>
    </row>
    <row r="5085" spans="1:9">
      <c r="A5085" s="630"/>
      <c r="B5085" s="629"/>
      <c r="C5085" s="630"/>
      <c r="D5085" s="631"/>
      <c r="E5085" s="664"/>
      <c r="F5085" s="665"/>
      <c r="G5085" s="637"/>
      <c r="H5085" s="637"/>
      <c r="I5085" s="630"/>
    </row>
    <row r="5086" spans="1:9">
      <c r="A5086" s="630"/>
      <c r="B5086" s="629"/>
      <c r="C5086" s="630"/>
      <c r="D5086" s="631"/>
      <c r="E5086" s="664"/>
      <c r="F5086" s="666"/>
      <c r="G5086" s="632"/>
      <c r="H5086" s="632"/>
      <c r="I5086" s="633"/>
    </row>
    <row r="5087" spans="1:9" ht="15">
      <c r="A5087" s="667"/>
      <c r="B5087" s="659"/>
      <c r="C5087" s="660"/>
      <c r="D5087" s="661"/>
      <c r="E5087" s="637"/>
      <c r="F5087" s="665"/>
      <c r="G5087" s="637"/>
      <c r="H5087" s="637"/>
      <c r="I5087" s="633"/>
    </row>
    <row r="5088" spans="1:9">
      <c r="A5088" s="630"/>
      <c r="B5088" s="629"/>
      <c r="C5088" s="630"/>
      <c r="D5088" s="631"/>
      <c r="E5088" s="664"/>
      <c r="F5088" s="665"/>
      <c r="G5088" s="637"/>
      <c r="H5088" s="637"/>
      <c r="I5088" s="630"/>
    </row>
    <row r="5089" spans="1:9">
      <c r="A5089" s="630"/>
      <c r="B5089" s="629"/>
      <c r="C5089" s="630"/>
      <c r="D5089" s="631"/>
      <c r="E5089" s="664"/>
      <c r="F5089" s="666"/>
      <c r="G5089" s="632"/>
      <c r="H5089" s="632"/>
      <c r="I5089" s="633"/>
    </row>
    <row r="5090" spans="1:9">
      <c r="A5090" s="630"/>
      <c r="B5090" s="629"/>
      <c r="C5090" s="630"/>
      <c r="D5090" s="631"/>
      <c r="E5090" s="664"/>
      <c r="F5090" s="665"/>
      <c r="G5090" s="637"/>
      <c r="H5090" s="637"/>
      <c r="I5090" s="630"/>
    </row>
    <row r="5091" spans="1:9">
      <c r="A5091" s="630"/>
      <c r="B5091" s="629"/>
      <c r="C5091" s="630"/>
      <c r="D5091" s="631"/>
      <c r="E5091" s="664"/>
      <c r="F5091" s="666"/>
      <c r="G5091" s="632"/>
      <c r="H5091" s="632"/>
      <c r="I5091" s="633"/>
    </row>
    <row r="5092" spans="1:9">
      <c r="A5092" s="630"/>
      <c r="B5092" s="629"/>
      <c r="C5092" s="630"/>
      <c r="D5092" s="631"/>
      <c r="E5092" s="664"/>
      <c r="F5092" s="665"/>
      <c r="G5092" s="637"/>
      <c r="H5092" s="637"/>
      <c r="I5092" s="630"/>
    </row>
    <row r="5093" spans="1:9">
      <c r="A5093" s="630"/>
      <c r="B5093" s="629"/>
      <c r="C5093" s="630"/>
      <c r="D5093" s="631"/>
      <c r="E5093" s="664"/>
      <c r="F5093" s="666"/>
      <c r="G5093" s="632"/>
      <c r="H5093" s="632"/>
      <c r="I5093" s="633"/>
    </row>
    <row r="5094" spans="1:9">
      <c r="A5094" s="630"/>
      <c r="B5094" s="629"/>
      <c r="C5094" s="630"/>
      <c r="D5094" s="631"/>
      <c r="E5094" s="664"/>
      <c r="F5094" s="665"/>
      <c r="G5094" s="637"/>
      <c r="H5094" s="637"/>
      <c r="I5094" s="630"/>
    </row>
    <row r="5095" spans="1:9">
      <c r="A5095" s="630"/>
      <c r="B5095" s="629"/>
      <c r="C5095" s="630"/>
      <c r="D5095" s="631"/>
      <c r="E5095" s="664"/>
      <c r="F5095" s="666"/>
      <c r="G5095" s="632"/>
      <c r="H5095" s="632"/>
      <c r="I5095" s="633"/>
    </row>
    <row r="5096" spans="1:9">
      <c r="A5096" s="630"/>
      <c r="B5096" s="629"/>
      <c r="C5096" s="630"/>
      <c r="D5096" s="631"/>
      <c r="E5096" s="664"/>
      <c r="F5096" s="665"/>
      <c r="G5096" s="637"/>
      <c r="H5096" s="637"/>
      <c r="I5096" s="630"/>
    </row>
    <row r="5097" spans="1:9">
      <c r="A5097" s="630"/>
      <c r="B5097" s="629"/>
      <c r="C5097" s="630"/>
      <c r="D5097" s="631"/>
      <c r="E5097" s="664"/>
      <c r="F5097" s="666"/>
      <c r="G5097" s="632"/>
      <c r="H5097" s="632"/>
      <c r="I5097" s="633"/>
    </row>
    <row r="5098" spans="1:9">
      <c r="A5098" s="630"/>
      <c r="B5098" s="629"/>
      <c r="C5098" s="630"/>
      <c r="D5098" s="631"/>
      <c r="E5098" s="664"/>
      <c r="F5098" s="665"/>
      <c r="G5098" s="637"/>
      <c r="H5098" s="637"/>
      <c r="I5098" s="630"/>
    </row>
    <row r="5099" spans="1:9">
      <c r="A5099" s="667"/>
      <c r="B5099" s="659"/>
      <c r="C5099" s="662"/>
      <c r="D5099" s="663"/>
      <c r="E5099" s="637"/>
      <c r="F5099" s="665"/>
      <c r="G5099" s="637"/>
      <c r="H5099" s="637"/>
      <c r="I5099" s="633"/>
    </row>
    <row r="5100" spans="1:9">
      <c r="A5100" s="630"/>
      <c r="B5100" s="629"/>
      <c r="C5100" s="630"/>
      <c r="D5100" s="631"/>
      <c r="E5100" s="664"/>
      <c r="F5100" s="666"/>
      <c r="G5100" s="632"/>
      <c r="H5100" s="632"/>
      <c r="I5100" s="633"/>
    </row>
    <row r="5101" spans="1:9">
      <c r="A5101" s="630"/>
      <c r="B5101" s="629"/>
      <c r="C5101" s="630"/>
      <c r="D5101" s="631"/>
      <c r="E5101" s="664"/>
      <c r="F5101" s="665"/>
      <c r="G5101" s="637"/>
      <c r="H5101" s="637"/>
      <c r="I5101" s="630"/>
    </row>
    <row r="5102" spans="1:9">
      <c r="A5102" s="630"/>
      <c r="B5102" s="629"/>
      <c r="C5102" s="630"/>
      <c r="D5102" s="631"/>
      <c r="E5102" s="664"/>
      <c r="F5102" s="666"/>
      <c r="G5102" s="632"/>
      <c r="H5102" s="632"/>
      <c r="I5102" s="633"/>
    </row>
    <row r="5103" spans="1:9">
      <c r="A5103" s="667"/>
      <c r="B5103" s="659"/>
      <c r="C5103" s="662"/>
      <c r="D5103" s="663"/>
      <c r="E5103" s="637"/>
      <c r="F5103" s="665"/>
      <c r="G5103" s="637"/>
      <c r="H5103" s="637"/>
      <c r="I5103" s="633"/>
    </row>
    <row r="5104" spans="1:9">
      <c r="A5104" s="630"/>
      <c r="B5104" s="629"/>
      <c r="C5104" s="630"/>
      <c r="D5104" s="631"/>
      <c r="E5104" s="664"/>
      <c r="F5104" s="665"/>
      <c r="G5104" s="637"/>
      <c r="H5104" s="637"/>
      <c r="I5104" s="630"/>
    </row>
    <row r="5105" spans="1:9">
      <c r="A5105" s="630"/>
      <c r="B5105" s="629"/>
      <c r="C5105" s="630"/>
      <c r="D5105" s="631"/>
      <c r="E5105" s="664"/>
      <c r="F5105" s="666"/>
      <c r="G5105" s="632"/>
      <c r="H5105" s="632"/>
      <c r="I5105" s="633"/>
    </row>
    <row r="5106" spans="1:9">
      <c r="A5106" s="630"/>
      <c r="B5106" s="629"/>
      <c r="C5106" s="630"/>
      <c r="D5106" s="631"/>
      <c r="E5106" s="664"/>
      <c r="F5106" s="665"/>
      <c r="G5106" s="637"/>
      <c r="H5106" s="637"/>
      <c r="I5106" s="630"/>
    </row>
    <row r="5107" spans="1:9">
      <c r="A5107" s="630"/>
      <c r="B5107" s="629"/>
      <c r="C5107" s="630"/>
      <c r="D5107" s="631"/>
      <c r="E5107" s="664"/>
      <c r="F5107" s="666"/>
      <c r="G5107" s="632"/>
      <c r="H5107" s="632"/>
      <c r="I5107" s="633"/>
    </row>
    <row r="5108" spans="1:9">
      <c r="A5108" s="630"/>
      <c r="B5108" s="629"/>
      <c r="C5108" s="630"/>
      <c r="D5108" s="631"/>
      <c r="E5108" s="664"/>
      <c r="F5108" s="665"/>
      <c r="G5108" s="637"/>
      <c r="H5108" s="637"/>
      <c r="I5108" s="630"/>
    </row>
    <row r="5109" spans="1:9">
      <c r="A5109" s="630"/>
      <c r="B5109" s="629"/>
      <c r="C5109" s="630"/>
      <c r="D5109" s="631"/>
      <c r="E5109" s="664"/>
      <c r="F5109" s="666"/>
      <c r="G5109" s="632"/>
      <c r="H5109" s="632"/>
      <c r="I5109" s="633"/>
    </row>
    <row r="5110" spans="1:9">
      <c r="A5110" s="630"/>
      <c r="B5110" s="629"/>
      <c r="C5110" s="630"/>
      <c r="D5110" s="631"/>
      <c r="E5110" s="664"/>
      <c r="F5110" s="665"/>
      <c r="G5110" s="637"/>
      <c r="H5110" s="637"/>
      <c r="I5110" s="630"/>
    </row>
    <row r="5111" spans="1:9">
      <c r="A5111" s="630"/>
      <c r="B5111" s="629"/>
      <c r="C5111" s="630"/>
      <c r="D5111" s="631"/>
      <c r="E5111" s="664"/>
      <c r="F5111" s="666"/>
      <c r="G5111" s="632"/>
      <c r="H5111" s="632"/>
      <c r="I5111" s="633"/>
    </row>
    <row r="5112" spans="1:9">
      <c r="A5112" s="630"/>
      <c r="B5112" s="629"/>
      <c r="C5112" s="630"/>
      <c r="D5112" s="631"/>
      <c r="E5112" s="664"/>
      <c r="F5112" s="665"/>
      <c r="G5112" s="637"/>
      <c r="H5112" s="637"/>
      <c r="I5112" s="630"/>
    </row>
    <row r="5113" spans="1:9">
      <c r="A5113" s="630"/>
      <c r="B5113" s="629"/>
      <c r="C5113" s="630"/>
      <c r="D5113" s="631"/>
      <c r="E5113" s="664"/>
      <c r="F5113" s="666"/>
      <c r="G5113" s="632"/>
      <c r="H5113" s="632"/>
      <c r="I5113" s="633"/>
    </row>
    <row r="5114" spans="1:9">
      <c r="A5114" s="630"/>
      <c r="B5114" s="629"/>
      <c r="C5114" s="630"/>
      <c r="D5114" s="631"/>
      <c r="E5114" s="664"/>
      <c r="F5114" s="665"/>
      <c r="G5114" s="637"/>
      <c r="H5114" s="637"/>
      <c r="I5114" s="630"/>
    </row>
    <row r="5115" spans="1:9">
      <c r="A5115" s="667"/>
      <c r="B5115" s="659"/>
      <c r="C5115" s="662"/>
      <c r="D5115" s="663"/>
      <c r="E5115" s="637"/>
      <c r="F5115" s="665"/>
      <c r="G5115" s="637"/>
      <c r="H5115" s="637"/>
      <c r="I5115" s="633"/>
    </row>
    <row r="5116" spans="1:9">
      <c r="A5116" s="630"/>
      <c r="B5116" s="629"/>
      <c r="C5116" s="630"/>
      <c r="D5116" s="631"/>
      <c r="E5116" s="664"/>
      <c r="F5116" s="666"/>
      <c r="G5116" s="632"/>
      <c r="H5116" s="632"/>
      <c r="I5116" s="633"/>
    </row>
    <row r="5117" spans="1:9">
      <c r="A5117" s="630"/>
      <c r="B5117" s="629"/>
      <c r="C5117" s="630"/>
      <c r="D5117" s="631"/>
      <c r="E5117" s="664"/>
      <c r="F5117" s="665"/>
      <c r="G5117" s="637"/>
      <c r="H5117" s="637"/>
      <c r="I5117" s="630"/>
    </row>
    <row r="5118" spans="1:9">
      <c r="A5118" s="630"/>
      <c r="B5118" s="629"/>
      <c r="C5118" s="630"/>
      <c r="D5118" s="631"/>
      <c r="E5118" s="664"/>
      <c r="F5118" s="666"/>
      <c r="G5118" s="632"/>
      <c r="H5118" s="632"/>
      <c r="I5118" s="633"/>
    </row>
    <row r="5119" spans="1:9">
      <c r="A5119" s="630"/>
      <c r="B5119" s="629"/>
      <c r="C5119" s="630"/>
      <c r="D5119" s="631"/>
      <c r="E5119" s="664"/>
      <c r="F5119" s="665"/>
      <c r="G5119" s="637"/>
      <c r="H5119" s="637"/>
      <c r="I5119" s="630"/>
    </row>
    <row r="5120" spans="1:9">
      <c r="A5120" s="630"/>
      <c r="B5120" s="629"/>
      <c r="C5120" s="630"/>
      <c r="D5120" s="631"/>
      <c r="E5120" s="664"/>
      <c r="F5120" s="666"/>
      <c r="G5120" s="632"/>
      <c r="H5120" s="632"/>
      <c r="I5120" s="633"/>
    </row>
    <row r="5121" spans="1:9">
      <c r="A5121" s="630"/>
      <c r="B5121" s="629"/>
      <c r="C5121" s="630"/>
      <c r="D5121" s="631"/>
      <c r="E5121" s="664"/>
      <c r="F5121" s="665"/>
      <c r="G5121" s="637"/>
      <c r="H5121" s="637"/>
      <c r="I5121" s="630"/>
    </row>
    <row r="5122" spans="1:9">
      <c r="A5122" s="630"/>
      <c r="B5122" s="629"/>
      <c r="C5122" s="630"/>
      <c r="D5122" s="631"/>
      <c r="E5122" s="664"/>
      <c r="F5122" s="666"/>
      <c r="G5122" s="632"/>
      <c r="H5122" s="632"/>
      <c r="I5122" s="633"/>
    </row>
    <row r="5123" spans="1:9">
      <c r="A5123" s="630"/>
      <c r="B5123" s="629"/>
      <c r="C5123" s="630"/>
      <c r="D5123" s="631"/>
      <c r="E5123" s="664"/>
      <c r="F5123" s="665"/>
      <c r="G5123" s="637"/>
      <c r="H5123" s="637"/>
      <c r="I5123" s="630"/>
    </row>
    <row r="5124" spans="1:9">
      <c r="A5124" s="630"/>
      <c r="B5124" s="629"/>
      <c r="C5124" s="630"/>
      <c r="D5124" s="631"/>
      <c r="E5124" s="664"/>
      <c r="F5124" s="666"/>
      <c r="G5124" s="632"/>
      <c r="H5124" s="632"/>
      <c r="I5124" s="633"/>
    </row>
    <row r="5125" spans="1:9">
      <c r="A5125" s="630"/>
      <c r="B5125" s="629"/>
      <c r="C5125" s="630"/>
      <c r="D5125" s="631"/>
      <c r="E5125" s="664"/>
      <c r="F5125" s="665"/>
      <c r="G5125" s="637"/>
      <c r="H5125" s="637"/>
      <c r="I5125" s="630"/>
    </row>
    <row r="5126" spans="1:9">
      <c r="A5126" s="630"/>
      <c r="B5126" s="629"/>
      <c r="C5126" s="630"/>
      <c r="D5126" s="631"/>
      <c r="E5126" s="664"/>
      <c r="F5126" s="666"/>
      <c r="G5126" s="632"/>
      <c r="H5126" s="632"/>
      <c r="I5126" s="633"/>
    </row>
    <row r="5127" spans="1:9">
      <c r="A5127" s="630"/>
      <c r="B5127" s="629"/>
      <c r="C5127" s="630"/>
      <c r="D5127" s="631"/>
      <c r="E5127" s="664"/>
      <c r="F5127" s="665"/>
      <c r="G5127" s="637"/>
      <c r="H5127" s="637"/>
      <c r="I5127" s="630"/>
    </row>
    <row r="5128" spans="1:9">
      <c r="A5128" s="630"/>
      <c r="B5128" s="629"/>
      <c r="C5128" s="630"/>
      <c r="D5128" s="631"/>
      <c r="E5128" s="664"/>
      <c r="F5128" s="666"/>
      <c r="G5128" s="632"/>
      <c r="H5128" s="632"/>
      <c r="I5128" s="633"/>
    </row>
    <row r="5129" spans="1:9">
      <c r="A5129" s="630"/>
      <c r="B5129" s="629"/>
      <c r="C5129" s="630"/>
      <c r="D5129" s="631"/>
      <c r="E5129" s="664"/>
      <c r="F5129" s="665"/>
      <c r="G5129" s="637"/>
      <c r="H5129" s="637"/>
      <c r="I5129" s="630"/>
    </row>
    <row r="5130" spans="1:9">
      <c r="A5130" s="630"/>
      <c r="B5130" s="629"/>
      <c r="C5130" s="630"/>
      <c r="D5130" s="631"/>
      <c r="E5130" s="664"/>
      <c r="F5130" s="666"/>
      <c r="G5130" s="632"/>
      <c r="H5130" s="632"/>
      <c r="I5130" s="633"/>
    </row>
    <row r="5131" spans="1:9" ht="15">
      <c r="A5131" s="667"/>
      <c r="B5131" s="659"/>
      <c r="C5131" s="660"/>
      <c r="D5131" s="661"/>
      <c r="E5131" s="637"/>
      <c r="F5131" s="665"/>
      <c r="G5131" s="637"/>
      <c r="H5131" s="637"/>
      <c r="I5131" s="633"/>
    </row>
    <row r="5132" spans="1:9" ht="15">
      <c r="A5132" s="667"/>
      <c r="B5132" s="659"/>
      <c r="C5132" s="660"/>
      <c r="D5132" s="661"/>
      <c r="E5132" s="637"/>
      <c r="F5132" s="665"/>
      <c r="G5132" s="637"/>
      <c r="H5132" s="637"/>
      <c r="I5132" s="633"/>
    </row>
    <row r="5133" spans="1:9">
      <c r="A5133" s="630"/>
      <c r="B5133" s="629"/>
      <c r="C5133" s="630"/>
      <c r="D5133" s="631"/>
      <c r="E5133" s="664"/>
      <c r="F5133" s="665"/>
      <c r="G5133" s="637"/>
      <c r="H5133" s="637"/>
      <c r="I5133" s="630"/>
    </row>
    <row r="5134" spans="1:9">
      <c r="A5134" s="630"/>
      <c r="B5134" s="629"/>
      <c r="C5134" s="630"/>
      <c r="D5134" s="631"/>
      <c r="E5134" s="664"/>
      <c r="F5134" s="666"/>
      <c r="G5134" s="632"/>
      <c r="H5134" s="632"/>
      <c r="I5134" s="633"/>
    </row>
    <row r="5135" spans="1:9">
      <c r="A5135" s="630"/>
      <c r="B5135" s="629"/>
      <c r="C5135" s="630"/>
      <c r="D5135" s="631"/>
      <c r="E5135" s="664"/>
      <c r="F5135" s="665"/>
      <c r="G5135" s="637"/>
      <c r="H5135" s="637"/>
      <c r="I5135" s="630"/>
    </row>
    <row r="5136" spans="1:9">
      <c r="A5136" s="630"/>
      <c r="B5136" s="629"/>
      <c r="C5136" s="630"/>
      <c r="D5136" s="631"/>
      <c r="E5136" s="664"/>
      <c r="F5136" s="666"/>
      <c r="G5136" s="632"/>
      <c r="H5136" s="632"/>
      <c r="I5136" s="633"/>
    </row>
    <row r="5137" spans="1:9">
      <c r="A5137" s="667"/>
      <c r="B5137" s="659"/>
      <c r="C5137" s="662"/>
      <c r="D5137" s="663"/>
      <c r="E5137" s="637"/>
      <c r="F5137" s="665"/>
      <c r="G5137" s="637"/>
      <c r="H5137" s="637"/>
      <c r="I5137" s="633"/>
    </row>
    <row r="5138" spans="1:9">
      <c r="A5138" s="667"/>
      <c r="B5138" s="659"/>
      <c r="C5138" s="662"/>
      <c r="D5138" s="662"/>
      <c r="E5138" s="637"/>
      <c r="F5138" s="665"/>
      <c r="G5138" s="637"/>
      <c r="H5138" s="637"/>
      <c r="I5138" s="633"/>
    </row>
    <row r="5139" spans="1:9">
      <c r="A5139" s="630"/>
      <c r="B5139" s="629"/>
      <c r="C5139" s="630"/>
      <c r="D5139" s="631"/>
      <c r="E5139" s="664"/>
      <c r="F5139" s="665"/>
      <c r="G5139" s="637"/>
      <c r="H5139" s="637"/>
      <c r="I5139" s="630"/>
    </row>
    <row r="5140" spans="1:9">
      <c r="A5140" s="630"/>
      <c r="B5140" s="629"/>
      <c r="C5140" s="630"/>
      <c r="D5140" s="631"/>
      <c r="E5140" s="664"/>
      <c r="F5140" s="666"/>
      <c r="G5140" s="632"/>
      <c r="H5140" s="632"/>
      <c r="I5140" s="633"/>
    </row>
    <row r="5141" spans="1:9">
      <c r="A5141" s="630"/>
      <c r="B5141" s="629"/>
      <c r="C5141" s="630"/>
      <c r="D5141" s="631"/>
      <c r="E5141" s="664"/>
      <c r="F5141" s="665"/>
      <c r="G5141" s="637"/>
      <c r="H5141" s="637"/>
      <c r="I5141" s="630"/>
    </row>
    <row r="5142" spans="1:9" ht="15">
      <c r="A5142" s="667"/>
      <c r="B5142" s="659"/>
      <c r="C5142" s="660"/>
      <c r="D5142" s="661"/>
      <c r="E5142" s="637"/>
      <c r="F5142" s="665"/>
      <c r="G5142" s="637"/>
      <c r="H5142" s="637"/>
      <c r="I5142" s="633"/>
    </row>
    <row r="5143" spans="1:9">
      <c r="A5143" s="630"/>
      <c r="B5143" s="629"/>
      <c r="C5143" s="630"/>
      <c r="D5143" s="631"/>
      <c r="E5143" s="664"/>
      <c r="F5143" s="666"/>
      <c r="G5143" s="632"/>
      <c r="H5143" s="632"/>
      <c r="I5143" s="633"/>
    </row>
    <row r="5144" spans="1:9">
      <c r="A5144" s="630"/>
      <c r="B5144" s="629"/>
      <c r="C5144" s="630"/>
      <c r="D5144" s="631"/>
      <c r="E5144" s="664"/>
      <c r="F5144" s="665"/>
      <c r="G5144" s="637"/>
      <c r="H5144" s="637"/>
      <c r="I5144" s="630"/>
    </row>
    <row r="5145" spans="1:9">
      <c r="A5145" s="630"/>
      <c r="B5145" s="629"/>
      <c r="C5145" s="630"/>
      <c r="D5145" s="631"/>
      <c r="E5145" s="664"/>
      <c r="F5145" s="666"/>
      <c r="G5145" s="632"/>
      <c r="H5145" s="632"/>
      <c r="I5145" s="633"/>
    </row>
    <row r="5146" spans="1:9" ht="15">
      <c r="A5146" s="667"/>
      <c r="B5146" s="659"/>
      <c r="C5146" s="660"/>
      <c r="D5146" s="661"/>
      <c r="E5146" s="637"/>
      <c r="F5146" s="665"/>
      <c r="G5146" s="637"/>
      <c r="H5146" s="637"/>
      <c r="I5146" s="642"/>
    </row>
    <row r="5147" spans="1:9" ht="15">
      <c r="A5147" s="667"/>
      <c r="B5147" s="659"/>
      <c r="C5147" s="660"/>
      <c r="D5147" s="661"/>
      <c r="E5147" s="637"/>
      <c r="F5147" s="665"/>
      <c r="G5147" s="637"/>
      <c r="H5147" s="637"/>
      <c r="I5147" s="633"/>
    </row>
    <row r="5148" spans="1:9">
      <c r="A5148" s="630"/>
      <c r="B5148" s="629"/>
      <c r="C5148" s="630"/>
      <c r="D5148" s="631"/>
      <c r="E5148" s="664"/>
      <c r="F5148" s="665"/>
      <c r="G5148" s="637"/>
      <c r="H5148" s="637"/>
      <c r="I5148" s="630"/>
    </row>
    <row r="5149" spans="1:9">
      <c r="A5149" s="630"/>
      <c r="B5149" s="629"/>
      <c r="C5149" s="630"/>
      <c r="D5149" s="631"/>
      <c r="E5149" s="664"/>
      <c r="F5149" s="666"/>
      <c r="G5149" s="632"/>
      <c r="H5149" s="632"/>
      <c r="I5149" s="633"/>
    </row>
    <row r="5150" spans="1:9">
      <c r="A5150" s="630"/>
      <c r="B5150" s="629"/>
      <c r="C5150" s="630"/>
      <c r="D5150" s="631"/>
      <c r="E5150" s="664"/>
      <c r="F5150" s="665"/>
      <c r="G5150" s="637"/>
      <c r="H5150" s="637"/>
      <c r="I5150" s="630"/>
    </row>
    <row r="5151" spans="1:9">
      <c r="A5151" s="630"/>
      <c r="B5151" s="629"/>
      <c r="C5151" s="630"/>
      <c r="D5151" s="631"/>
      <c r="E5151" s="664"/>
      <c r="F5151" s="666"/>
      <c r="G5151" s="632"/>
      <c r="H5151" s="632"/>
      <c r="I5151" s="633"/>
    </row>
    <row r="5152" spans="1:9">
      <c r="A5152" s="667"/>
      <c r="B5152" s="659"/>
      <c r="C5152" s="662"/>
      <c r="D5152" s="663"/>
      <c r="E5152" s="637"/>
      <c r="F5152" s="665"/>
      <c r="G5152" s="637"/>
      <c r="H5152" s="637"/>
      <c r="I5152" s="633"/>
    </row>
    <row r="5153" spans="1:9">
      <c r="A5153" s="667"/>
      <c r="B5153" s="659"/>
      <c r="C5153" s="662"/>
      <c r="D5153" s="663"/>
      <c r="E5153" s="637"/>
      <c r="F5153" s="665"/>
      <c r="G5153" s="637"/>
      <c r="H5153" s="637"/>
      <c r="I5153" s="633"/>
    </row>
    <row r="5154" spans="1:9">
      <c r="A5154" s="630"/>
      <c r="B5154" s="629"/>
      <c r="C5154" s="630"/>
      <c r="D5154" s="631"/>
      <c r="E5154" s="664"/>
      <c r="F5154" s="665"/>
      <c r="G5154" s="637"/>
      <c r="H5154" s="637"/>
      <c r="I5154" s="630"/>
    </row>
    <row r="5155" spans="1:9">
      <c r="A5155" s="667"/>
      <c r="B5155" s="659"/>
      <c r="C5155" s="662"/>
      <c r="D5155" s="663"/>
      <c r="E5155" s="637"/>
      <c r="F5155" s="665"/>
      <c r="G5155" s="637"/>
      <c r="H5155" s="637"/>
      <c r="I5155" s="633"/>
    </row>
    <row r="5156" spans="1:9">
      <c r="A5156" s="630"/>
      <c r="B5156" s="629"/>
      <c r="C5156" s="630"/>
      <c r="D5156" s="631"/>
      <c r="E5156" s="664"/>
      <c r="F5156" s="666"/>
      <c r="G5156" s="632"/>
      <c r="H5156" s="632"/>
      <c r="I5156" s="633"/>
    </row>
    <row r="5157" spans="1:9">
      <c r="A5157" s="630"/>
      <c r="B5157" s="629"/>
      <c r="C5157" s="630"/>
      <c r="D5157" s="631"/>
      <c r="E5157" s="664"/>
      <c r="F5157" s="665"/>
      <c r="G5157" s="637"/>
      <c r="H5157" s="637"/>
      <c r="I5157" s="630"/>
    </row>
    <row r="5158" spans="1:9">
      <c r="A5158" s="630"/>
      <c r="B5158" s="629"/>
      <c r="C5158" s="630"/>
      <c r="D5158" s="631"/>
      <c r="E5158" s="664"/>
      <c r="F5158" s="666"/>
      <c r="G5158" s="632"/>
      <c r="H5158" s="632"/>
      <c r="I5158" s="633"/>
    </row>
    <row r="5159" spans="1:9">
      <c r="A5159" s="630"/>
      <c r="B5159" s="629"/>
      <c r="C5159" s="630"/>
      <c r="D5159" s="631"/>
      <c r="E5159" s="664"/>
      <c r="F5159" s="665"/>
      <c r="G5159" s="637"/>
      <c r="H5159" s="637"/>
      <c r="I5159" s="630"/>
    </row>
    <row r="5160" spans="1:9">
      <c r="A5160" s="630"/>
      <c r="B5160" s="629"/>
      <c r="C5160" s="630"/>
      <c r="D5160" s="631"/>
      <c r="E5160" s="664"/>
      <c r="F5160" s="666"/>
      <c r="G5160" s="632"/>
      <c r="H5160" s="632"/>
      <c r="I5160" s="633"/>
    </row>
    <row r="5161" spans="1:9">
      <c r="A5161" s="630"/>
      <c r="B5161" s="629"/>
      <c r="C5161" s="630"/>
      <c r="D5161" s="631"/>
      <c r="E5161" s="664"/>
      <c r="F5161" s="665"/>
      <c r="G5161" s="637"/>
      <c r="H5161" s="637"/>
      <c r="I5161" s="630"/>
    </row>
    <row r="5162" spans="1:9">
      <c r="A5162" s="630"/>
      <c r="B5162" s="629"/>
      <c r="C5162" s="630"/>
      <c r="D5162" s="631"/>
      <c r="E5162" s="664"/>
      <c r="F5162" s="666"/>
      <c r="G5162" s="632"/>
      <c r="H5162" s="632"/>
      <c r="I5162" s="633"/>
    </row>
    <row r="5163" spans="1:9">
      <c r="A5163" s="630"/>
      <c r="B5163" s="629"/>
      <c r="C5163" s="630"/>
      <c r="D5163" s="631"/>
      <c r="E5163" s="664"/>
      <c r="F5163" s="665"/>
      <c r="G5163" s="637"/>
      <c r="H5163" s="637"/>
      <c r="I5163" s="630"/>
    </row>
    <row r="5164" spans="1:9">
      <c r="A5164" s="630"/>
      <c r="B5164" s="629"/>
      <c r="C5164" s="630"/>
      <c r="D5164" s="631"/>
      <c r="E5164" s="664"/>
      <c r="F5164" s="666"/>
      <c r="G5164" s="632"/>
      <c r="H5164" s="632"/>
      <c r="I5164" s="633"/>
    </row>
    <row r="5165" spans="1:9">
      <c r="A5165" s="630"/>
      <c r="B5165" s="629"/>
      <c r="C5165" s="630"/>
      <c r="D5165" s="631"/>
      <c r="E5165" s="664"/>
      <c r="F5165" s="665"/>
      <c r="G5165" s="637"/>
      <c r="H5165" s="637"/>
      <c r="I5165" s="630"/>
    </row>
    <row r="5166" spans="1:9" ht="15">
      <c r="A5166" s="667"/>
      <c r="B5166" s="659"/>
      <c r="C5166" s="660"/>
      <c r="D5166" s="661"/>
      <c r="E5166" s="637"/>
      <c r="F5166" s="665"/>
      <c r="G5166" s="637"/>
      <c r="H5166" s="637"/>
      <c r="I5166" s="633"/>
    </row>
    <row r="5167" spans="1:9">
      <c r="A5167" s="630"/>
      <c r="B5167" s="629"/>
      <c r="C5167" s="630"/>
      <c r="D5167" s="631"/>
      <c r="E5167" s="664"/>
      <c r="F5167" s="666"/>
      <c r="G5167" s="632"/>
      <c r="H5167" s="632"/>
      <c r="I5167" s="633"/>
    </row>
    <row r="5168" spans="1:9">
      <c r="A5168" s="630"/>
      <c r="B5168" s="629"/>
      <c r="C5168" s="630"/>
      <c r="D5168" s="631"/>
      <c r="E5168" s="664"/>
      <c r="F5168" s="665"/>
      <c r="G5168" s="637"/>
      <c r="H5168" s="637"/>
      <c r="I5168" s="630"/>
    </row>
    <row r="5169" spans="1:9">
      <c r="A5169" s="630"/>
      <c r="B5169" s="629"/>
      <c r="C5169" s="630"/>
      <c r="D5169" s="631"/>
      <c r="E5169" s="664"/>
      <c r="F5169" s="666"/>
      <c r="G5169" s="632"/>
      <c r="H5169" s="632"/>
      <c r="I5169" s="633"/>
    </row>
    <row r="5170" spans="1:9">
      <c r="A5170" s="630"/>
      <c r="B5170" s="629"/>
      <c r="C5170" s="630"/>
      <c r="D5170" s="631"/>
      <c r="E5170" s="664"/>
      <c r="F5170" s="665"/>
      <c r="G5170" s="637"/>
      <c r="H5170" s="637"/>
      <c r="I5170" s="630"/>
    </row>
    <row r="5171" spans="1:9">
      <c r="A5171" s="630"/>
      <c r="B5171" s="629"/>
      <c r="C5171" s="630"/>
      <c r="D5171" s="631"/>
      <c r="E5171" s="664"/>
      <c r="F5171" s="666"/>
      <c r="G5171" s="632"/>
      <c r="H5171" s="632"/>
      <c r="I5171" s="633"/>
    </row>
    <row r="5172" spans="1:9" ht="15">
      <c r="A5172" s="667"/>
      <c r="B5172" s="662"/>
      <c r="C5172" s="660"/>
      <c r="D5172" s="661"/>
      <c r="E5172" s="637"/>
      <c r="F5172" s="665"/>
      <c r="G5172" s="637"/>
      <c r="H5172" s="637"/>
      <c r="I5172" s="642"/>
    </row>
    <row r="5173" spans="1:9">
      <c r="A5173" s="630"/>
      <c r="B5173" s="629"/>
      <c r="C5173" s="630"/>
      <c r="D5173" s="631"/>
      <c r="E5173" s="664"/>
      <c r="F5173" s="665"/>
      <c r="G5173" s="637"/>
      <c r="H5173" s="637"/>
      <c r="I5173" s="630"/>
    </row>
    <row r="5174" spans="1:9">
      <c r="A5174" s="630"/>
      <c r="B5174" s="629"/>
      <c r="C5174" s="630"/>
      <c r="D5174" s="631"/>
      <c r="E5174" s="664"/>
      <c r="F5174" s="666"/>
      <c r="G5174" s="632"/>
      <c r="H5174" s="632"/>
      <c r="I5174" s="633"/>
    </row>
    <row r="5175" spans="1:9">
      <c r="A5175" s="630"/>
      <c r="B5175" s="629"/>
      <c r="C5175" s="630"/>
      <c r="D5175" s="631"/>
      <c r="E5175" s="664"/>
      <c r="F5175" s="665"/>
      <c r="G5175" s="637"/>
      <c r="H5175" s="637"/>
      <c r="I5175" s="630"/>
    </row>
    <row r="5176" spans="1:9" ht="15">
      <c r="A5176" s="667"/>
      <c r="B5176" s="659"/>
      <c r="C5176" s="660"/>
      <c r="D5176" s="661"/>
      <c r="E5176" s="637"/>
      <c r="F5176" s="665"/>
      <c r="G5176" s="637"/>
      <c r="H5176" s="637"/>
      <c r="I5176" s="633"/>
    </row>
    <row r="5177" spans="1:9">
      <c r="A5177" s="630"/>
      <c r="B5177" s="629"/>
      <c r="C5177" s="630"/>
      <c r="D5177" s="631"/>
      <c r="E5177" s="664"/>
      <c r="F5177" s="666"/>
      <c r="G5177" s="632"/>
      <c r="H5177" s="632"/>
      <c r="I5177" s="633"/>
    </row>
    <row r="5178" spans="1:9">
      <c r="A5178" s="630"/>
      <c r="B5178" s="629"/>
      <c r="C5178" s="630"/>
      <c r="D5178" s="631"/>
      <c r="E5178" s="664"/>
      <c r="F5178" s="665"/>
      <c r="G5178" s="637"/>
      <c r="H5178" s="637"/>
      <c r="I5178" s="630"/>
    </row>
    <row r="5179" spans="1:9">
      <c r="A5179" s="667"/>
      <c r="B5179" s="659"/>
      <c r="C5179" s="662"/>
      <c r="D5179" s="663"/>
      <c r="E5179" s="637"/>
      <c r="F5179" s="665"/>
      <c r="G5179" s="637"/>
      <c r="H5179" s="637"/>
      <c r="I5179" s="633"/>
    </row>
    <row r="5180" spans="1:9">
      <c r="A5180" s="630"/>
      <c r="B5180" s="629"/>
      <c r="C5180" s="630"/>
      <c r="D5180" s="631"/>
      <c r="E5180" s="664"/>
      <c r="F5180" s="666"/>
      <c r="G5180" s="632"/>
      <c r="H5180" s="632"/>
      <c r="I5180" s="633"/>
    </row>
    <row r="5181" spans="1:9">
      <c r="A5181" s="630"/>
      <c r="B5181" s="629"/>
      <c r="C5181" s="630"/>
      <c r="D5181" s="631"/>
      <c r="E5181" s="664"/>
      <c r="F5181" s="665"/>
      <c r="G5181" s="637"/>
      <c r="H5181" s="637"/>
      <c r="I5181" s="630"/>
    </row>
    <row r="5182" spans="1:9">
      <c r="A5182" s="630"/>
      <c r="B5182" s="629"/>
      <c r="C5182" s="630"/>
      <c r="D5182" s="631"/>
      <c r="E5182" s="664"/>
      <c r="F5182" s="666"/>
      <c r="G5182" s="632"/>
      <c r="H5182" s="632"/>
      <c r="I5182" s="633"/>
    </row>
    <row r="5183" spans="1:9">
      <c r="A5183" s="630"/>
      <c r="B5183" s="629"/>
      <c r="C5183" s="630"/>
      <c r="D5183" s="631"/>
      <c r="E5183" s="664"/>
      <c r="F5183" s="665"/>
      <c r="G5183" s="637"/>
      <c r="H5183" s="637"/>
      <c r="I5183" s="630"/>
    </row>
    <row r="5184" spans="1:9" ht="15">
      <c r="A5184" s="667"/>
      <c r="B5184" s="659"/>
      <c r="C5184" s="660"/>
      <c r="D5184" s="661"/>
      <c r="E5184" s="637"/>
      <c r="F5184" s="665"/>
      <c r="G5184" s="637"/>
      <c r="H5184" s="637"/>
      <c r="I5184" s="633"/>
    </row>
    <row r="5185" spans="1:9">
      <c r="A5185" s="630"/>
      <c r="B5185" s="629"/>
      <c r="C5185" s="630"/>
      <c r="D5185" s="631"/>
      <c r="E5185" s="664"/>
      <c r="F5185" s="666"/>
      <c r="G5185" s="632"/>
      <c r="H5185" s="632"/>
      <c r="I5185" s="633"/>
    </row>
    <row r="5186" spans="1:9">
      <c r="A5186" s="630"/>
      <c r="B5186" s="629"/>
      <c r="C5186" s="630"/>
      <c r="D5186" s="631"/>
      <c r="E5186" s="664"/>
      <c r="F5186" s="665"/>
      <c r="G5186" s="637"/>
      <c r="H5186" s="637"/>
      <c r="I5186" s="630"/>
    </row>
    <row r="5187" spans="1:9">
      <c r="A5187" s="630"/>
      <c r="B5187" s="629"/>
      <c r="C5187" s="630"/>
      <c r="D5187" s="631"/>
      <c r="E5187" s="664"/>
      <c r="F5187" s="666"/>
      <c r="G5187" s="632"/>
      <c r="H5187" s="632"/>
      <c r="I5187" s="633"/>
    </row>
    <row r="5188" spans="1:9">
      <c r="A5188" s="630"/>
      <c r="B5188" s="629"/>
      <c r="C5188" s="630"/>
      <c r="D5188" s="631"/>
      <c r="E5188" s="664"/>
      <c r="F5188" s="665"/>
      <c r="G5188" s="637"/>
      <c r="H5188" s="637"/>
      <c r="I5188" s="630"/>
    </row>
    <row r="5189" spans="1:9">
      <c r="A5189" s="630"/>
      <c r="B5189" s="629"/>
      <c r="C5189" s="630"/>
      <c r="D5189" s="631"/>
      <c r="E5189" s="664"/>
      <c r="F5189" s="666"/>
      <c r="G5189" s="632"/>
      <c r="H5189" s="632"/>
      <c r="I5189" s="633"/>
    </row>
    <row r="5190" spans="1:9">
      <c r="A5190" s="630"/>
      <c r="B5190" s="629"/>
      <c r="C5190" s="630"/>
      <c r="D5190" s="631"/>
      <c r="E5190" s="664"/>
      <c r="F5190" s="665"/>
      <c r="G5190" s="637"/>
      <c r="H5190" s="637"/>
      <c r="I5190" s="630"/>
    </row>
    <row r="5191" spans="1:9">
      <c r="A5191" s="630"/>
      <c r="B5191" s="629"/>
      <c r="C5191" s="630"/>
      <c r="D5191" s="631"/>
      <c r="E5191" s="664"/>
      <c r="F5191" s="666"/>
      <c r="G5191" s="632"/>
      <c r="H5191" s="632"/>
      <c r="I5191" s="633"/>
    </row>
    <row r="5192" spans="1:9">
      <c r="A5192" s="667"/>
      <c r="B5192" s="659"/>
      <c r="C5192" s="662"/>
      <c r="D5192" s="663"/>
      <c r="E5192" s="637"/>
      <c r="F5192" s="665"/>
      <c r="G5192" s="637"/>
      <c r="H5192" s="637"/>
      <c r="I5192" s="633"/>
    </row>
    <row r="5193" spans="1:9">
      <c r="A5193" s="630"/>
      <c r="B5193" s="629"/>
      <c r="C5193" s="630"/>
      <c r="D5193" s="631"/>
      <c r="E5193" s="664"/>
      <c r="F5193" s="665"/>
      <c r="G5193" s="637"/>
      <c r="H5193" s="637"/>
      <c r="I5193" s="630"/>
    </row>
    <row r="5194" spans="1:9" ht="15">
      <c r="A5194" s="667"/>
      <c r="B5194" s="659"/>
      <c r="C5194" s="660"/>
      <c r="D5194" s="661"/>
      <c r="E5194" s="637"/>
      <c r="F5194" s="665"/>
      <c r="G5194" s="637"/>
      <c r="H5194" s="637"/>
      <c r="I5194" s="633"/>
    </row>
    <row r="5195" spans="1:9">
      <c r="A5195" s="667"/>
      <c r="B5195" s="659"/>
      <c r="C5195" s="662"/>
      <c r="D5195" s="663"/>
      <c r="E5195" s="637"/>
      <c r="F5195" s="665"/>
      <c r="G5195" s="637"/>
      <c r="H5195" s="637"/>
      <c r="I5195" s="642"/>
    </row>
    <row r="5196" spans="1:9">
      <c r="A5196" s="630"/>
      <c r="B5196" s="629"/>
      <c r="C5196" s="630"/>
      <c r="D5196" s="631"/>
      <c r="E5196" s="664"/>
      <c r="F5196" s="666"/>
      <c r="G5196" s="632"/>
      <c r="H5196" s="632"/>
      <c r="I5196" s="633"/>
    </row>
    <row r="5197" spans="1:9">
      <c r="A5197" s="630"/>
      <c r="B5197" s="629"/>
      <c r="C5197" s="630"/>
      <c r="D5197" s="631"/>
      <c r="E5197" s="664"/>
      <c r="F5197" s="665"/>
      <c r="G5197" s="637"/>
      <c r="H5197" s="637"/>
      <c r="I5197" s="630"/>
    </row>
    <row r="5198" spans="1:9">
      <c r="A5198" s="630"/>
      <c r="B5198" s="629"/>
      <c r="C5198" s="630"/>
      <c r="D5198" s="631"/>
      <c r="E5198" s="664"/>
      <c r="F5198" s="666"/>
      <c r="G5198" s="632"/>
      <c r="H5198" s="632"/>
      <c r="I5198" s="633"/>
    </row>
    <row r="5199" spans="1:9">
      <c r="A5199" s="630"/>
      <c r="B5199" s="629"/>
      <c r="C5199" s="630"/>
      <c r="D5199" s="631"/>
      <c r="E5199" s="664"/>
      <c r="F5199" s="665"/>
      <c r="G5199" s="637"/>
      <c r="H5199" s="637"/>
      <c r="I5199" s="630"/>
    </row>
    <row r="5200" spans="1:9">
      <c r="A5200" s="630"/>
      <c r="B5200" s="629"/>
      <c r="C5200" s="630"/>
      <c r="D5200" s="631"/>
      <c r="E5200" s="664"/>
      <c r="F5200" s="666"/>
      <c r="G5200" s="632"/>
      <c r="H5200" s="632"/>
      <c r="I5200" s="633"/>
    </row>
    <row r="5201" spans="1:9">
      <c r="A5201" s="630"/>
      <c r="B5201" s="629"/>
      <c r="C5201" s="630"/>
      <c r="D5201" s="631"/>
      <c r="E5201" s="664"/>
      <c r="F5201" s="665"/>
      <c r="G5201" s="637"/>
      <c r="H5201" s="637"/>
      <c r="I5201" s="630"/>
    </row>
    <row r="5202" spans="1:9">
      <c r="A5202" s="630"/>
      <c r="B5202" s="629"/>
      <c r="C5202" s="630"/>
      <c r="D5202" s="631"/>
      <c r="E5202" s="664"/>
      <c r="F5202" s="666"/>
      <c r="G5202" s="632"/>
      <c r="H5202" s="632"/>
      <c r="I5202" s="633"/>
    </row>
    <row r="5203" spans="1:9">
      <c r="A5203" s="630"/>
      <c r="B5203" s="629"/>
      <c r="C5203" s="630"/>
      <c r="D5203" s="631"/>
      <c r="E5203" s="664"/>
      <c r="F5203" s="665"/>
      <c r="G5203" s="637"/>
      <c r="H5203" s="637"/>
      <c r="I5203" s="630"/>
    </row>
    <row r="5204" spans="1:9">
      <c r="A5204" s="630"/>
      <c r="B5204" s="629"/>
      <c r="C5204" s="630"/>
      <c r="D5204" s="631"/>
      <c r="E5204" s="664"/>
      <c r="F5204" s="666"/>
      <c r="G5204" s="632"/>
      <c r="H5204" s="632"/>
      <c r="I5204" s="633"/>
    </row>
    <row r="5205" spans="1:9">
      <c r="A5205" s="630"/>
      <c r="B5205" s="629"/>
      <c r="C5205" s="630"/>
      <c r="D5205" s="631"/>
      <c r="E5205" s="664"/>
      <c r="F5205" s="665"/>
      <c r="G5205" s="637"/>
      <c r="H5205" s="637"/>
      <c r="I5205" s="630"/>
    </row>
    <row r="5206" spans="1:9">
      <c r="A5206" s="630"/>
      <c r="B5206" s="629"/>
      <c r="C5206" s="630"/>
      <c r="D5206" s="631"/>
      <c r="E5206" s="664"/>
      <c r="F5206" s="666"/>
      <c r="G5206" s="632"/>
      <c r="H5206" s="632"/>
      <c r="I5206" s="633"/>
    </row>
    <row r="5207" spans="1:9">
      <c r="A5207" s="630"/>
      <c r="B5207" s="629"/>
      <c r="C5207" s="630"/>
      <c r="D5207" s="631"/>
      <c r="E5207" s="664"/>
      <c r="F5207" s="665"/>
      <c r="G5207" s="637"/>
      <c r="H5207" s="637"/>
      <c r="I5207" s="630"/>
    </row>
    <row r="5208" spans="1:9">
      <c r="A5208" s="630"/>
      <c r="B5208" s="629"/>
      <c r="C5208" s="630"/>
      <c r="D5208" s="631"/>
      <c r="E5208" s="664"/>
      <c r="F5208" s="666"/>
      <c r="G5208" s="632"/>
      <c r="H5208" s="632"/>
      <c r="I5208" s="633"/>
    </row>
    <row r="5209" spans="1:9">
      <c r="A5209" s="630"/>
      <c r="B5209" s="629"/>
      <c r="C5209" s="630"/>
      <c r="D5209" s="631"/>
      <c r="E5209" s="664"/>
      <c r="F5209" s="665"/>
      <c r="G5209" s="637"/>
      <c r="H5209" s="637"/>
      <c r="I5209" s="630"/>
    </row>
    <row r="5210" spans="1:9">
      <c r="A5210" s="630"/>
      <c r="B5210" s="629"/>
      <c r="C5210" s="630"/>
      <c r="D5210" s="631"/>
      <c r="E5210" s="664"/>
      <c r="F5210" s="666"/>
      <c r="G5210" s="632"/>
      <c r="H5210" s="632"/>
      <c r="I5210" s="633"/>
    </row>
    <row r="5211" spans="1:9">
      <c r="A5211" s="630"/>
      <c r="B5211" s="629"/>
      <c r="C5211" s="630"/>
      <c r="D5211" s="631"/>
      <c r="E5211" s="664"/>
      <c r="F5211" s="665"/>
      <c r="G5211" s="637"/>
      <c r="H5211" s="637"/>
      <c r="I5211" s="630"/>
    </row>
    <row r="5212" spans="1:9">
      <c r="A5212" s="630"/>
      <c r="B5212" s="629"/>
      <c r="C5212" s="630"/>
      <c r="D5212" s="631"/>
      <c r="E5212" s="664"/>
      <c r="F5212" s="666"/>
      <c r="G5212" s="632"/>
      <c r="H5212" s="632"/>
      <c r="I5212" s="633"/>
    </row>
    <row r="5213" spans="1:9">
      <c r="A5213" s="630"/>
      <c r="B5213" s="629"/>
      <c r="C5213" s="630"/>
      <c r="D5213" s="631"/>
      <c r="E5213" s="664"/>
      <c r="F5213" s="665"/>
      <c r="G5213" s="637"/>
      <c r="H5213" s="637"/>
      <c r="I5213" s="630"/>
    </row>
    <row r="5214" spans="1:9">
      <c r="A5214" s="630"/>
      <c r="B5214" s="629"/>
      <c r="C5214" s="630"/>
      <c r="D5214" s="631"/>
      <c r="E5214" s="664"/>
      <c r="F5214" s="666"/>
      <c r="G5214" s="632"/>
      <c r="H5214" s="632"/>
      <c r="I5214" s="633"/>
    </row>
    <row r="5215" spans="1:9">
      <c r="A5215" s="630"/>
      <c r="B5215" s="629"/>
      <c r="C5215" s="630"/>
      <c r="D5215" s="631"/>
      <c r="E5215" s="664"/>
      <c r="F5215" s="665"/>
      <c r="G5215" s="637"/>
      <c r="H5215" s="637"/>
      <c r="I5215" s="630"/>
    </row>
    <row r="5216" spans="1:9" ht="15">
      <c r="A5216" s="667"/>
      <c r="B5216" s="659"/>
      <c r="C5216" s="660"/>
      <c r="D5216" s="661"/>
      <c r="E5216" s="637"/>
      <c r="F5216" s="665"/>
      <c r="G5216" s="637"/>
      <c r="H5216" s="637"/>
      <c r="I5216" s="633"/>
    </row>
    <row r="5217" spans="1:9">
      <c r="A5217" s="667"/>
      <c r="B5217" s="659"/>
      <c r="C5217" s="662"/>
      <c r="D5217" s="663"/>
      <c r="E5217" s="637"/>
      <c r="F5217" s="665"/>
      <c r="G5217" s="637"/>
      <c r="H5217" s="637"/>
      <c r="I5217" s="633"/>
    </row>
    <row r="5218" spans="1:9">
      <c r="A5218" s="630"/>
      <c r="B5218" s="629"/>
      <c r="C5218" s="630"/>
      <c r="D5218" s="631"/>
      <c r="E5218" s="664"/>
      <c r="F5218" s="666"/>
      <c r="G5218" s="632"/>
      <c r="H5218" s="632"/>
      <c r="I5218" s="633"/>
    </row>
    <row r="5219" spans="1:9">
      <c r="A5219" s="667"/>
      <c r="B5219" s="659"/>
      <c r="C5219" s="662"/>
      <c r="D5219" s="663"/>
      <c r="E5219" s="637"/>
      <c r="F5219" s="665"/>
      <c r="G5219" s="637"/>
      <c r="H5219" s="637"/>
      <c r="I5219" s="633"/>
    </row>
    <row r="5220" spans="1:9" ht="15">
      <c r="A5220" s="667"/>
      <c r="B5220" s="659"/>
      <c r="C5220" s="660"/>
      <c r="D5220" s="661"/>
      <c r="E5220" s="637"/>
      <c r="F5220" s="665"/>
      <c r="G5220" s="637"/>
      <c r="H5220" s="637"/>
      <c r="I5220" s="633"/>
    </row>
    <row r="5221" spans="1:9">
      <c r="A5221" s="630"/>
      <c r="B5221" s="629"/>
      <c r="C5221" s="630"/>
      <c r="D5221" s="631"/>
      <c r="E5221" s="664"/>
      <c r="F5221" s="665"/>
      <c r="G5221" s="637"/>
      <c r="H5221" s="637"/>
      <c r="I5221" s="630"/>
    </row>
    <row r="5222" spans="1:9">
      <c r="A5222" s="630"/>
      <c r="B5222" s="629"/>
      <c r="C5222" s="630"/>
      <c r="D5222" s="631"/>
      <c r="E5222" s="664"/>
      <c r="F5222" s="666"/>
      <c r="G5222" s="632"/>
      <c r="H5222" s="632"/>
      <c r="I5222" s="633"/>
    </row>
    <row r="5223" spans="1:9">
      <c r="A5223" s="630"/>
      <c r="B5223" s="629"/>
      <c r="C5223" s="630"/>
      <c r="D5223" s="631"/>
      <c r="E5223" s="664"/>
      <c r="F5223" s="665"/>
      <c r="G5223" s="637"/>
      <c r="H5223" s="637"/>
      <c r="I5223" s="630"/>
    </row>
    <row r="5224" spans="1:9">
      <c r="A5224" s="630"/>
      <c r="B5224" s="629"/>
      <c r="C5224" s="630"/>
      <c r="D5224" s="631"/>
      <c r="E5224" s="664"/>
      <c r="F5224" s="666"/>
      <c r="G5224" s="632"/>
      <c r="H5224" s="632"/>
      <c r="I5224" s="633"/>
    </row>
    <row r="5225" spans="1:9">
      <c r="A5225" s="630"/>
      <c r="B5225" s="629"/>
      <c r="C5225" s="630"/>
      <c r="D5225" s="631"/>
      <c r="E5225" s="664"/>
      <c r="F5225" s="665"/>
      <c r="G5225" s="637"/>
      <c r="H5225" s="637"/>
      <c r="I5225" s="630"/>
    </row>
    <row r="5226" spans="1:9">
      <c r="A5226" s="630"/>
      <c r="B5226" s="629"/>
      <c r="C5226" s="630"/>
      <c r="D5226" s="631"/>
      <c r="E5226" s="664"/>
      <c r="F5226" s="666"/>
      <c r="G5226" s="632"/>
      <c r="H5226" s="632"/>
      <c r="I5226" s="633"/>
    </row>
    <row r="5227" spans="1:9" ht="15">
      <c r="A5227" s="667"/>
      <c r="B5227" s="659"/>
      <c r="C5227" s="660"/>
      <c r="D5227" s="661"/>
      <c r="E5227" s="637"/>
      <c r="F5227" s="665"/>
      <c r="G5227" s="637"/>
      <c r="H5227" s="637"/>
      <c r="I5227" s="633"/>
    </row>
    <row r="5228" spans="1:9">
      <c r="A5228" s="630"/>
      <c r="B5228" s="629"/>
      <c r="C5228" s="630"/>
      <c r="D5228" s="631"/>
      <c r="E5228" s="664"/>
      <c r="F5228" s="665"/>
      <c r="G5228" s="637"/>
      <c r="H5228" s="637"/>
      <c r="I5228" s="630"/>
    </row>
    <row r="5229" spans="1:9">
      <c r="A5229" s="630"/>
      <c r="B5229" s="629"/>
      <c r="C5229" s="630"/>
      <c r="D5229" s="631"/>
      <c r="E5229" s="664"/>
      <c r="F5229" s="666"/>
      <c r="G5229" s="632"/>
      <c r="H5229" s="632"/>
      <c r="I5229" s="633"/>
    </row>
    <row r="5230" spans="1:9" ht="15">
      <c r="A5230" s="667"/>
      <c r="B5230" s="659"/>
      <c r="C5230" s="660"/>
      <c r="D5230" s="661"/>
      <c r="E5230" s="637"/>
      <c r="F5230" s="665"/>
      <c r="G5230" s="637"/>
      <c r="H5230" s="637"/>
      <c r="I5230" s="633"/>
    </row>
    <row r="5231" spans="1:9">
      <c r="A5231" s="630"/>
      <c r="B5231" s="629"/>
      <c r="C5231" s="630"/>
      <c r="D5231" s="631"/>
      <c r="E5231" s="664"/>
      <c r="F5231" s="665"/>
      <c r="G5231" s="637"/>
      <c r="H5231" s="637"/>
      <c r="I5231" s="630"/>
    </row>
    <row r="5232" spans="1:9">
      <c r="A5232" s="667"/>
      <c r="B5232" s="659"/>
      <c r="C5232" s="662"/>
      <c r="D5232" s="663"/>
      <c r="E5232" s="637"/>
      <c r="F5232" s="665"/>
      <c r="G5232" s="637"/>
      <c r="H5232" s="637"/>
      <c r="I5232" s="633"/>
    </row>
    <row r="5233" spans="1:9">
      <c r="A5233" s="630"/>
      <c r="B5233" s="629"/>
      <c r="C5233" s="630"/>
      <c r="D5233" s="631"/>
      <c r="E5233" s="664"/>
      <c r="F5233" s="666"/>
      <c r="G5233" s="632"/>
      <c r="H5233" s="632"/>
      <c r="I5233" s="633"/>
    </row>
    <row r="5234" spans="1:9">
      <c r="A5234" s="630"/>
      <c r="B5234" s="629"/>
      <c r="C5234" s="630"/>
      <c r="D5234" s="631"/>
      <c r="E5234" s="664"/>
      <c r="F5234" s="665"/>
      <c r="G5234" s="637"/>
      <c r="H5234" s="637"/>
      <c r="I5234" s="630"/>
    </row>
    <row r="5235" spans="1:9">
      <c r="A5235" s="667"/>
      <c r="B5235" s="659"/>
      <c r="C5235" s="662"/>
      <c r="D5235" s="663"/>
      <c r="E5235" s="637"/>
      <c r="F5235" s="665"/>
      <c r="G5235" s="637"/>
      <c r="H5235" s="637"/>
      <c r="I5235" s="642"/>
    </row>
    <row r="5236" spans="1:9">
      <c r="A5236" s="630"/>
      <c r="B5236" s="629"/>
      <c r="C5236" s="630"/>
      <c r="D5236" s="631"/>
      <c r="E5236" s="664"/>
      <c r="F5236" s="666"/>
      <c r="G5236" s="632"/>
      <c r="H5236" s="632"/>
      <c r="I5236" s="633"/>
    </row>
    <row r="5237" spans="1:9">
      <c r="A5237" s="672"/>
      <c r="B5237" s="659"/>
      <c r="C5237" s="662"/>
      <c r="D5237" s="663"/>
      <c r="E5237" s="637"/>
      <c r="F5237" s="665"/>
      <c r="G5237" s="637"/>
      <c r="H5237" s="637"/>
      <c r="I5237" s="633"/>
    </row>
    <row r="5238" spans="1:9">
      <c r="A5238" s="630"/>
      <c r="B5238" s="629"/>
      <c r="C5238" s="630"/>
      <c r="D5238" s="631"/>
      <c r="E5238" s="664"/>
      <c r="F5238" s="665"/>
      <c r="G5238" s="637"/>
      <c r="H5238" s="637"/>
      <c r="I5238" s="630"/>
    </row>
    <row r="5239" spans="1:9">
      <c r="A5239" s="630"/>
      <c r="B5239" s="629"/>
      <c r="C5239" s="630"/>
      <c r="D5239" s="631"/>
      <c r="E5239" s="664"/>
      <c r="F5239" s="666"/>
      <c r="G5239" s="632"/>
      <c r="H5239" s="632"/>
      <c r="I5239" s="633"/>
    </row>
    <row r="5240" spans="1:9">
      <c r="A5240" s="630"/>
      <c r="B5240" s="629"/>
      <c r="C5240" s="630"/>
      <c r="D5240" s="631"/>
      <c r="E5240" s="664"/>
      <c r="F5240" s="665"/>
      <c r="G5240" s="637"/>
      <c r="H5240" s="637"/>
      <c r="I5240" s="630"/>
    </row>
    <row r="5241" spans="1:9">
      <c r="A5241" s="630"/>
      <c r="B5241" s="629"/>
      <c r="C5241" s="630"/>
      <c r="D5241" s="631"/>
      <c r="E5241" s="664"/>
      <c r="F5241" s="666"/>
      <c r="G5241" s="632"/>
      <c r="H5241" s="632"/>
      <c r="I5241" s="633"/>
    </row>
    <row r="5242" spans="1:9">
      <c r="A5242" s="630"/>
      <c r="B5242" s="629"/>
      <c r="C5242" s="630"/>
      <c r="D5242" s="631"/>
      <c r="E5242" s="664"/>
      <c r="F5242" s="665"/>
      <c r="G5242" s="637"/>
      <c r="H5242" s="637"/>
      <c r="I5242" s="630"/>
    </row>
    <row r="5243" spans="1:9" ht="15">
      <c r="A5243" s="667"/>
      <c r="B5243" s="659"/>
      <c r="C5243" s="660"/>
      <c r="D5243" s="661"/>
      <c r="E5243" s="637"/>
      <c r="F5243" s="665"/>
      <c r="G5243" s="637"/>
      <c r="H5243" s="637"/>
      <c r="I5243" s="633"/>
    </row>
    <row r="5244" spans="1:9">
      <c r="A5244" s="630"/>
      <c r="B5244" s="629"/>
      <c r="C5244" s="630"/>
      <c r="D5244" s="631"/>
      <c r="E5244" s="664"/>
      <c r="F5244" s="666"/>
      <c r="G5244" s="632"/>
      <c r="H5244" s="632"/>
      <c r="I5244" s="633"/>
    </row>
    <row r="5245" spans="1:9">
      <c r="A5245" s="630"/>
      <c r="B5245" s="629"/>
      <c r="C5245" s="630"/>
      <c r="D5245" s="631"/>
      <c r="E5245" s="664"/>
      <c r="F5245" s="665"/>
      <c r="G5245" s="637"/>
      <c r="H5245" s="637"/>
      <c r="I5245" s="630"/>
    </row>
    <row r="5246" spans="1:9">
      <c r="A5246" s="630"/>
      <c r="B5246" s="629"/>
      <c r="C5246" s="630"/>
      <c r="D5246" s="631"/>
      <c r="E5246" s="664"/>
      <c r="F5246" s="666"/>
      <c r="G5246" s="632"/>
      <c r="H5246" s="632"/>
      <c r="I5246" s="633"/>
    </row>
    <row r="5247" spans="1:9">
      <c r="A5247" s="630"/>
      <c r="B5247" s="629"/>
      <c r="C5247" s="630"/>
      <c r="D5247" s="631"/>
      <c r="E5247" s="664"/>
      <c r="F5247" s="665"/>
      <c r="G5247" s="637"/>
      <c r="H5247" s="637"/>
      <c r="I5247" s="630"/>
    </row>
    <row r="5248" spans="1:9" ht="15">
      <c r="A5248" s="667"/>
      <c r="B5248" s="659"/>
      <c r="C5248" s="660"/>
      <c r="D5248" s="661"/>
      <c r="E5248" s="637"/>
      <c r="F5248" s="665"/>
      <c r="G5248" s="637"/>
      <c r="H5248" s="637"/>
      <c r="I5248" s="633"/>
    </row>
    <row r="5249" spans="1:9">
      <c r="A5249" s="667"/>
      <c r="B5249" s="659"/>
      <c r="C5249" s="662"/>
      <c r="D5249" s="663"/>
      <c r="E5249" s="637"/>
      <c r="F5249" s="665"/>
      <c r="G5249" s="637"/>
      <c r="H5249" s="637"/>
      <c r="I5249" s="633"/>
    </row>
    <row r="5250" spans="1:9">
      <c r="A5250" s="630"/>
      <c r="B5250" s="629"/>
      <c r="C5250" s="630"/>
      <c r="D5250" s="631"/>
      <c r="E5250" s="664"/>
      <c r="F5250" s="666"/>
      <c r="G5250" s="632"/>
      <c r="H5250" s="632"/>
      <c r="I5250" s="633"/>
    </row>
    <row r="5251" spans="1:9">
      <c r="A5251" s="630"/>
      <c r="B5251" s="629"/>
      <c r="C5251" s="630"/>
      <c r="D5251" s="631"/>
      <c r="E5251" s="664"/>
      <c r="F5251" s="665"/>
      <c r="G5251" s="637"/>
      <c r="H5251" s="637"/>
      <c r="I5251" s="630"/>
    </row>
    <row r="5252" spans="1:9">
      <c r="A5252" s="630"/>
      <c r="B5252" s="629"/>
      <c r="C5252" s="630"/>
      <c r="D5252" s="631"/>
      <c r="E5252" s="664"/>
      <c r="F5252" s="666"/>
      <c r="G5252" s="632"/>
      <c r="H5252" s="632"/>
      <c r="I5252" s="633"/>
    </row>
    <row r="5253" spans="1:9" ht="15">
      <c r="A5253" s="667"/>
      <c r="B5253" s="659"/>
      <c r="C5253" s="660"/>
      <c r="D5253" s="661"/>
      <c r="E5253" s="637"/>
      <c r="F5253" s="665"/>
      <c r="G5253" s="637"/>
      <c r="H5253" s="637"/>
      <c r="I5253" s="633"/>
    </row>
    <row r="5254" spans="1:9">
      <c r="A5254" s="667"/>
      <c r="B5254" s="659"/>
      <c r="C5254" s="662"/>
      <c r="D5254" s="663"/>
      <c r="E5254" s="637"/>
      <c r="F5254" s="665"/>
      <c r="G5254" s="637"/>
      <c r="H5254" s="637"/>
      <c r="I5254" s="633"/>
    </row>
    <row r="5255" spans="1:9">
      <c r="A5255" s="630"/>
      <c r="B5255" s="629"/>
      <c r="C5255" s="630"/>
      <c r="D5255" s="631"/>
      <c r="E5255" s="664"/>
      <c r="F5255" s="665"/>
      <c r="G5255" s="637"/>
      <c r="H5255" s="637"/>
      <c r="I5255" s="630"/>
    </row>
    <row r="5256" spans="1:9">
      <c r="A5256" s="630"/>
      <c r="B5256" s="629"/>
      <c r="C5256" s="630"/>
      <c r="D5256" s="631"/>
      <c r="E5256" s="664"/>
      <c r="F5256" s="666"/>
      <c r="G5256" s="632"/>
      <c r="H5256" s="632"/>
      <c r="I5256" s="633"/>
    </row>
    <row r="5257" spans="1:9">
      <c r="A5257" s="630"/>
      <c r="B5257" s="629"/>
      <c r="C5257" s="630"/>
      <c r="D5257" s="631"/>
      <c r="E5257" s="664"/>
      <c r="F5257" s="665"/>
      <c r="G5257" s="637"/>
      <c r="H5257" s="637"/>
      <c r="I5257" s="630"/>
    </row>
    <row r="5258" spans="1:9">
      <c r="A5258" s="630"/>
      <c r="B5258" s="629"/>
      <c r="C5258" s="630"/>
      <c r="D5258" s="631"/>
      <c r="E5258" s="664"/>
      <c r="F5258" s="666"/>
      <c r="G5258" s="632"/>
      <c r="H5258" s="632"/>
      <c r="I5258" s="633"/>
    </row>
    <row r="5259" spans="1:9">
      <c r="A5259" s="630"/>
      <c r="B5259" s="629"/>
      <c r="C5259" s="630"/>
      <c r="D5259" s="631"/>
      <c r="E5259" s="664"/>
      <c r="F5259" s="665"/>
      <c r="G5259" s="637"/>
      <c r="H5259" s="637"/>
      <c r="I5259" s="630"/>
    </row>
    <row r="5260" spans="1:9" ht="15">
      <c r="A5260" s="667"/>
      <c r="B5260" s="659"/>
      <c r="C5260" s="660"/>
      <c r="D5260" s="661"/>
      <c r="E5260" s="637"/>
      <c r="F5260" s="665"/>
      <c r="G5260" s="637"/>
      <c r="H5260" s="637"/>
      <c r="I5260" s="633"/>
    </row>
    <row r="5261" spans="1:9">
      <c r="A5261" s="630"/>
      <c r="B5261" s="629"/>
      <c r="C5261" s="630"/>
      <c r="D5261" s="631"/>
      <c r="E5261" s="664"/>
      <c r="F5261" s="666"/>
      <c r="G5261" s="632"/>
      <c r="H5261" s="632"/>
      <c r="I5261" s="633"/>
    </row>
    <row r="5262" spans="1:9">
      <c r="A5262" s="630"/>
      <c r="B5262" s="629"/>
      <c r="C5262" s="630"/>
      <c r="D5262" s="631"/>
      <c r="E5262" s="664"/>
      <c r="F5262" s="665"/>
      <c r="G5262" s="637"/>
      <c r="H5262" s="637"/>
      <c r="I5262" s="630"/>
    </row>
    <row r="5263" spans="1:9">
      <c r="A5263" s="630"/>
      <c r="B5263" s="629"/>
      <c r="C5263" s="630"/>
      <c r="D5263" s="631"/>
      <c r="E5263" s="664"/>
      <c r="F5263" s="666"/>
      <c r="G5263" s="632"/>
      <c r="H5263" s="632"/>
      <c r="I5263" s="633"/>
    </row>
    <row r="5264" spans="1:9">
      <c r="A5264" s="630"/>
      <c r="B5264" s="629"/>
      <c r="C5264" s="630"/>
      <c r="D5264" s="631"/>
      <c r="E5264" s="664"/>
      <c r="F5264" s="665"/>
      <c r="G5264" s="637"/>
      <c r="H5264" s="637"/>
      <c r="I5264" s="630"/>
    </row>
    <row r="5265" spans="1:9">
      <c r="A5265" s="667"/>
      <c r="B5265" s="659"/>
      <c r="C5265" s="662"/>
      <c r="D5265" s="663"/>
      <c r="E5265" s="637"/>
      <c r="F5265" s="665"/>
      <c r="G5265" s="637"/>
      <c r="H5265" s="637"/>
      <c r="I5265" s="642"/>
    </row>
    <row r="5266" spans="1:9" ht="15">
      <c r="A5266" s="667"/>
      <c r="B5266" s="659"/>
      <c r="C5266" s="660"/>
      <c r="D5266" s="661"/>
      <c r="E5266" s="637"/>
      <c r="F5266" s="665"/>
      <c r="G5266" s="637"/>
      <c r="H5266" s="637"/>
      <c r="I5266" s="633"/>
    </row>
    <row r="5267" spans="1:9">
      <c r="A5267" s="630"/>
      <c r="B5267" s="629"/>
      <c r="C5267" s="630"/>
      <c r="D5267" s="631"/>
      <c r="E5267" s="664"/>
      <c r="F5267" s="666"/>
      <c r="G5267" s="632"/>
      <c r="H5267" s="632"/>
      <c r="I5267" s="633"/>
    </row>
    <row r="5268" spans="1:9">
      <c r="A5268" s="667"/>
      <c r="B5268" s="659"/>
      <c r="C5268" s="662"/>
      <c r="D5268" s="663"/>
      <c r="E5268" s="637"/>
      <c r="F5268" s="665"/>
      <c r="G5268" s="637"/>
      <c r="H5268" s="637"/>
      <c r="I5268" s="633"/>
    </row>
    <row r="5269" spans="1:9">
      <c r="A5269" s="630"/>
      <c r="B5269" s="629"/>
      <c r="C5269" s="630"/>
      <c r="D5269" s="631"/>
      <c r="E5269" s="664"/>
      <c r="F5269" s="665"/>
      <c r="G5269" s="637"/>
      <c r="H5269" s="637"/>
      <c r="I5269" s="630"/>
    </row>
    <row r="5270" spans="1:9">
      <c r="A5270" s="630"/>
      <c r="B5270" s="629"/>
      <c r="C5270" s="630"/>
      <c r="D5270" s="631"/>
      <c r="E5270" s="664"/>
      <c r="F5270" s="666"/>
      <c r="G5270" s="632"/>
      <c r="H5270" s="632"/>
      <c r="I5270" s="633"/>
    </row>
    <row r="5271" spans="1:9">
      <c r="A5271" s="630"/>
      <c r="B5271" s="629"/>
      <c r="C5271" s="630"/>
      <c r="D5271" s="631"/>
      <c r="E5271" s="664"/>
      <c r="F5271" s="665"/>
      <c r="G5271" s="637"/>
      <c r="H5271" s="637"/>
      <c r="I5271" s="630"/>
    </row>
    <row r="5272" spans="1:9">
      <c r="A5272" s="667"/>
      <c r="B5272" s="659"/>
      <c r="C5272" s="662"/>
      <c r="D5272" s="663"/>
      <c r="E5272" s="637"/>
      <c r="F5272" s="665"/>
      <c r="G5272" s="637"/>
      <c r="H5272" s="637"/>
      <c r="I5272" s="633"/>
    </row>
    <row r="5273" spans="1:9">
      <c r="A5273" s="630"/>
      <c r="B5273" s="629"/>
      <c r="C5273" s="630"/>
      <c r="D5273" s="631"/>
      <c r="E5273" s="664"/>
      <c r="F5273" s="666"/>
      <c r="G5273" s="632"/>
      <c r="H5273" s="632"/>
      <c r="I5273" s="633"/>
    </row>
    <row r="5274" spans="1:9">
      <c r="A5274" s="630"/>
      <c r="B5274" s="629"/>
      <c r="C5274" s="630"/>
      <c r="D5274" s="631"/>
      <c r="E5274" s="664"/>
      <c r="F5274" s="665"/>
      <c r="G5274" s="637"/>
      <c r="H5274" s="637"/>
      <c r="I5274" s="630"/>
    </row>
    <row r="5275" spans="1:9">
      <c r="A5275" s="630"/>
      <c r="B5275" s="629"/>
      <c r="C5275" s="630"/>
      <c r="D5275" s="631"/>
      <c r="E5275" s="664"/>
      <c r="F5275" s="666"/>
      <c r="G5275" s="632"/>
      <c r="H5275" s="632"/>
      <c r="I5275" s="633"/>
    </row>
    <row r="5276" spans="1:9">
      <c r="A5276" s="630"/>
      <c r="B5276" s="629"/>
      <c r="C5276" s="630"/>
      <c r="D5276" s="631"/>
      <c r="E5276" s="664"/>
      <c r="F5276" s="665"/>
      <c r="G5276" s="637"/>
      <c r="H5276" s="637"/>
      <c r="I5276" s="630"/>
    </row>
    <row r="5277" spans="1:9">
      <c r="A5277" s="630"/>
      <c r="B5277" s="629"/>
      <c r="C5277" s="630"/>
      <c r="D5277" s="631"/>
      <c r="E5277" s="664"/>
      <c r="F5277" s="666"/>
      <c r="G5277" s="632"/>
      <c r="H5277" s="632"/>
      <c r="I5277" s="633"/>
    </row>
    <row r="5278" spans="1:9">
      <c r="A5278" s="630"/>
      <c r="B5278" s="629"/>
      <c r="C5278" s="630"/>
      <c r="D5278" s="631"/>
      <c r="E5278" s="664"/>
      <c r="F5278" s="665"/>
      <c r="G5278" s="637"/>
      <c r="H5278" s="637"/>
      <c r="I5278" s="630"/>
    </row>
    <row r="5279" spans="1:9" ht="15">
      <c r="A5279" s="667"/>
      <c r="B5279" s="659"/>
      <c r="C5279" s="660"/>
      <c r="D5279" s="661"/>
      <c r="E5279" s="637"/>
      <c r="F5279" s="665"/>
      <c r="G5279" s="637"/>
      <c r="H5279" s="637"/>
      <c r="I5279" s="633"/>
    </row>
    <row r="5280" spans="1:9" ht="15">
      <c r="A5280" s="667"/>
      <c r="B5280" s="659"/>
      <c r="C5280" s="660"/>
      <c r="D5280" s="660"/>
      <c r="E5280" s="637"/>
      <c r="F5280" s="665"/>
      <c r="G5280" s="637"/>
      <c r="H5280" s="637"/>
      <c r="I5280" s="633"/>
    </row>
    <row r="5281" spans="1:9">
      <c r="A5281" s="630"/>
      <c r="B5281" s="629"/>
      <c r="C5281" s="630"/>
      <c r="D5281" s="630"/>
      <c r="E5281" s="664"/>
      <c r="F5281" s="666"/>
      <c r="G5281" s="632"/>
      <c r="H5281" s="632"/>
      <c r="I5281" s="633"/>
    </row>
    <row r="5282" spans="1:9">
      <c r="A5282" s="630"/>
      <c r="B5282" s="629"/>
      <c r="C5282" s="630"/>
      <c r="D5282" s="630"/>
      <c r="E5282" s="664"/>
      <c r="F5282" s="665"/>
      <c r="G5282" s="637"/>
      <c r="H5282" s="637"/>
      <c r="I5282" s="630"/>
    </row>
    <row r="5283" spans="1:9">
      <c r="A5283" s="630"/>
      <c r="B5283" s="629"/>
      <c r="C5283" s="630"/>
      <c r="D5283" s="630"/>
      <c r="E5283" s="664"/>
      <c r="F5283" s="666"/>
      <c r="G5283" s="632"/>
      <c r="H5283" s="632"/>
      <c r="I5283" s="633"/>
    </row>
    <row r="5284" spans="1:9">
      <c r="A5284" s="667"/>
      <c r="B5284" s="659"/>
      <c r="C5284" s="662"/>
      <c r="D5284" s="662"/>
      <c r="E5284" s="637"/>
      <c r="F5284" s="665"/>
      <c r="G5284" s="637"/>
      <c r="H5284" s="637"/>
      <c r="I5284" s="633"/>
    </row>
    <row r="5285" spans="1:9">
      <c r="A5285" s="667"/>
      <c r="B5285" s="659"/>
      <c r="C5285" s="662"/>
      <c r="D5285" s="662"/>
      <c r="E5285" s="637"/>
      <c r="F5285" s="665"/>
      <c r="G5285" s="637"/>
      <c r="H5285" s="637"/>
      <c r="I5285" s="633"/>
    </row>
    <row r="5286" spans="1:9">
      <c r="A5286" s="630"/>
      <c r="B5286" s="629"/>
      <c r="C5286" s="630"/>
      <c r="D5286" s="630"/>
      <c r="E5286" s="664"/>
      <c r="F5286" s="665"/>
      <c r="G5286" s="637"/>
      <c r="H5286" s="637"/>
      <c r="I5286" s="630"/>
    </row>
    <row r="5287" spans="1:9">
      <c r="A5287" s="630"/>
      <c r="B5287" s="629"/>
      <c r="C5287" s="630"/>
      <c r="D5287" s="630"/>
      <c r="E5287" s="664"/>
      <c r="F5287" s="666"/>
      <c r="G5287" s="632"/>
      <c r="H5287" s="632"/>
      <c r="I5287" s="633"/>
    </row>
    <row r="5288" spans="1:9">
      <c r="A5288" s="630"/>
      <c r="B5288" s="629"/>
      <c r="C5288" s="630"/>
      <c r="D5288" s="630"/>
      <c r="E5288" s="664"/>
      <c r="F5288" s="665"/>
      <c r="G5288" s="637"/>
      <c r="H5288" s="637"/>
      <c r="I5288" s="630"/>
    </row>
    <row r="5289" spans="1:9">
      <c r="A5289" s="630"/>
      <c r="B5289" s="629"/>
      <c r="C5289" s="630"/>
      <c r="D5289" s="630"/>
      <c r="E5289" s="664"/>
      <c r="F5289" s="666"/>
      <c r="G5289" s="632"/>
      <c r="H5289" s="632"/>
      <c r="I5289" s="633"/>
    </row>
    <row r="5290" spans="1:9">
      <c r="A5290" s="630"/>
      <c r="B5290" s="629"/>
      <c r="C5290" s="630"/>
      <c r="D5290" s="630"/>
      <c r="E5290" s="664"/>
      <c r="F5290" s="665"/>
      <c r="G5290" s="637"/>
      <c r="H5290" s="637"/>
      <c r="I5290" s="630"/>
    </row>
    <row r="5291" spans="1:9">
      <c r="A5291" s="630"/>
      <c r="B5291" s="629"/>
      <c r="C5291" s="630"/>
      <c r="D5291" s="630"/>
      <c r="E5291" s="664"/>
      <c r="F5291" s="666"/>
      <c r="G5291" s="632"/>
      <c r="H5291" s="632"/>
      <c r="I5291" s="633"/>
    </row>
    <row r="5292" spans="1:9">
      <c r="A5292" s="630"/>
      <c r="B5292" s="629"/>
      <c r="C5292" s="630"/>
      <c r="D5292" s="630"/>
      <c r="E5292" s="664"/>
      <c r="F5292" s="665"/>
      <c r="G5292" s="637"/>
      <c r="H5292" s="637"/>
      <c r="I5292" s="630"/>
    </row>
    <row r="5293" spans="1:9">
      <c r="A5293" s="630"/>
      <c r="B5293" s="629"/>
      <c r="C5293" s="630"/>
      <c r="D5293" s="631"/>
      <c r="E5293" s="664"/>
      <c r="F5293" s="666"/>
      <c r="G5293" s="632"/>
      <c r="H5293" s="632"/>
      <c r="I5293" s="633"/>
    </row>
    <row r="5294" spans="1:9" ht="15">
      <c r="A5294" s="667"/>
      <c r="B5294" s="659"/>
      <c r="C5294" s="660"/>
      <c r="D5294" s="661"/>
      <c r="E5294" s="637"/>
      <c r="F5294" s="665"/>
      <c r="G5294" s="637"/>
      <c r="H5294" s="637"/>
      <c r="I5294" s="633"/>
    </row>
    <row r="5295" spans="1:9">
      <c r="A5295" s="630"/>
      <c r="B5295" s="629"/>
      <c r="C5295" s="630"/>
      <c r="D5295" s="631"/>
      <c r="E5295" s="664"/>
      <c r="F5295" s="665"/>
      <c r="G5295" s="637"/>
      <c r="H5295" s="637"/>
      <c r="I5295" s="630"/>
    </row>
    <row r="5296" spans="1:9">
      <c r="A5296" s="630"/>
      <c r="B5296" s="629"/>
      <c r="C5296" s="630"/>
      <c r="D5296" s="631"/>
      <c r="E5296" s="664"/>
      <c r="F5296" s="666"/>
      <c r="G5296" s="632"/>
      <c r="H5296" s="632"/>
      <c r="I5296" s="633"/>
    </row>
    <row r="5297" spans="1:9">
      <c r="A5297" s="667"/>
      <c r="B5297" s="659"/>
      <c r="C5297" s="662"/>
      <c r="D5297" s="663"/>
      <c r="E5297" s="637"/>
      <c r="F5297" s="665"/>
      <c r="G5297" s="637"/>
      <c r="H5297" s="637"/>
      <c r="I5297" s="633"/>
    </row>
    <row r="5298" spans="1:9">
      <c r="A5298" s="630"/>
      <c r="B5298" s="629"/>
      <c r="C5298" s="630"/>
      <c r="D5298" s="631"/>
      <c r="E5298" s="664"/>
      <c r="F5298" s="665"/>
      <c r="G5298" s="637"/>
      <c r="H5298" s="637"/>
      <c r="I5298" s="630"/>
    </row>
    <row r="5299" spans="1:9">
      <c r="A5299" s="630"/>
      <c r="B5299" s="629"/>
      <c r="C5299" s="630"/>
      <c r="D5299" s="631"/>
      <c r="E5299" s="664"/>
      <c r="F5299" s="666"/>
      <c r="G5299" s="632"/>
      <c r="H5299" s="632"/>
      <c r="I5299" s="633"/>
    </row>
    <row r="5300" spans="1:9">
      <c r="A5300" s="630"/>
      <c r="B5300" s="629"/>
      <c r="C5300" s="630"/>
      <c r="D5300" s="631"/>
      <c r="E5300" s="664"/>
      <c r="F5300" s="665"/>
      <c r="G5300" s="637"/>
      <c r="H5300" s="637"/>
      <c r="I5300" s="630"/>
    </row>
    <row r="5301" spans="1:9">
      <c r="A5301" s="630"/>
      <c r="B5301" s="629"/>
      <c r="C5301" s="630"/>
      <c r="D5301" s="631"/>
      <c r="E5301" s="664"/>
      <c r="F5301" s="666"/>
      <c r="G5301" s="632"/>
      <c r="H5301" s="632"/>
      <c r="I5301" s="633"/>
    </row>
    <row r="5302" spans="1:9">
      <c r="A5302" s="630"/>
      <c r="B5302" s="629"/>
      <c r="C5302" s="630"/>
      <c r="D5302" s="631"/>
      <c r="E5302" s="664"/>
      <c r="F5302" s="665"/>
      <c r="G5302" s="637"/>
      <c r="H5302" s="637"/>
      <c r="I5302" s="630"/>
    </row>
    <row r="5303" spans="1:9">
      <c r="A5303" s="667"/>
      <c r="B5303" s="659"/>
      <c r="C5303" s="662"/>
      <c r="D5303" s="668"/>
      <c r="E5303" s="637"/>
      <c r="F5303" s="665"/>
      <c r="G5303" s="637"/>
      <c r="H5303" s="637"/>
      <c r="I5303" s="633"/>
    </row>
    <row r="5304" spans="1:9">
      <c r="A5304" s="630"/>
      <c r="B5304" s="629"/>
      <c r="C5304" s="630"/>
      <c r="D5304" s="631"/>
      <c r="E5304" s="664"/>
      <c r="F5304" s="666"/>
      <c r="G5304" s="632"/>
      <c r="H5304" s="632"/>
      <c r="I5304" s="633"/>
    </row>
    <row r="5305" spans="1:9">
      <c r="A5305" s="630"/>
      <c r="B5305" s="629"/>
      <c r="C5305" s="630"/>
      <c r="D5305" s="631"/>
      <c r="E5305" s="664"/>
      <c r="F5305" s="665"/>
      <c r="G5305" s="637"/>
      <c r="H5305" s="637"/>
      <c r="I5305" s="630"/>
    </row>
    <row r="5306" spans="1:9">
      <c r="A5306" s="630"/>
      <c r="B5306" s="629"/>
      <c r="C5306" s="630"/>
      <c r="D5306" s="631"/>
      <c r="E5306" s="664"/>
      <c r="F5306" s="666"/>
      <c r="G5306" s="632"/>
      <c r="H5306" s="632"/>
      <c r="I5306" s="633"/>
    </row>
    <row r="5307" spans="1:9">
      <c r="A5307" s="630"/>
      <c r="B5307" s="629"/>
      <c r="C5307" s="630"/>
      <c r="D5307" s="631"/>
      <c r="E5307" s="664"/>
      <c r="F5307" s="665"/>
      <c r="G5307" s="637"/>
      <c r="H5307" s="637"/>
      <c r="I5307" s="630"/>
    </row>
    <row r="5308" spans="1:9" ht="15">
      <c r="A5308" s="667"/>
      <c r="B5308" s="659"/>
      <c r="C5308" s="670"/>
      <c r="D5308" s="671"/>
      <c r="E5308" s="637"/>
      <c r="F5308" s="665"/>
      <c r="G5308" s="637"/>
      <c r="H5308" s="637"/>
      <c r="I5308" s="633"/>
    </row>
    <row r="5309" spans="1:9">
      <c r="A5309" s="667"/>
      <c r="B5309" s="659"/>
      <c r="C5309" s="662"/>
      <c r="D5309" s="663"/>
      <c r="E5309" s="637"/>
      <c r="F5309" s="665"/>
      <c r="G5309" s="637"/>
      <c r="H5309" s="637"/>
      <c r="I5309" s="633"/>
    </row>
    <row r="5310" spans="1:9" ht="15">
      <c r="A5310" s="667"/>
      <c r="B5310" s="659"/>
      <c r="C5310" s="660"/>
      <c r="D5310" s="661"/>
      <c r="E5310" s="637"/>
      <c r="F5310" s="665"/>
      <c r="G5310" s="637"/>
      <c r="H5310" s="637"/>
      <c r="I5310" s="633"/>
    </row>
    <row r="5311" spans="1:9">
      <c r="A5311" s="630"/>
      <c r="B5311" s="629"/>
      <c r="C5311" s="630"/>
      <c r="D5311" s="631"/>
      <c r="E5311" s="664"/>
      <c r="F5311" s="666"/>
      <c r="G5311" s="632"/>
      <c r="H5311" s="632"/>
      <c r="I5311" s="633"/>
    </row>
    <row r="5312" spans="1:9">
      <c r="A5312" s="630"/>
      <c r="B5312" s="629"/>
      <c r="C5312" s="630"/>
      <c r="D5312" s="631"/>
      <c r="E5312" s="664"/>
      <c r="F5312" s="665"/>
      <c r="G5312" s="637"/>
      <c r="H5312" s="637"/>
      <c r="I5312" s="630"/>
    </row>
    <row r="5313" spans="1:9">
      <c r="A5313" s="667"/>
      <c r="B5313" s="659"/>
      <c r="C5313" s="662"/>
      <c r="D5313" s="663"/>
      <c r="E5313" s="637"/>
      <c r="F5313" s="665"/>
      <c r="G5313" s="637"/>
      <c r="H5313" s="637"/>
      <c r="I5313" s="633"/>
    </row>
    <row r="5314" spans="1:9" ht="15">
      <c r="A5314" s="667"/>
      <c r="B5314" s="659"/>
      <c r="C5314" s="660"/>
      <c r="D5314" s="661"/>
      <c r="E5314" s="637"/>
      <c r="F5314" s="665"/>
      <c r="G5314" s="637"/>
      <c r="H5314" s="637"/>
      <c r="I5314" s="633"/>
    </row>
    <row r="5315" spans="1:9">
      <c r="A5315" s="630"/>
      <c r="B5315" s="629"/>
      <c r="C5315" s="630"/>
      <c r="D5315" s="631"/>
      <c r="E5315" s="664"/>
      <c r="F5315" s="666"/>
      <c r="G5315" s="632"/>
      <c r="H5315" s="632"/>
      <c r="I5315" s="633"/>
    </row>
    <row r="5316" spans="1:9">
      <c r="A5316" s="630"/>
      <c r="B5316" s="629"/>
      <c r="C5316" s="630"/>
      <c r="D5316" s="631"/>
      <c r="E5316" s="664"/>
      <c r="F5316" s="665"/>
      <c r="G5316" s="637"/>
      <c r="H5316" s="637"/>
      <c r="I5316" s="630"/>
    </row>
    <row r="5317" spans="1:9">
      <c r="A5317" s="630"/>
      <c r="B5317" s="629"/>
      <c r="C5317" s="630"/>
      <c r="D5317" s="631"/>
      <c r="E5317" s="664"/>
      <c r="F5317" s="666"/>
      <c r="G5317" s="632"/>
      <c r="H5317" s="632"/>
      <c r="I5317" s="633"/>
    </row>
    <row r="5318" spans="1:9">
      <c r="A5318" s="630"/>
      <c r="B5318" s="629"/>
      <c r="C5318" s="630"/>
      <c r="D5318" s="631"/>
      <c r="E5318" s="664"/>
      <c r="F5318" s="665"/>
      <c r="G5318" s="637"/>
      <c r="H5318" s="637"/>
      <c r="I5318" s="630"/>
    </row>
    <row r="5319" spans="1:9">
      <c r="A5319" s="630"/>
      <c r="B5319" s="629"/>
      <c r="C5319" s="630"/>
      <c r="D5319" s="631"/>
      <c r="E5319" s="664"/>
      <c r="F5319" s="666"/>
      <c r="G5319" s="632"/>
      <c r="H5319" s="632"/>
      <c r="I5319" s="633"/>
    </row>
    <row r="5320" spans="1:9">
      <c r="A5320" s="630"/>
      <c r="B5320" s="629"/>
      <c r="C5320" s="630"/>
      <c r="D5320" s="631"/>
      <c r="E5320" s="664"/>
      <c r="F5320" s="665"/>
      <c r="G5320" s="637"/>
      <c r="H5320" s="637"/>
      <c r="I5320" s="630"/>
    </row>
    <row r="5321" spans="1:9" ht="15">
      <c r="A5321" s="667"/>
      <c r="B5321" s="659"/>
      <c r="C5321" s="660"/>
      <c r="D5321" s="661"/>
      <c r="E5321" s="637"/>
      <c r="F5321" s="665"/>
      <c r="G5321" s="637"/>
      <c r="H5321" s="637"/>
      <c r="I5321" s="633"/>
    </row>
    <row r="5322" spans="1:9" ht="15">
      <c r="A5322" s="667"/>
      <c r="B5322" s="659"/>
      <c r="C5322" s="660"/>
      <c r="D5322" s="661"/>
      <c r="E5322" s="637"/>
      <c r="F5322" s="665"/>
      <c r="G5322" s="637"/>
      <c r="H5322" s="637"/>
      <c r="I5322" s="633"/>
    </row>
    <row r="5323" spans="1:9">
      <c r="A5323" s="630"/>
      <c r="B5323" s="629"/>
      <c r="C5323" s="630"/>
      <c r="D5323" s="631"/>
      <c r="E5323" s="664"/>
      <c r="F5323" s="666"/>
      <c r="G5323" s="632"/>
      <c r="H5323" s="632"/>
      <c r="I5323" s="633"/>
    </row>
    <row r="5324" spans="1:9">
      <c r="A5324" s="630"/>
      <c r="B5324" s="629"/>
      <c r="C5324" s="630"/>
      <c r="D5324" s="631"/>
      <c r="E5324" s="664"/>
      <c r="F5324" s="665"/>
      <c r="G5324" s="637"/>
      <c r="H5324" s="637"/>
      <c r="I5324" s="630"/>
    </row>
    <row r="5325" spans="1:9">
      <c r="A5325" s="630"/>
      <c r="B5325" s="629"/>
      <c r="C5325" s="630"/>
      <c r="D5325" s="631"/>
      <c r="E5325" s="664"/>
      <c r="F5325" s="666"/>
      <c r="G5325" s="632"/>
      <c r="H5325" s="632"/>
      <c r="I5325" s="633"/>
    </row>
    <row r="5326" spans="1:9">
      <c r="A5326" s="630"/>
      <c r="B5326" s="629"/>
      <c r="C5326" s="630"/>
      <c r="D5326" s="631"/>
      <c r="E5326" s="664"/>
      <c r="F5326" s="665"/>
      <c r="G5326" s="637"/>
      <c r="H5326" s="637"/>
      <c r="I5326" s="630"/>
    </row>
    <row r="5327" spans="1:9">
      <c r="A5327" s="630"/>
      <c r="B5327" s="629"/>
      <c r="C5327" s="630"/>
      <c r="D5327" s="631"/>
      <c r="E5327" s="664"/>
      <c r="F5327" s="666"/>
      <c r="G5327" s="632"/>
      <c r="H5327" s="632"/>
      <c r="I5327" s="633"/>
    </row>
    <row r="5328" spans="1:9">
      <c r="A5328" s="630"/>
      <c r="B5328" s="629"/>
      <c r="C5328" s="630"/>
      <c r="D5328" s="631"/>
      <c r="E5328" s="664"/>
      <c r="F5328" s="665"/>
      <c r="G5328" s="637"/>
      <c r="H5328" s="637"/>
      <c r="I5328" s="630"/>
    </row>
    <row r="5329" spans="1:9" ht="15">
      <c r="A5329" s="667"/>
      <c r="B5329" s="659"/>
      <c r="C5329" s="660"/>
      <c r="D5329" s="661"/>
      <c r="E5329" s="637"/>
      <c r="F5329" s="665"/>
      <c r="G5329" s="637"/>
      <c r="H5329" s="637"/>
      <c r="I5329" s="633"/>
    </row>
    <row r="5330" spans="1:9">
      <c r="A5330" s="630"/>
      <c r="B5330" s="629"/>
      <c r="C5330" s="630"/>
      <c r="D5330" s="631"/>
      <c r="E5330" s="664"/>
      <c r="F5330" s="666"/>
      <c r="G5330" s="632"/>
      <c r="H5330" s="632"/>
      <c r="I5330" s="633"/>
    </row>
    <row r="5331" spans="1:9">
      <c r="A5331" s="630"/>
      <c r="B5331" s="629"/>
      <c r="C5331" s="630"/>
      <c r="D5331" s="631"/>
      <c r="E5331" s="664"/>
      <c r="F5331" s="665"/>
      <c r="G5331" s="637"/>
      <c r="H5331" s="637"/>
      <c r="I5331" s="630"/>
    </row>
    <row r="5332" spans="1:9">
      <c r="A5332" s="630"/>
      <c r="B5332" s="629"/>
      <c r="C5332" s="630"/>
      <c r="D5332" s="631"/>
      <c r="E5332" s="664"/>
      <c r="F5332" s="666"/>
      <c r="G5332" s="632"/>
      <c r="H5332" s="632"/>
      <c r="I5332" s="633"/>
    </row>
    <row r="5333" spans="1:9">
      <c r="A5333" s="630"/>
      <c r="B5333" s="629"/>
      <c r="C5333" s="630"/>
      <c r="D5333" s="631"/>
      <c r="E5333" s="664"/>
      <c r="F5333" s="665"/>
      <c r="G5333" s="637"/>
      <c r="H5333" s="637"/>
      <c r="I5333" s="630"/>
    </row>
    <row r="5334" spans="1:9">
      <c r="A5334" s="630"/>
      <c r="B5334" s="629"/>
      <c r="C5334" s="630"/>
      <c r="D5334" s="631"/>
      <c r="E5334" s="664"/>
      <c r="F5334" s="666"/>
      <c r="G5334" s="632"/>
      <c r="H5334" s="632"/>
      <c r="I5334" s="633"/>
    </row>
    <row r="5335" spans="1:9">
      <c r="A5335" s="630"/>
      <c r="B5335" s="629"/>
      <c r="C5335" s="630"/>
      <c r="D5335" s="631"/>
      <c r="E5335" s="664"/>
      <c r="F5335" s="665"/>
      <c r="G5335" s="637"/>
      <c r="H5335" s="637"/>
      <c r="I5335" s="630"/>
    </row>
    <row r="5336" spans="1:9">
      <c r="A5336" s="630"/>
      <c r="B5336" s="629"/>
      <c r="C5336" s="630"/>
      <c r="D5336" s="631"/>
      <c r="E5336" s="664"/>
      <c r="F5336" s="666"/>
      <c r="G5336" s="632"/>
      <c r="H5336" s="632"/>
      <c r="I5336" s="633"/>
    </row>
    <row r="5337" spans="1:9">
      <c r="A5337" s="667"/>
      <c r="B5337" s="659"/>
      <c r="C5337" s="662"/>
      <c r="D5337" s="663"/>
      <c r="E5337" s="637"/>
      <c r="F5337" s="665"/>
      <c r="G5337" s="637"/>
      <c r="H5337" s="637"/>
      <c r="I5337" s="633"/>
    </row>
    <row r="5338" spans="1:9">
      <c r="A5338" s="630"/>
      <c r="B5338" s="629"/>
      <c r="C5338" s="630"/>
      <c r="D5338" s="631"/>
      <c r="E5338" s="664"/>
      <c r="F5338" s="665"/>
      <c r="G5338" s="637"/>
      <c r="H5338" s="637"/>
      <c r="I5338" s="630"/>
    </row>
    <row r="5339" spans="1:9">
      <c r="A5339" s="630"/>
      <c r="B5339" s="629"/>
      <c r="C5339" s="630"/>
      <c r="D5339" s="631"/>
      <c r="E5339" s="664"/>
      <c r="F5339" s="666"/>
      <c r="G5339" s="632"/>
      <c r="H5339" s="632"/>
      <c r="I5339" s="633"/>
    </row>
    <row r="5340" spans="1:9">
      <c r="A5340" s="630"/>
      <c r="B5340" s="629"/>
      <c r="C5340" s="630"/>
      <c r="D5340" s="631"/>
      <c r="E5340" s="664"/>
      <c r="F5340" s="665"/>
      <c r="G5340" s="637"/>
      <c r="H5340" s="637"/>
      <c r="I5340" s="630"/>
    </row>
    <row r="5341" spans="1:9" ht="15">
      <c r="A5341" s="667"/>
      <c r="B5341" s="659"/>
      <c r="C5341" s="660"/>
      <c r="D5341" s="661"/>
      <c r="E5341" s="637"/>
      <c r="F5341" s="665"/>
      <c r="G5341" s="637"/>
      <c r="H5341" s="637"/>
      <c r="I5341" s="633"/>
    </row>
    <row r="5342" spans="1:9">
      <c r="A5342" s="630"/>
      <c r="B5342" s="629"/>
      <c r="C5342" s="630"/>
      <c r="D5342" s="631"/>
      <c r="E5342" s="664"/>
      <c r="F5342" s="666"/>
      <c r="G5342" s="632"/>
      <c r="H5342" s="632"/>
      <c r="I5342" s="633"/>
    </row>
    <row r="5343" spans="1:9">
      <c r="A5343" s="630"/>
      <c r="B5343" s="629"/>
      <c r="C5343" s="630"/>
      <c r="D5343" s="631"/>
      <c r="E5343" s="664"/>
      <c r="F5343" s="665"/>
      <c r="G5343" s="637"/>
      <c r="H5343" s="637"/>
      <c r="I5343" s="630"/>
    </row>
    <row r="5344" spans="1:9">
      <c r="A5344" s="630"/>
      <c r="B5344" s="629"/>
      <c r="C5344" s="630"/>
      <c r="D5344" s="631"/>
      <c r="E5344" s="664"/>
      <c r="F5344" s="666"/>
      <c r="G5344" s="632"/>
      <c r="H5344" s="632"/>
      <c r="I5344" s="633"/>
    </row>
    <row r="5345" spans="1:9" ht="15">
      <c r="A5345" s="667"/>
      <c r="B5345" s="659"/>
      <c r="C5345" s="660"/>
      <c r="D5345" s="661"/>
      <c r="E5345" s="637"/>
      <c r="F5345" s="665"/>
      <c r="G5345" s="637"/>
      <c r="H5345" s="637"/>
      <c r="I5345" s="633"/>
    </row>
    <row r="5346" spans="1:9">
      <c r="A5346" s="630"/>
      <c r="B5346" s="629"/>
      <c r="C5346" s="630"/>
      <c r="D5346" s="631"/>
      <c r="E5346" s="664"/>
      <c r="F5346" s="665"/>
      <c r="G5346" s="637"/>
      <c r="H5346" s="637"/>
      <c r="I5346" s="630"/>
    </row>
    <row r="5347" spans="1:9">
      <c r="A5347" s="630"/>
      <c r="B5347" s="629"/>
      <c r="C5347" s="630"/>
      <c r="D5347" s="631"/>
      <c r="E5347" s="664"/>
      <c r="F5347" s="666"/>
      <c r="G5347" s="632"/>
      <c r="H5347" s="632"/>
      <c r="I5347" s="633"/>
    </row>
    <row r="5348" spans="1:9">
      <c r="A5348" s="630"/>
      <c r="B5348" s="629"/>
      <c r="C5348" s="630"/>
      <c r="D5348" s="631"/>
      <c r="E5348" s="664"/>
      <c r="F5348" s="665"/>
      <c r="G5348" s="637"/>
      <c r="H5348" s="637"/>
      <c r="I5348" s="630"/>
    </row>
    <row r="5349" spans="1:9">
      <c r="A5349" s="667"/>
      <c r="B5349" s="659"/>
      <c r="C5349" s="662"/>
      <c r="D5349" s="663"/>
      <c r="E5349" s="637"/>
      <c r="F5349" s="665"/>
      <c r="G5349" s="637"/>
      <c r="H5349" s="637"/>
      <c r="I5349" s="633"/>
    </row>
    <row r="5350" spans="1:9" ht="15">
      <c r="A5350" s="667"/>
      <c r="B5350" s="659"/>
      <c r="C5350" s="660"/>
      <c r="D5350" s="661"/>
      <c r="E5350" s="637"/>
      <c r="F5350" s="665"/>
      <c r="G5350" s="637"/>
      <c r="H5350" s="637"/>
      <c r="I5350" s="633"/>
    </row>
    <row r="5351" spans="1:9">
      <c r="A5351" s="630"/>
      <c r="B5351" s="629"/>
      <c r="C5351" s="630"/>
      <c r="D5351" s="631"/>
      <c r="E5351" s="664"/>
      <c r="F5351" s="666"/>
      <c r="G5351" s="632"/>
      <c r="H5351" s="632"/>
      <c r="I5351" s="633"/>
    </row>
    <row r="5352" spans="1:9">
      <c r="A5352" s="630"/>
      <c r="B5352" s="629"/>
      <c r="C5352" s="630"/>
      <c r="D5352" s="631"/>
      <c r="E5352" s="664"/>
      <c r="F5352" s="665"/>
      <c r="G5352" s="637"/>
      <c r="H5352" s="637"/>
      <c r="I5352" s="630"/>
    </row>
    <row r="5353" spans="1:9" ht="15">
      <c r="A5353" s="667"/>
      <c r="B5353" s="659"/>
      <c r="C5353" s="660"/>
      <c r="D5353" s="661"/>
      <c r="E5353" s="637"/>
      <c r="F5353" s="665"/>
      <c r="G5353" s="637"/>
      <c r="H5353" s="637"/>
      <c r="I5353" s="633"/>
    </row>
    <row r="5354" spans="1:9" ht="15">
      <c r="A5354" s="667"/>
      <c r="B5354" s="659"/>
      <c r="C5354" s="660"/>
      <c r="D5354" s="661"/>
      <c r="E5354" s="637"/>
      <c r="F5354" s="665"/>
      <c r="G5354" s="637"/>
      <c r="H5354" s="637"/>
      <c r="I5354" s="633"/>
    </row>
    <row r="5355" spans="1:9">
      <c r="A5355" s="630"/>
      <c r="B5355" s="629"/>
      <c r="C5355" s="630"/>
      <c r="D5355" s="631"/>
      <c r="E5355" s="664"/>
      <c r="F5355" s="666"/>
      <c r="G5355" s="632"/>
      <c r="H5355" s="632"/>
      <c r="I5355" s="633"/>
    </row>
    <row r="5356" spans="1:9">
      <c r="A5356" s="630"/>
      <c r="B5356" s="629"/>
      <c r="C5356" s="630"/>
      <c r="D5356" s="631"/>
      <c r="E5356" s="664"/>
      <c r="F5356" s="665"/>
      <c r="G5356" s="637"/>
      <c r="H5356" s="637"/>
      <c r="I5356" s="630"/>
    </row>
    <row r="5357" spans="1:9">
      <c r="A5357" s="630"/>
      <c r="B5357" s="629"/>
      <c r="C5357" s="630"/>
      <c r="D5357" s="631"/>
      <c r="E5357" s="664"/>
      <c r="F5357" s="666"/>
      <c r="G5357" s="632"/>
      <c r="H5357" s="632"/>
      <c r="I5357" s="633"/>
    </row>
    <row r="5358" spans="1:9">
      <c r="A5358" s="630"/>
      <c r="B5358" s="629"/>
      <c r="C5358" s="630"/>
      <c r="D5358" s="631"/>
      <c r="E5358" s="664"/>
      <c r="F5358" s="665"/>
      <c r="G5358" s="637"/>
      <c r="H5358" s="637"/>
      <c r="I5358" s="630"/>
    </row>
    <row r="5359" spans="1:9">
      <c r="A5359" s="630"/>
      <c r="B5359" s="629"/>
      <c r="C5359" s="630"/>
      <c r="D5359" s="631"/>
      <c r="E5359" s="664"/>
      <c r="F5359" s="666"/>
      <c r="G5359" s="632"/>
      <c r="H5359" s="632"/>
      <c r="I5359" s="633"/>
    </row>
    <row r="5360" spans="1:9" ht="15">
      <c r="A5360" s="667"/>
      <c r="B5360" s="659"/>
      <c r="C5360" s="660"/>
      <c r="D5360" s="661"/>
      <c r="E5360" s="637"/>
      <c r="F5360" s="665"/>
      <c r="G5360" s="637"/>
      <c r="H5360" s="637"/>
      <c r="I5360" s="633"/>
    </row>
    <row r="5361" spans="1:9">
      <c r="A5361" s="630"/>
      <c r="B5361" s="629"/>
      <c r="C5361" s="630"/>
      <c r="D5361" s="631"/>
      <c r="E5361" s="664"/>
      <c r="F5361" s="665"/>
      <c r="G5361" s="637"/>
      <c r="H5361" s="637"/>
      <c r="I5361" s="630"/>
    </row>
    <row r="5362" spans="1:9" ht="15">
      <c r="A5362" s="667"/>
      <c r="B5362" s="659"/>
      <c r="C5362" s="660"/>
      <c r="D5362" s="661"/>
      <c r="E5362" s="637"/>
      <c r="F5362" s="665"/>
      <c r="G5362" s="637"/>
      <c r="H5362" s="637"/>
      <c r="I5362" s="633"/>
    </row>
    <row r="5363" spans="1:9">
      <c r="A5363" s="630"/>
      <c r="B5363" s="629"/>
      <c r="C5363" s="630"/>
      <c r="D5363" s="631"/>
      <c r="E5363" s="664"/>
      <c r="F5363" s="666"/>
      <c r="G5363" s="632"/>
      <c r="H5363" s="632"/>
      <c r="I5363" s="633"/>
    </row>
    <row r="5364" spans="1:9">
      <c r="A5364" s="667"/>
      <c r="B5364" s="659"/>
      <c r="C5364" s="662"/>
      <c r="D5364" s="663"/>
      <c r="E5364" s="637"/>
      <c r="F5364" s="665"/>
      <c r="G5364" s="637"/>
      <c r="H5364" s="637"/>
      <c r="I5364" s="633"/>
    </row>
    <row r="5365" spans="1:9">
      <c r="A5365" s="630"/>
      <c r="B5365" s="629"/>
      <c r="C5365" s="630"/>
      <c r="D5365" s="631"/>
      <c r="E5365" s="664"/>
      <c r="F5365" s="665"/>
      <c r="G5365" s="637"/>
      <c r="H5365" s="637"/>
      <c r="I5365" s="630"/>
    </row>
    <row r="5366" spans="1:9">
      <c r="A5366" s="630"/>
      <c r="B5366" s="629"/>
      <c r="C5366" s="630"/>
      <c r="D5366" s="631"/>
      <c r="E5366" s="664"/>
      <c r="F5366" s="666"/>
      <c r="G5366" s="632"/>
      <c r="H5366" s="632"/>
      <c r="I5366" s="633"/>
    </row>
    <row r="5367" spans="1:9">
      <c r="A5367" s="630"/>
      <c r="B5367" s="629"/>
      <c r="C5367" s="630"/>
      <c r="D5367" s="631"/>
      <c r="E5367" s="664"/>
      <c r="F5367" s="665"/>
      <c r="G5367" s="637"/>
      <c r="H5367" s="637"/>
      <c r="I5367" s="630"/>
    </row>
    <row r="5368" spans="1:9">
      <c r="A5368" s="630"/>
      <c r="B5368" s="629"/>
      <c r="C5368" s="630"/>
      <c r="D5368" s="631"/>
      <c r="E5368" s="664"/>
      <c r="F5368" s="666"/>
      <c r="G5368" s="632"/>
      <c r="H5368" s="632"/>
      <c r="I5368" s="633"/>
    </row>
    <row r="5369" spans="1:9">
      <c r="A5369" s="630"/>
      <c r="B5369" s="629"/>
      <c r="C5369" s="630"/>
      <c r="D5369" s="631"/>
      <c r="E5369" s="664"/>
      <c r="F5369" s="665"/>
      <c r="G5369" s="637"/>
      <c r="H5369" s="637"/>
      <c r="I5369" s="630"/>
    </row>
    <row r="5370" spans="1:9">
      <c r="A5370" s="630"/>
      <c r="B5370" s="629"/>
      <c r="C5370" s="630"/>
      <c r="D5370" s="631"/>
      <c r="E5370" s="664"/>
      <c r="F5370" s="666"/>
      <c r="G5370" s="632"/>
      <c r="H5370" s="632"/>
      <c r="I5370" s="633"/>
    </row>
    <row r="5371" spans="1:9" ht="15">
      <c r="A5371" s="667"/>
      <c r="B5371" s="659"/>
      <c r="C5371" s="660"/>
      <c r="D5371" s="661"/>
      <c r="E5371" s="637"/>
      <c r="F5371" s="665"/>
      <c r="G5371" s="637"/>
      <c r="H5371" s="637"/>
      <c r="I5371" s="633"/>
    </row>
    <row r="5372" spans="1:9">
      <c r="A5372" s="667"/>
      <c r="B5372" s="659"/>
      <c r="C5372" s="662"/>
      <c r="D5372" s="663"/>
      <c r="E5372" s="637"/>
      <c r="F5372" s="665"/>
      <c r="G5372" s="637"/>
      <c r="H5372" s="637"/>
      <c r="I5372" s="642"/>
    </row>
    <row r="5373" spans="1:9" ht="15">
      <c r="A5373" s="667"/>
      <c r="B5373" s="659"/>
      <c r="C5373" s="660"/>
      <c r="D5373" s="661"/>
      <c r="E5373" s="637"/>
      <c r="F5373" s="665"/>
      <c r="G5373" s="637"/>
      <c r="H5373" s="637"/>
      <c r="I5373" s="633"/>
    </row>
    <row r="5374" spans="1:9">
      <c r="A5374" s="630"/>
      <c r="B5374" s="629"/>
      <c r="C5374" s="630"/>
      <c r="D5374" s="631"/>
      <c r="E5374" s="664"/>
      <c r="F5374" s="665"/>
      <c r="G5374" s="637"/>
      <c r="H5374" s="637"/>
      <c r="I5374" s="630"/>
    </row>
    <row r="5375" spans="1:9">
      <c r="A5375" s="630"/>
      <c r="B5375" s="629"/>
      <c r="C5375" s="630"/>
      <c r="D5375" s="631"/>
      <c r="E5375" s="664"/>
      <c r="F5375" s="666"/>
      <c r="G5375" s="632"/>
      <c r="H5375" s="632"/>
      <c r="I5375" s="633"/>
    </row>
    <row r="5376" spans="1:9" ht="15">
      <c r="A5376" s="667"/>
      <c r="B5376" s="659"/>
      <c r="C5376" s="660"/>
      <c r="D5376" s="661"/>
      <c r="E5376" s="637"/>
      <c r="F5376" s="665"/>
      <c r="G5376" s="637"/>
      <c r="H5376" s="637"/>
      <c r="I5376" s="633"/>
    </row>
    <row r="5377" spans="1:9">
      <c r="A5377" s="630"/>
      <c r="B5377" s="629"/>
      <c r="C5377" s="630"/>
      <c r="D5377" s="631"/>
      <c r="E5377" s="664"/>
      <c r="F5377" s="665"/>
      <c r="G5377" s="637"/>
      <c r="H5377" s="637"/>
      <c r="I5377" s="630"/>
    </row>
    <row r="5378" spans="1:9">
      <c r="A5378" s="630"/>
      <c r="B5378" s="629"/>
      <c r="C5378" s="630"/>
      <c r="D5378" s="631"/>
      <c r="E5378" s="664"/>
      <c r="F5378" s="666"/>
      <c r="G5378" s="632"/>
      <c r="H5378" s="632"/>
      <c r="I5378" s="633"/>
    </row>
    <row r="5379" spans="1:9">
      <c r="A5379" s="630"/>
      <c r="B5379" s="629"/>
      <c r="C5379" s="630"/>
      <c r="D5379" s="631"/>
      <c r="E5379" s="664"/>
      <c r="F5379" s="665"/>
      <c r="G5379" s="637"/>
      <c r="H5379" s="637"/>
      <c r="I5379" s="630"/>
    </row>
    <row r="5380" spans="1:9">
      <c r="A5380" s="667"/>
      <c r="B5380" s="659"/>
      <c r="C5380" s="662"/>
      <c r="D5380" s="668"/>
      <c r="E5380" s="637"/>
      <c r="F5380" s="665"/>
      <c r="G5380" s="637"/>
      <c r="H5380" s="637"/>
      <c r="I5380" s="633"/>
    </row>
    <row r="5381" spans="1:9" ht="15">
      <c r="A5381" s="667"/>
      <c r="B5381" s="659"/>
      <c r="C5381" s="660"/>
      <c r="D5381" s="661"/>
      <c r="E5381" s="637"/>
      <c r="F5381" s="665"/>
      <c r="G5381" s="637"/>
      <c r="H5381" s="637"/>
      <c r="I5381" s="633"/>
    </row>
    <row r="5382" spans="1:9">
      <c r="A5382" s="630"/>
      <c r="B5382" s="629"/>
      <c r="C5382" s="630"/>
      <c r="D5382" s="631"/>
      <c r="E5382" s="664"/>
      <c r="F5382" s="666"/>
      <c r="G5382" s="632"/>
      <c r="H5382" s="632"/>
      <c r="I5382" s="633"/>
    </row>
    <row r="5383" spans="1:9">
      <c r="A5383" s="630"/>
      <c r="B5383" s="629"/>
      <c r="C5383" s="630"/>
      <c r="D5383" s="631"/>
      <c r="E5383" s="664"/>
      <c r="F5383" s="665"/>
      <c r="G5383" s="637"/>
      <c r="H5383" s="637"/>
      <c r="I5383" s="630"/>
    </row>
    <row r="5384" spans="1:9">
      <c r="A5384" s="630"/>
      <c r="B5384" s="629"/>
      <c r="C5384" s="630"/>
      <c r="D5384" s="631"/>
      <c r="E5384" s="664"/>
      <c r="F5384" s="666"/>
      <c r="G5384" s="632"/>
      <c r="H5384" s="632"/>
      <c r="I5384" s="633"/>
    </row>
    <row r="5385" spans="1:9">
      <c r="A5385" s="630"/>
      <c r="B5385" s="629"/>
      <c r="C5385" s="630"/>
      <c r="D5385" s="631"/>
      <c r="E5385" s="664"/>
      <c r="F5385" s="665"/>
      <c r="G5385" s="637"/>
      <c r="H5385" s="637"/>
      <c r="I5385" s="630"/>
    </row>
    <row r="5386" spans="1:9">
      <c r="A5386" s="667"/>
      <c r="B5386" s="659"/>
      <c r="C5386" s="662"/>
      <c r="D5386" s="663"/>
      <c r="E5386" s="637"/>
      <c r="F5386" s="665"/>
      <c r="G5386" s="637"/>
      <c r="H5386" s="637"/>
      <c r="I5386" s="633"/>
    </row>
    <row r="5387" spans="1:9">
      <c r="A5387" s="630"/>
      <c r="B5387" s="629"/>
      <c r="C5387" s="630"/>
      <c r="D5387" s="631"/>
      <c r="E5387" s="664"/>
      <c r="F5387" s="666"/>
      <c r="G5387" s="632"/>
      <c r="H5387" s="632"/>
      <c r="I5387" s="633"/>
    </row>
    <row r="5388" spans="1:9">
      <c r="A5388" s="630"/>
      <c r="B5388" s="629"/>
      <c r="C5388" s="630"/>
      <c r="D5388" s="631"/>
      <c r="E5388" s="664"/>
      <c r="F5388" s="665"/>
      <c r="G5388" s="637"/>
      <c r="H5388" s="637"/>
      <c r="I5388" s="630"/>
    </row>
    <row r="5389" spans="1:9">
      <c r="A5389" s="630"/>
      <c r="B5389" s="629"/>
      <c r="C5389" s="630"/>
      <c r="D5389" s="631"/>
      <c r="E5389" s="664"/>
      <c r="F5389" s="666"/>
      <c r="G5389" s="632"/>
      <c r="H5389" s="632"/>
      <c r="I5389" s="633"/>
    </row>
    <row r="5390" spans="1:9" ht="15">
      <c r="A5390" s="667"/>
      <c r="B5390" s="659"/>
      <c r="C5390" s="660"/>
      <c r="D5390" s="661"/>
      <c r="E5390" s="637"/>
      <c r="F5390" s="665"/>
      <c r="G5390" s="637"/>
      <c r="H5390" s="637"/>
      <c r="I5390" s="633"/>
    </row>
    <row r="5391" spans="1:9" ht="15">
      <c r="A5391" s="667"/>
      <c r="B5391" s="659"/>
      <c r="C5391" s="660"/>
      <c r="D5391" s="661"/>
      <c r="E5391" s="637"/>
      <c r="F5391" s="665"/>
      <c r="G5391" s="637"/>
      <c r="H5391" s="637"/>
      <c r="I5391" s="633"/>
    </row>
    <row r="5392" spans="1:9">
      <c r="A5392" s="630"/>
      <c r="B5392" s="629"/>
      <c r="C5392" s="630"/>
      <c r="D5392" s="631"/>
      <c r="E5392" s="664"/>
      <c r="F5392" s="665"/>
      <c r="G5392" s="637"/>
      <c r="H5392" s="637"/>
      <c r="I5392" s="630"/>
    </row>
    <row r="5393" spans="1:9">
      <c r="A5393" s="667"/>
      <c r="B5393" s="659"/>
      <c r="C5393" s="662"/>
      <c r="D5393" s="663"/>
      <c r="E5393" s="637"/>
      <c r="F5393" s="665"/>
      <c r="G5393" s="637"/>
      <c r="H5393" s="637"/>
      <c r="I5393" s="633"/>
    </row>
    <row r="5394" spans="1:9">
      <c r="A5394" s="630"/>
      <c r="B5394" s="629"/>
      <c r="C5394" s="630"/>
      <c r="D5394" s="631"/>
      <c r="E5394" s="664"/>
      <c r="F5394" s="666"/>
      <c r="G5394" s="632"/>
      <c r="H5394" s="632"/>
      <c r="I5394" s="633"/>
    </row>
    <row r="5395" spans="1:9">
      <c r="A5395" s="630"/>
      <c r="B5395" s="629"/>
      <c r="C5395" s="630"/>
      <c r="D5395" s="631"/>
      <c r="E5395" s="664"/>
      <c r="F5395" s="665"/>
      <c r="G5395" s="637"/>
      <c r="H5395" s="637"/>
      <c r="I5395" s="630"/>
    </row>
    <row r="5396" spans="1:9">
      <c r="A5396" s="630"/>
      <c r="B5396" s="629"/>
      <c r="C5396" s="630"/>
      <c r="D5396" s="631"/>
      <c r="E5396" s="664"/>
      <c r="F5396" s="666"/>
      <c r="G5396" s="632"/>
      <c r="H5396" s="632"/>
      <c r="I5396" s="633"/>
    </row>
    <row r="5397" spans="1:9">
      <c r="A5397" s="630"/>
      <c r="B5397" s="629"/>
      <c r="C5397" s="630"/>
      <c r="D5397" s="631"/>
      <c r="E5397" s="664"/>
      <c r="F5397" s="665"/>
      <c r="G5397" s="637"/>
      <c r="H5397" s="637"/>
      <c r="I5397" s="630"/>
    </row>
    <row r="5398" spans="1:9">
      <c r="A5398" s="630"/>
      <c r="B5398" s="629"/>
      <c r="C5398" s="630"/>
      <c r="D5398" s="631"/>
      <c r="E5398" s="664"/>
      <c r="F5398" s="666"/>
      <c r="G5398" s="632"/>
      <c r="H5398" s="632"/>
      <c r="I5398" s="633"/>
    </row>
    <row r="5399" spans="1:9">
      <c r="A5399" s="630"/>
      <c r="B5399" s="629"/>
      <c r="C5399" s="630"/>
      <c r="D5399" s="631"/>
      <c r="E5399" s="664"/>
      <c r="F5399" s="665"/>
      <c r="G5399" s="637"/>
      <c r="H5399" s="637"/>
      <c r="I5399" s="630"/>
    </row>
    <row r="5400" spans="1:9" ht="15">
      <c r="A5400" s="667"/>
      <c r="B5400" s="659"/>
      <c r="C5400" s="660"/>
      <c r="D5400" s="661"/>
      <c r="E5400" s="637"/>
      <c r="F5400" s="665"/>
      <c r="G5400" s="637"/>
      <c r="H5400" s="637"/>
      <c r="I5400" s="633"/>
    </row>
    <row r="5401" spans="1:9">
      <c r="A5401" s="667"/>
      <c r="B5401" s="659"/>
      <c r="C5401" s="662"/>
      <c r="D5401" s="663"/>
      <c r="E5401" s="637"/>
      <c r="F5401" s="665"/>
      <c r="G5401" s="637"/>
      <c r="H5401" s="637"/>
      <c r="I5401" s="633"/>
    </row>
    <row r="5402" spans="1:9" ht="15">
      <c r="A5402" s="667"/>
      <c r="B5402" s="659"/>
      <c r="C5402" s="660"/>
      <c r="D5402" s="661"/>
      <c r="E5402" s="637"/>
      <c r="F5402" s="665"/>
      <c r="G5402" s="637"/>
      <c r="H5402" s="637"/>
      <c r="I5402" s="633"/>
    </row>
    <row r="5403" spans="1:9" ht="15">
      <c r="A5403" s="667"/>
      <c r="B5403" s="659"/>
      <c r="C5403" s="660"/>
      <c r="D5403" s="661"/>
      <c r="E5403" s="637"/>
      <c r="F5403" s="665"/>
      <c r="G5403" s="637"/>
      <c r="H5403" s="637"/>
      <c r="I5403" s="633"/>
    </row>
    <row r="5404" spans="1:9">
      <c r="A5404" s="630"/>
      <c r="B5404" s="629"/>
      <c r="C5404" s="630"/>
      <c r="D5404" s="631"/>
      <c r="E5404" s="664"/>
      <c r="F5404" s="666"/>
      <c r="G5404" s="632"/>
      <c r="H5404" s="632"/>
      <c r="I5404" s="633"/>
    </row>
    <row r="5405" spans="1:9">
      <c r="A5405" s="630"/>
      <c r="B5405" s="629"/>
      <c r="C5405" s="630"/>
      <c r="D5405" s="631"/>
      <c r="E5405" s="664"/>
      <c r="F5405" s="665"/>
      <c r="G5405" s="637"/>
      <c r="H5405" s="637"/>
      <c r="I5405" s="630"/>
    </row>
    <row r="5406" spans="1:9">
      <c r="A5406" s="630"/>
      <c r="B5406" s="629"/>
      <c r="C5406" s="630"/>
      <c r="D5406" s="631"/>
      <c r="E5406" s="664"/>
      <c r="F5406" s="666"/>
      <c r="G5406" s="632"/>
      <c r="H5406" s="632"/>
      <c r="I5406" s="633"/>
    </row>
    <row r="5407" spans="1:9" ht="15">
      <c r="A5407" s="667"/>
      <c r="B5407" s="659"/>
      <c r="C5407" s="660"/>
      <c r="D5407" s="661"/>
      <c r="E5407" s="637"/>
      <c r="F5407" s="665"/>
      <c r="G5407" s="637"/>
      <c r="H5407" s="637"/>
      <c r="I5407" s="633"/>
    </row>
    <row r="5408" spans="1:9">
      <c r="A5408" s="630"/>
      <c r="B5408" s="629"/>
      <c r="C5408" s="630"/>
      <c r="D5408" s="631"/>
      <c r="E5408" s="664"/>
      <c r="F5408" s="665"/>
      <c r="G5408" s="637"/>
      <c r="H5408" s="637"/>
      <c r="I5408" s="630"/>
    </row>
    <row r="5409" spans="1:9">
      <c r="A5409" s="630"/>
      <c r="B5409" s="629"/>
      <c r="C5409" s="630"/>
      <c r="D5409" s="631"/>
      <c r="E5409" s="664"/>
      <c r="F5409" s="666"/>
      <c r="G5409" s="632"/>
      <c r="H5409" s="632"/>
      <c r="I5409" s="633"/>
    </row>
    <row r="5410" spans="1:9">
      <c r="A5410" s="630"/>
      <c r="B5410" s="629"/>
      <c r="C5410" s="630"/>
      <c r="D5410" s="631"/>
      <c r="E5410" s="664"/>
      <c r="F5410" s="665"/>
      <c r="G5410" s="637"/>
      <c r="H5410" s="637"/>
      <c r="I5410" s="630"/>
    </row>
    <row r="5411" spans="1:9">
      <c r="A5411" s="630"/>
      <c r="B5411" s="629"/>
      <c r="C5411" s="630"/>
      <c r="D5411" s="631"/>
      <c r="E5411" s="664"/>
      <c r="F5411" s="666"/>
      <c r="G5411" s="632"/>
      <c r="H5411" s="632"/>
      <c r="I5411" s="633"/>
    </row>
    <row r="5412" spans="1:9">
      <c r="A5412" s="630"/>
      <c r="B5412" s="629"/>
      <c r="C5412" s="630"/>
      <c r="D5412" s="631"/>
      <c r="E5412" s="664"/>
      <c r="F5412" s="665"/>
      <c r="G5412" s="637"/>
      <c r="H5412" s="637"/>
      <c r="I5412" s="630"/>
    </row>
    <row r="5413" spans="1:9">
      <c r="A5413" s="630"/>
      <c r="B5413" s="629"/>
      <c r="C5413" s="630"/>
      <c r="D5413" s="631"/>
      <c r="E5413" s="664"/>
      <c r="F5413" s="666"/>
      <c r="G5413" s="632"/>
      <c r="H5413" s="632"/>
      <c r="I5413" s="633"/>
    </row>
    <row r="5414" spans="1:9">
      <c r="A5414" s="630"/>
      <c r="B5414" s="629"/>
      <c r="C5414" s="630"/>
      <c r="D5414" s="631"/>
      <c r="E5414" s="664"/>
      <c r="F5414" s="665"/>
      <c r="G5414" s="637"/>
      <c r="H5414" s="637"/>
      <c r="I5414" s="630"/>
    </row>
    <row r="5415" spans="1:9">
      <c r="A5415" s="630"/>
      <c r="B5415" s="629"/>
      <c r="C5415" s="630"/>
      <c r="D5415" s="631"/>
      <c r="E5415" s="664"/>
      <c r="F5415" s="666"/>
      <c r="G5415" s="632"/>
      <c r="H5415" s="632"/>
      <c r="I5415" s="633"/>
    </row>
    <row r="5416" spans="1:9">
      <c r="A5416" s="630"/>
      <c r="B5416" s="629"/>
      <c r="C5416" s="630"/>
      <c r="D5416" s="631"/>
      <c r="E5416" s="664"/>
      <c r="F5416" s="665"/>
      <c r="G5416" s="637"/>
      <c r="H5416" s="637"/>
      <c r="I5416" s="630"/>
    </row>
    <row r="5417" spans="1:9" ht="15">
      <c r="A5417" s="667"/>
      <c r="B5417" s="659"/>
      <c r="C5417" s="660"/>
      <c r="D5417" s="661"/>
      <c r="E5417" s="637"/>
      <c r="F5417" s="665"/>
      <c r="G5417" s="637"/>
      <c r="H5417" s="637"/>
      <c r="I5417" s="633"/>
    </row>
    <row r="5418" spans="1:9">
      <c r="A5418" s="630"/>
      <c r="B5418" s="629"/>
      <c r="C5418" s="630"/>
      <c r="D5418" s="631"/>
      <c r="E5418" s="664"/>
      <c r="F5418" s="666"/>
      <c r="G5418" s="632"/>
      <c r="H5418" s="632"/>
      <c r="I5418" s="633"/>
    </row>
    <row r="5419" spans="1:9">
      <c r="A5419" s="630"/>
      <c r="B5419" s="629"/>
      <c r="C5419" s="630"/>
      <c r="D5419" s="631"/>
      <c r="E5419" s="664"/>
      <c r="F5419" s="665"/>
      <c r="G5419" s="637"/>
      <c r="H5419" s="637"/>
      <c r="I5419" s="630"/>
    </row>
    <row r="5420" spans="1:9">
      <c r="A5420" s="630"/>
      <c r="B5420" s="629"/>
      <c r="C5420" s="630"/>
      <c r="D5420" s="631"/>
      <c r="E5420" s="664"/>
      <c r="F5420" s="666"/>
      <c r="G5420" s="632"/>
      <c r="H5420" s="632"/>
      <c r="I5420" s="633"/>
    </row>
    <row r="5421" spans="1:9">
      <c r="A5421" s="630"/>
      <c r="B5421" s="629"/>
      <c r="C5421" s="630"/>
      <c r="D5421" s="631"/>
      <c r="E5421" s="664"/>
      <c r="F5421" s="665"/>
      <c r="G5421" s="637"/>
      <c r="H5421" s="637"/>
      <c r="I5421" s="630"/>
    </row>
    <row r="5422" spans="1:9">
      <c r="A5422" s="630"/>
      <c r="B5422" s="629"/>
      <c r="C5422" s="630"/>
      <c r="D5422" s="631"/>
      <c r="E5422" s="664"/>
      <c r="F5422" s="666"/>
      <c r="G5422" s="632"/>
      <c r="H5422" s="632"/>
      <c r="I5422" s="633"/>
    </row>
    <row r="5423" spans="1:9">
      <c r="A5423" s="630"/>
      <c r="B5423" s="629"/>
      <c r="C5423" s="630"/>
      <c r="D5423" s="631"/>
      <c r="E5423" s="664"/>
      <c r="F5423" s="665"/>
      <c r="G5423" s="637"/>
      <c r="H5423" s="637"/>
      <c r="I5423" s="630"/>
    </row>
    <row r="5424" spans="1:9" ht="15">
      <c r="A5424" s="667"/>
      <c r="B5424" s="659"/>
      <c r="C5424" s="660"/>
      <c r="D5424" s="661"/>
      <c r="E5424" s="637"/>
      <c r="F5424" s="665"/>
      <c r="G5424" s="637"/>
      <c r="H5424" s="637"/>
      <c r="I5424" s="633"/>
    </row>
    <row r="5425" spans="1:9">
      <c r="A5425" s="630"/>
      <c r="B5425" s="629"/>
      <c r="C5425" s="630"/>
      <c r="D5425" s="631"/>
      <c r="E5425" s="664"/>
      <c r="F5425" s="666"/>
      <c r="G5425" s="632"/>
      <c r="H5425" s="632"/>
      <c r="I5425" s="633"/>
    </row>
    <row r="5426" spans="1:9">
      <c r="A5426" s="630"/>
      <c r="B5426" s="629"/>
      <c r="C5426" s="630"/>
      <c r="D5426" s="631"/>
      <c r="E5426" s="664"/>
      <c r="F5426" s="665"/>
      <c r="G5426" s="637"/>
      <c r="H5426" s="637"/>
      <c r="I5426" s="630"/>
    </row>
    <row r="5427" spans="1:9">
      <c r="A5427" s="630"/>
      <c r="B5427" s="629"/>
      <c r="C5427" s="630"/>
      <c r="D5427" s="631"/>
      <c r="E5427" s="664"/>
      <c r="F5427" s="666"/>
      <c r="G5427" s="632"/>
      <c r="H5427" s="632"/>
      <c r="I5427" s="633"/>
    </row>
    <row r="5428" spans="1:9">
      <c r="A5428" s="630"/>
      <c r="B5428" s="629"/>
      <c r="C5428" s="630"/>
      <c r="D5428" s="631"/>
      <c r="E5428" s="664"/>
      <c r="F5428" s="665"/>
      <c r="G5428" s="637"/>
      <c r="H5428" s="637"/>
      <c r="I5428" s="630"/>
    </row>
    <row r="5429" spans="1:9">
      <c r="A5429" s="630"/>
      <c r="B5429" s="629"/>
      <c r="C5429" s="630"/>
      <c r="D5429" s="631"/>
      <c r="E5429" s="664"/>
      <c r="F5429" s="666"/>
      <c r="G5429" s="632"/>
      <c r="H5429" s="632"/>
      <c r="I5429" s="633"/>
    </row>
    <row r="5430" spans="1:9">
      <c r="A5430" s="630"/>
      <c r="B5430" s="629"/>
      <c r="C5430" s="630"/>
      <c r="D5430" s="631"/>
      <c r="E5430" s="664"/>
      <c r="F5430" s="665"/>
      <c r="G5430" s="637"/>
      <c r="H5430" s="637"/>
      <c r="I5430" s="630"/>
    </row>
    <row r="5431" spans="1:9">
      <c r="A5431" s="630"/>
      <c r="B5431" s="629"/>
      <c r="C5431" s="630"/>
      <c r="D5431" s="631"/>
      <c r="E5431" s="664"/>
      <c r="F5431" s="666"/>
      <c r="G5431" s="632"/>
      <c r="H5431" s="632"/>
      <c r="I5431" s="633"/>
    </row>
    <row r="5432" spans="1:9">
      <c r="A5432" s="630"/>
      <c r="B5432" s="629"/>
      <c r="C5432" s="630"/>
      <c r="D5432" s="631"/>
      <c r="E5432" s="664"/>
      <c r="F5432" s="665"/>
      <c r="G5432" s="637"/>
      <c r="H5432" s="637"/>
      <c r="I5432" s="630"/>
    </row>
    <row r="5433" spans="1:9">
      <c r="A5433" s="630"/>
      <c r="B5433" s="629"/>
      <c r="C5433" s="630"/>
      <c r="D5433" s="631"/>
      <c r="E5433" s="664"/>
      <c r="F5433" s="666"/>
      <c r="G5433" s="632"/>
      <c r="H5433" s="632"/>
      <c r="I5433" s="633"/>
    </row>
    <row r="5434" spans="1:9">
      <c r="A5434" s="630"/>
      <c r="B5434" s="629"/>
      <c r="C5434" s="630"/>
      <c r="D5434" s="631"/>
      <c r="E5434" s="664"/>
      <c r="F5434" s="665"/>
      <c r="G5434" s="637"/>
      <c r="H5434" s="637"/>
      <c r="I5434" s="630"/>
    </row>
    <row r="5435" spans="1:9">
      <c r="A5435" s="630"/>
      <c r="B5435" s="629"/>
      <c r="C5435" s="630"/>
      <c r="D5435" s="631"/>
      <c r="E5435" s="664"/>
      <c r="F5435" s="666"/>
      <c r="G5435" s="632"/>
      <c r="H5435" s="632"/>
      <c r="I5435" s="633"/>
    </row>
    <row r="5436" spans="1:9">
      <c r="A5436" s="630"/>
      <c r="B5436" s="629"/>
      <c r="C5436" s="630"/>
      <c r="D5436" s="631"/>
      <c r="E5436" s="664"/>
      <c r="F5436" s="665"/>
      <c r="G5436" s="637"/>
      <c r="H5436" s="637"/>
      <c r="I5436" s="630"/>
    </row>
    <row r="5437" spans="1:9">
      <c r="A5437" s="630"/>
      <c r="B5437" s="629"/>
      <c r="C5437" s="630"/>
      <c r="D5437" s="631"/>
      <c r="E5437" s="664"/>
      <c r="F5437" s="666"/>
      <c r="G5437" s="632"/>
      <c r="H5437" s="632"/>
      <c r="I5437" s="633"/>
    </row>
    <row r="5438" spans="1:9">
      <c r="A5438" s="630"/>
      <c r="B5438" s="629"/>
      <c r="C5438" s="630"/>
      <c r="D5438" s="631"/>
      <c r="E5438" s="664"/>
      <c r="F5438" s="665"/>
      <c r="G5438" s="637"/>
      <c r="H5438" s="637"/>
      <c r="I5438" s="630"/>
    </row>
    <row r="5439" spans="1:9">
      <c r="A5439" s="630"/>
      <c r="B5439" s="629"/>
      <c r="C5439" s="630"/>
      <c r="D5439" s="631"/>
      <c r="E5439" s="664"/>
      <c r="F5439" s="666"/>
      <c r="G5439" s="632"/>
      <c r="H5439" s="632"/>
      <c r="I5439" s="633"/>
    </row>
    <row r="5440" spans="1:9">
      <c r="A5440" s="630"/>
      <c r="B5440" s="629"/>
      <c r="C5440" s="630"/>
      <c r="D5440" s="631"/>
      <c r="E5440" s="664"/>
      <c r="F5440" s="665"/>
      <c r="G5440" s="637"/>
      <c r="H5440" s="637"/>
      <c r="I5440" s="630"/>
    </row>
    <row r="5441" spans="1:9">
      <c r="A5441" s="630"/>
      <c r="B5441" s="629"/>
      <c r="C5441" s="630"/>
      <c r="D5441" s="631"/>
      <c r="E5441" s="664"/>
      <c r="F5441" s="666"/>
      <c r="G5441" s="632"/>
      <c r="H5441" s="632"/>
      <c r="I5441" s="633"/>
    </row>
    <row r="5442" spans="1:9">
      <c r="A5442" s="630"/>
      <c r="B5442" s="629"/>
      <c r="C5442" s="630"/>
      <c r="D5442" s="631"/>
      <c r="E5442" s="664"/>
      <c r="F5442" s="665"/>
      <c r="G5442" s="637"/>
      <c r="H5442" s="637"/>
      <c r="I5442" s="630"/>
    </row>
    <row r="5443" spans="1:9">
      <c r="A5443" s="630"/>
      <c r="B5443" s="629"/>
      <c r="C5443" s="630"/>
      <c r="D5443" s="631"/>
      <c r="E5443" s="664"/>
      <c r="F5443" s="666"/>
      <c r="G5443" s="632"/>
      <c r="H5443" s="632"/>
      <c r="I5443" s="633"/>
    </row>
    <row r="5444" spans="1:9">
      <c r="A5444" s="630"/>
      <c r="B5444" s="629"/>
      <c r="C5444" s="630"/>
      <c r="D5444" s="631"/>
      <c r="E5444" s="664"/>
      <c r="F5444" s="665"/>
      <c r="G5444" s="637"/>
      <c r="H5444" s="637"/>
      <c r="I5444" s="630"/>
    </row>
    <row r="5445" spans="1:9">
      <c r="A5445" s="667"/>
      <c r="B5445" s="659"/>
      <c r="C5445" s="662"/>
      <c r="D5445" s="663"/>
      <c r="E5445" s="637"/>
      <c r="F5445" s="665"/>
      <c r="G5445" s="637"/>
      <c r="H5445" s="637"/>
      <c r="I5445" s="633"/>
    </row>
    <row r="5446" spans="1:9" ht="15">
      <c r="A5446" s="667"/>
      <c r="B5446" s="659"/>
      <c r="C5446" s="660"/>
      <c r="D5446" s="661"/>
      <c r="E5446" s="637"/>
      <c r="F5446" s="665"/>
      <c r="G5446" s="637"/>
      <c r="H5446" s="637"/>
      <c r="I5446" s="633"/>
    </row>
    <row r="5447" spans="1:9">
      <c r="A5447" s="630"/>
      <c r="B5447" s="629"/>
      <c r="C5447" s="630"/>
      <c r="D5447" s="631"/>
      <c r="E5447" s="664"/>
      <c r="F5447" s="666"/>
      <c r="G5447" s="632"/>
      <c r="H5447" s="632"/>
      <c r="I5447" s="633"/>
    </row>
    <row r="5448" spans="1:9">
      <c r="A5448" s="630"/>
      <c r="B5448" s="629"/>
      <c r="C5448" s="630"/>
      <c r="D5448" s="631"/>
      <c r="E5448" s="664"/>
      <c r="F5448" s="665"/>
      <c r="G5448" s="637"/>
      <c r="H5448" s="637"/>
      <c r="I5448" s="630"/>
    </row>
    <row r="5449" spans="1:9" ht="15">
      <c r="A5449" s="667"/>
      <c r="B5449" s="659"/>
      <c r="C5449" s="660"/>
      <c r="D5449" s="661"/>
      <c r="E5449" s="637"/>
      <c r="F5449" s="665"/>
      <c r="G5449" s="637"/>
      <c r="H5449" s="637"/>
      <c r="I5449" s="633"/>
    </row>
    <row r="5450" spans="1:9">
      <c r="A5450" s="630"/>
      <c r="B5450" s="629"/>
      <c r="C5450" s="630"/>
      <c r="D5450" s="631"/>
      <c r="E5450" s="664"/>
      <c r="F5450" s="666"/>
      <c r="G5450" s="632"/>
      <c r="H5450" s="632"/>
      <c r="I5450" s="633"/>
    </row>
    <row r="5451" spans="1:9" ht="15">
      <c r="A5451" s="667"/>
      <c r="B5451" s="659"/>
      <c r="C5451" s="660"/>
      <c r="D5451" s="661"/>
      <c r="E5451" s="637"/>
      <c r="F5451" s="665"/>
      <c r="G5451" s="637"/>
      <c r="H5451" s="637"/>
      <c r="I5451" s="633"/>
    </row>
    <row r="5452" spans="1:9">
      <c r="A5452" s="630"/>
      <c r="B5452" s="629"/>
      <c r="C5452" s="630"/>
      <c r="D5452" s="631"/>
      <c r="E5452" s="664"/>
      <c r="F5452" s="665"/>
      <c r="G5452" s="637"/>
      <c r="H5452" s="637"/>
      <c r="I5452" s="630"/>
    </row>
    <row r="5453" spans="1:9">
      <c r="A5453" s="630"/>
      <c r="B5453" s="629"/>
      <c r="C5453" s="630"/>
      <c r="D5453" s="631"/>
      <c r="E5453" s="664"/>
      <c r="F5453" s="666"/>
      <c r="G5453" s="632"/>
      <c r="H5453" s="632"/>
      <c r="I5453" s="633"/>
    </row>
    <row r="5454" spans="1:9">
      <c r="A5454" s="630"/>
      <c r="B5454" s="629"/>
      <c r="C5454" s="630"/>
      <c r="D5454" s="631"/>
      <c r="E5454" s="664"/>
      <c r="F5454" s="665"/>
      <c r="G5454" s="637"/>
      <c r="H5454" s="637"/>
      <c r="I5454" s="630"/>
    </row>
    <row r="5455" spans="1:9">
      <c r="A5455" s="667"/>
      <c r="B5455" s="659"/>
      <c r="C5455" s="662"/>
      <c r="D5455" s="663"/>
      <c r="E5455" s="637"/>
      <c r="F5455" s="665"/>
      <c r="G5455" s="637"/>
      <c r="H5455" s="637"/>
      <c r="I5455" s="633"/>
    </row>
    <row r="5456" spans="1:9">
      <c r="A5456" s="630"/>
      <c r="B5456" s="629"/>
      <c r="C5456" s="630"/>
      <c r="D5456" s="631"/>
      <c r="E5456" s="664"/>
      <c r="F5456" s="666"/>
      <c r="G5456" s="632"/>
      <c r="H5456" s="632"/>
      <c r="I5456" s="633"/>
    </row>
    <row r="5457" spans="1:9" ht="15">
      <c r="A5457" s="667"/>
      <c r="B5457" s="659"/>
      <c r="C5457" s="660"/>
      <c r="D5457" s="661"/>
      <c r="E5457" s="637"/>
      <c r="F5457" s="665"/>
      <c r="G5457" s="637"/>
      <c r="H5457" s="637"/>
      <c r="I5457" s="633"/>
    </row>
    <row r="5458" spans="1:9">
      <c r="A5458" s="630"/>
      <c r="B5458" s="629"/>
      <c r="C5458" s="630"/>
      <c r="D5458" s="631"/>
      <c r="E5458" s="664"/>
      <c r="F5458" s="665"/>
      <c r="G5458" s="637"/>
      <c r="H5458" s="637"/>
      <c r="I5458" s="630"/>
    </row>
    <row r="5459" spans="1:9">
      <c r="A5459" s="630"/>
      <c r="B5459" s="629"/>
      <c r="C5459" s="630"/>
      <c r="D5459" s="631"/>
      <c r="E5459" s="664"/>
      <c r="F5459" s="666"/>
      <c r="G5459" s="632"/>
      <c r="H5459" s="632"/>
      <c r="I5459" s="633"/>
    </row>
    <row r="5460" spans="1:9">
      <c r="A5460" s="630"/>
      <c r="B5460" s="629"/>
      <c r="C5460" s="630"/>
      <c r="D5460" s="631"/>
      <c r="E5460" s="673"/>
      <c r="F5460" s="665"/>
      <c r="G5460" s="637"/>
      <c r="H5460" s="637"/>
      <c r="I5460" s="630"/>
    </row>
    <row r="5461" spans="1:9">
      <c r="A5461" s="630"/>
      <c r="B5461" s="629"/>
      <c r="C5461" s="630"/>
      <c r="D5461" s="631"/>
      <c r="E5461" s="664"/>
      <c r="F5461" s="666"/>
      <c r="G5461" s="632"/>
      <c r="H5461" s="632"/>
      <c r="I5461" s="633"/>
    </row>
    <row r="5462" spans="1:9">
      <c r="A5462" s="630"/>
      <c r="B5462" s="629"/>
      <c r="C5462" s="630"/>
      <c r="D5462" s="631"/>
      <c r="E5462" s="664"/>
      <c r="F5462" s="665"/>
      <c r="G5462" s="637"/>
      <c r="H5462" s="637"/>
      <c r="I5462" s="630"/>
    </row>
    <row r="5463" spans="1:9">
      <c r="A5463" s="630"/>
      <c r="B5463" s="629"/>
      <c r="C5463" s="630"/>
      <c r="D5463" s="631"/>
      <c r="E5463" s="664"/>
      <c r="F5463" s="666"/>
      <c r="G5463" s="632"/>
      <c r="H5463" s="632"/>
      <c r="I5463" s="633"/>
    </row>
    <row r="5464" spans="1:9">
      <c r="A5464" s="667"/>
      <c r="B5464" s="659"/>
      <c r="C5464" s="662"/>
      <c r="D5464" s="663"/>
      <c r="E5464" s="637"/>
      <c r="F5464" s="665"/>
      <c r="G5464" s="637"/>
      <c r="H5464" s="637"/>
      <c r="I5464" s="633"/>
    </row>
    <row r="5465" spans="1:9" ht="15">
      <c r="A5465" s="667"/>
      <c r="B5465" s="659"/>
      <c r="C5465" s="660"/>
      <c r="D5465" s="661"/>
      <c r="E5465" s="637"/>
      <c r="F5465" s="665"/>
      <c r="G5465" s="637"/>
      <c r="H5465" s="637"/>
      <c r="I5465" s="633"/>
    </row>
    <row r="5466" spans="1:9">
      <c r="A5466" s="667"/>
      <c r="B5466" s="659"/>
      <c r="C5466" s="662"/>
      <c r="D5466" s="663"/>
      <c r="E5466" s="637"/>
      <c r="F5466" s="665"/>
      <c r="G5466" s="637"/>
      <c r="H5466" s="637"/>
      <c r="I5466" s="642"/>
    </row>
    <row r="5467" spans="1:9">
      <c r="A5467" s="630"/>
      <c r="B5467" s="629"/>
      <c r="C5467" s="630"/>
      <c r="D5467" s="631"/>
      <c r="E5467" s="664"/>
      <c r="F5467" s="665"/>
      <c r="G5467" s="637"/>
      <c r="H5467" s="637"/>
      <c r="I5467" s="630"/>
    </row>
    <row r="5468" spans="1:9">
      <c r="A5468" s="630"/>
      <c r="B5468" s="629"/>
      <c r="C5468" s="630"/>
      <c r="D5468" s="631"/>
      <c r="E5468" s="664"/>
      <c r="F5468" s="666"/>
      <c r="G5468" s="632"/>
      <c r="H5468" s="632"/>
      <c r="I5468" s="633"/>
    </row>
    <row r="5469" spans="1:9">
      <c r="A5469" s="630"/>
      <c r="B5469" s="629"/>
      <c r="C5469" s="630"/>
      <c r="D5469" s="631"/>
      <c r="E5469" s="664"/>
      <c r="F5469" s="665"/>
      <c r="G5469" s="637"/>
      <c r="H5469" s="637"/>
      <c r="I5469" s="630"/>
    </row>
    <row r="5470" spans="1:9">
      <c r="A5470" s="630"/>
      <c r="B5470" s="629"/>
      <c r="C5470" s="630"/>
      <c r="D5470" s="631"/>
      <c r="E5470" s="664"/>
      <c r="F5470" s="666"/>
      <c r="G5470" s="632"/>
      <c r="H5470" s="632"/>
      <c r="I5470" s="633"/>
    </row>
    <row r="5471" spans="1:9">
      <c r="A5471" s="630"/>
      <c r="B5471" s="629"/>
      <c r="C5471" s="630"/>
      <c r="D5471" s="631"/>
      <c r="E5471" s="664"/>
      <c r="F5471" s="665"/>
      <c r="G5471" s="637"/>
      <c r="H5471" s="637"/>
      <c r="I5471" s="630"/>
    </row>
    <row r="5472" spans="1:9">
      <c r="A5472" s="630"/>
      <c r="B5472" s="629"/>
      <c r="C5472" s="630"/>
      <c r="D5472" s="631"/>
      <c r="E5472" s="664"/>
      <c r="F5472" s="666"/>
      <c r="G5472" s="632"/>
      <c r="H5472" s="632"/>
      <c r="I5472" s="633"/>
    </row>
    <row r="5473" spans="1:9">
      <c r="A5473" s="630"/>
      <c r="B5473" s="629"/>
      <c r="C5473" s="630"/>
      <c r="D5473" s="631"/>
      <c r="E5473" s="664"/>
      <c r="F5473" s="665"/>
      <c r="G5473" s="637"/>
      <c r="H5473" s="637"/>
      <c r="I5473" s="630"/>
    </row>
    <row r="5474" spans="1:9">
      <c r="A5474" s="630"/>
      <c r="B5474" s="629"/>
      <c r="C5474" s="630"/>
      <c r="D5474" s="631"/>
      <c r="E5474" s="664"/>
      <c r="F5474" s="666"/>
      <c r="G5474" s="632"/>
      <c r="H5474" s="632"/>
      <c r="I5474" s="633"/>
    </row>
    <row r="5475" spans="1:9">
      <c r="A5475" s="630"/>
      <c r="B5475" s="629"/>
      <c r="C5475" s="630"/>
      <c r="D5475" s="631"/>
      <c r="E5475" s="664"/>
      <c r="F5475" s="665"/>
      <c r="G5475" s="637"/>
      <c r="H5475" s="637"/>
      <c r="I5475" s="630"/>
    </row>
    <row r="5476" spans="1:9">
      <c r="A5476" s="630"/>
      <c r="B5476" s="629"/>
      <c r="C5476" s="630"/>
      <c r="D5476" s="631"/>
      <c r="E5476" s="664"/>
      <c r="F5476" s="666"/>
      <c r="G5476" s="632"/>
      <c r="H5476" s="632"/>
      <c r="I5476" s="633"/>
    </row>
    <row r="5477" spans="1:9">
      <c r="A5477" s="630"/>
      <c r="B5477" s="629"/>
      <c r="C5477" s="630"/>
      <c r="D5477" s="631"/>
      <c r="E5477" s="664"/>
      <c r="F5477" s="665"/>
      <c r="G5477" s="637"/>
      <c r="H5477" s="637"/>
      <c r="I5477" s="630"/>
    </row>
    <row r="5478" spans="1:9">
      <c r="A5478" s="630"/>
      <c r="B5478" s="629"/>
      <c r="C5478" s="630"/>
      <c r="D5478" s="631"/>
      <c r="E5478" s="664"/>
      <c r="F5478" s="666"/>
      <c r="G5478" s="632"/>
      <c r="H5478" s="632"/>
      <c r="I5478" s="633"/>
    </row>
    <row r="5479" spans="1:9">
      <c r="A5479" s="630"/>
      <c r="B5479" s="629"/>
      <c r="C5479" s="630"/>
      <c r="D5479" s="631"/>
      <c r="E5479" s="664"/>
      <c r="F5479" s="665"/>
      <c r="G5479" s="637"/>
      <c r="H5479" s="637"/>
      <c r="I5479" s="630"/>
    </row>
    <row r="5480" spans="1:9">
      <c r="A5480" s="630"/>
      <c r="B5480" s="629"/>
      <c r="C5480" s="630"/>
      <c r="D5480" s="631"/>
      <c r="E5480" s="664"/>
      <c r="F5480" s="666"/>
      <c r="G5480" s="632"/>
      <c r="H5480" s="632"/>
      <c r="I5480" s="633"/>
    </row>
    <row r="5481" spans="1:9">
      <c r="A5481" s="630"/>
      <c r="B5481" s="629"/>
      <c r="C5481" s="630"/>
      <c r="D5481" s="631"/>
      <c r="E5481" s="664"/>
      <c r="F5481" s="665"/>
      <c r="G5481" s="637"/>
      <c r="H5481" s="637"/>
      <c r="I5481" s="630"/>
    </row>
    <row r="5482" spans="1:9">
      <c r="A5482" s="630"/>
      <c r="B5482" s="629"/>
      <c r="C5482" s="630"/>
      <c r="D5482" s="631"/>
      <c r="E5482" s="664"/>
      <c r="F5482" s="666"/>
      <c r="G5482" s="632"/>
      <c r="H5482" s="632"/>
      <c r="I5482" s="633"/>
    </row>
    <row r="5483" spans="1:9">
      <c r="A5483" s="630"/>
      <c r="B5483" s="629"/>
      <c r="C5483" s="630"/>
      <c r="D5483" s="631"/>
      <c r="E5483" s="664"/>
      <c r="F5483" s="665"/>
      <c r="G5483" s="637"/>
      <c r="H5483" s="637"/>
      <c r="I5483" s="630"/>
    </row>
    <row r="5484" spans="1:9">
      <c r="A5484" s="630"/>
      <c r="B5484" s="629"/>
      <c r="C5484" s="630"/>
      <c r="D5484" s="631"/>
      <c r="E5484" s="664"/>
      <c r="F5484" s="666"/>
      <c r="G5484" s="632"/>
      <c r="H5484" s="632"/>
      <c r="I5484" s="633"/>
    </row>
    <row r="5485" spans="1:9">
      <c r="A5485" s="630"/>
      <c r="B5485" s="629"/>
      <c r="C5485" s="630"/>
      <c r="D5485" s="631"/>
      <c r="E5485" s="664"/>
      <c r="F5485" s="665"/>
      <c r="G5485" s="637"/>
      <c r="H5485" s="637"/>
      <c r="I5485" s="630"/>
    </row>
    <row r="5486" spans="1:9">
      <c r="A5486" s="630"/>
      <c r="B5486" s="629"/>
      <c r="C5486" s="630"/>
      <c r="D5486" s="631"/>
      <c r="E5486" s="664"/>
      <c r="F5486" s="666"/>
      <c r="G5486" s="632"/>
      <c r="H5486" s="632"/>
      <c r="I5486" s="633"/>
    </row>
    <row r="5487" spans="1:9">
      <c r="A5487" s="630"/>
      <c r="B5487" s="629"/>
      <c r="C5487" s="630"/>
      <c r="D5487" s="631"/>
      <c r="E5487" s="664"/>
      <c r="F5487" s="665"/>
      <c r="G5487" s="637"/>
      <c r="H5487" s="637"/>
      <c r="I5487" s="630"/>
    </row>
    <row r="5488" spans="1:9">
      <c r="A5488" s="630"/>
      <c r="B5488" s="629"/>
      <c r="C5488" s="630"/>
      <c r="D5488" s="631"/>
      <c r="E5488" s="664"/>
      <c r="F5488" s="666"/>
      <c r="G5488" s="632"/>
      <c r="H5488" s="632"/>
      <c r="I5488" s="633"/>
    </row>
    <row r="5489" spans="1:9">
      <c r="A5489" s="630"/>
      <c r="B5489" s="629"/>
      <c r="C5489" s="630"/>
      <c r="D5489" s="631"/>
      <c r="E5489" s="664"/>
      <c r="F5489" s="665"/>
      <c r="G5489" s="637"/>
      <c r="H5489" s="637"/>
      <c r="I5489" s="630"/>
    </row>
    <row r="5490" spans="1:9">
      <c r="A5490" s="630"/>
      <c r="B5490" s="629"/>
      <c r="C5490" s="630"/>
      <c r="D5490" s="631"/>
      <c r="E5490" s="664"/>
      <c r="F5490" s="666"/>
      <c r="G5490" s="632"/>
      <c r="H5490" s="632"/>
      <c r="I5490" s="633"/>
    </row>
    <row r="5491" spans="1:9">
      <c r="A5491" s="630"/>
      <c r="B5491" s="629"/>
      <c r="C5491" s="630"/>
      <c r="D5491" s="631"/>
      <c r="E5491" s="664"/>
      <c r="F5491" s="665"/>
      <c r="G5491" s="637"/>
      <c r="H5491" s="637"/>
      <c r="I5491" s="630"/>
    </row>
    <row r="5492" spans="1:9">
      <c r="A5492" s="630"/>
      <c r="B5492" s="629"/>
      <c r="C5492" s="630"/>
      <c r="D5492" s="631"/>
      <c r="E5492" s="664"/>
      <c r="F5492" s="666"/>
      <c r="G5492" s="632"/>
      <c r="H5492" s="632"/>
      <c r="I5492" s="633"/>
    </row>
    <row r="5493" spans="1:9">
      <c r="A5493" s="630"/>
      <c r="B5493" s="659"/>
      <c r="C5493" s="662"/>
      <c r="D5493" s="663"/>
      <c r="E5493" s="637"/>
      <c r="F5493" s="665"/>
      <c r="G5493" s="637"/>
      <c r="H5493" s="637"/>
      <c r="I5493" s="642"/>
    </row>
    <row r="5494" spans="1:9">
      <c r="A5494" s="630"/>
      <c r="B5494" s="659"/>
      <c r="C5494" s="662"/>
      <c r="D5494" s="663"/>
      <c r="E5494" s="637"/>
      <c r="F5494" s="665"/>
      <c r="G5494" s="637"/>
      <c r="H5494" s="637"/>
      <c r="I5494" s="633"/>
    </row>
    <row r="5495" spans="1:9">
      <c r="A5495" s="630"/>
      <c r="B5495" s="659"/>
      <c r="C5495" s="662"/>
      <c r="D5495" s="663"/>
      <c r="E5495" s="637"/>
      <c r="F5495" s="665"/>
      <c r="G5495" s="637"/>
      <c r="H5495" s="637"/>
      <c r="I5495" s="633"/>
    </row>
    <row r="5496" spans="1:9">
      <c r="A5496" s="630"/>
      <c r="B5496" s="659"/>
      <c r="C5496" s="662"/>
      <c r="D5496" s="663"/>
      <c r="E5496" s="637"/>
      <c r="F5496" s="665"/>
      <c r="G5496" s="637"/>
      <c r="H5496" s="637"/>
      <c r="I5496" s="633"/>
    </row>
    <row r="5497" spans="1:9">
      <c r="A5497" s="630"/>
      <c r="B5497" s="659"/>
      <c r="C5497" s="662"/>
      <c r="D5497" s="663"/>
      <c r="E5497" s="637"/>
      <c r="F5497" s="665"/>
      <c r="G5497" s="637"/>
      <c r="H5497" s="637"/>
      <c r="I5497" s="633"/>
    </row>
    <row r="5498" spans="1:9">
      <c r="A5498" s="630"/>
      <c r="B5498" s="659"/>
      <c r="C5498" s="662"/>
      <c r="D5498" s="663"/>
      <c r="E5498" s="637"/>
      <c r="F5498" s="665"/>
      <c r="G5498" s="637"/>
      <c r="H5498" s="637"/>
      <c r="I5498" s="633"/>
    </row>
    <row r="5499" spans="1:9">
      <c r="A5499" s="630"/>
      <c r="B5499" s="659"/>
      <c r="C5499" s="662"/>
      <c r="D5499" s="663"/>
      <c r="E5499" s="637"/>
      <c r="F5499" s="665"/>
      <c r="G5499" s="637"/>
      <c r="H5499" s="637"/>
      <c r="I5499" s="642"/>
    </row>
    <row r="5500" spans="1:9">
      <c r="A5500" s="630"/>
      <c r="B5500" s="659"/>
      <c r="C5500" s="662"/>
      <c r="D5500" s="663"/>
      <c r="E5500" s="637"/>
      <c r="F5500" s="665"/>
      <c r="G5500" s="637"/>
      <c r="H5500" s="637"/>
      <c r="I5500" s="642"/>
    </row>
    <row r="5501" spans="1:9">
      <c r="A5501" s="630"/>
      <c r="B5501" s="659"/>
      <c r="C5501" s="662"/>
      <c r="D5501" s="663"/>
      <c r="E5501" s="637"/>
      <c r="F5501" s="665"/>
      <c r="G5501" s="637"/>
      <c r="H5501" s="637"/>
      <c r="I5501" s="633"/>
    </row>
    <row r="5502" spans="1:9">
      <c r="A5502" s="630"/>
      <c r="B5502" s="659"/>
      <c r="C5502" s="662"/>
      <c r="D5502" s="663"/>
      <c r="E5502" s="637"/>
      <c r="F5502" s="665"/>
      <c r="G5502" s="637"/>
      <c r="H5502" s="637"/>
      <c r="I5502" s="633"/>
    </row>
    <row r="5503" spans="1:9">
      <c r="A5503" s="630"/>
      <c r="B5503" s="659"/>
      <c r="C5503" s="662"/>
      <c r="D5503" s="663"/>
      <c r="E5503" s="637"/>
      <c r="F5503" s="665"/>
      <c r="G5503" s="637"/>
      <c r="H5503" s="637"/>
      <c r="I5503" s="642"/>
    </row>
    <row r="5504" spans="1:9">
      <c r="A5504" s="630"/>
      <c r="B5504" s="662"/>
      <c r="C5504" s="662"/>
      <c r="D5504" s="663"/>
      <c r="E5504" s="637"/>
      <c r="F5504" s="665"/>
      <c r="G5504" s="637"/>
      <c r="H5504" s="637"/>
      <c r="I5504" s="642"/>
    </row>
    <row r="5505" spans="1:9">
      <c r="A5505" s="630"/>
      <c r="B5505" s="659"/>
      <c r="C5505" s="662"/>
      <c r="D5505" s="663"/>
      <c r="E5505" s="637"/>
      <c r="F5505" s="665"/>
      <c r="G5505" s="637"/>
      <c r="H5505" s="637"/>
      <c r="I5505" s="633"/>
    </row>
    <row r="5506" spans="1:9">
      <c r="A5506" s="630"/>
      <c r="B5506" s="659"/>
      <c r="C5506" s="662"/>
      <c r="D5506" s="663"/>
      <c r="E5506" s="637"/>
      <c r="F5506" s="665"/>
      <c r="G5506" s="637"/>
      <c r="H5506" s="637"/>
      <c r="I5506" s="642"/>
    </row>
    <row r="5507" spans="1:9">
      <c r="A5507" s="630"/>
      <c r="B5507" s="659"/>
      <c r="C5507" s="662"/>
      <c r="D5507" s="663"/>
      <c r="E5507" s="637"/>
      <c r="F5507" s="665"/>
      <c r="G5507" s="637"/>
      <c r="H5507" s="637"/>
      <c r="I5507" s="633"/>
    </row>
    <row r="5508" spans="1:9">
      <c r="A5508" s="630"/>
      <c r="B5508" s="662"/>
      <c r="C5508" s="662"/>
      <c r="D5508" s="663"/>
      <c r="E5508" s="637"/>
      <c r="F5508" s="665"/>
      <c r="G5508" s="637"/>
      <c r="H5508" s="637"/>
      <c r="I5508" s="642"/>
    </row>
    <row r="5509" spans="1:9">
      <c r="A5509" s="630"/>
      <c r="B5509" s="659"/>
      <c r="C5509" s="662"/>
      <c r="D5509" s="663"/>
      <c r="E5509" s="637"/>
      <c r="F5509" s="665"/>
      <c r="G5509" s="637"/>
      <c r="H5509" s="637"/>
      <c r="I5509" s="633"/>
    </row>
    <row r="5510" spans="1:9">
      <c r="A5510" s="630"/>
      <c r="B5510" s="659"/>
      <c r="C5510" s="662"/>
      <c r="D5510" s="663"/>
      <c r="E5510" s="637"/>
      <c r="F5510" s="665"/>
      <c r="G5510" s="637"/>
      <c r="H5510" s="637"/>
      <c r="I5510" s="633"/>
    </row>
    <row r="5511" spans="1:9">
      <c r="A5511" s="630"/>
      <c r="B5511" s="659"/>
      <c r="C5511" s="662"/>
      <c r="D5511" s="663"/>
      <c r="E5511" s="637"/>
      <c r="F5511" s="665"/>
      <c r="G5511" s="637"/>
      <c r="H5511" s="637"/>
      <c r="I5511" s="642"/>
    </row>
    <row r="5512" spans="1:9" ht="15">
      <c r="A5512" s="630"/>
      <c r="B5512" s="659"/>
      <c r="C5512" s="660"/>
      <c r="D5512" s="661"/>
      <c r="E5512" s="637"/>
      <c r="F5512" s="665"/>
      <c r="G5512" s="637"/>
      <c r="H5512" s="637"/>
      <c r="I5512" s="633"/>
    </row>
    <row r="5513" spans="1:9">
      <c r="A5513" s="630"/>
      <c r="B5513" s="662"/>
      <c r="C5513" s="662"/>
      <c r="D5513" s="663"/>
      <c r="E5513" s="637"/>
      <c r="F5513" s="665"/>
      <c r="G5513" s="637"/>
      <c r="H5513" s="637"/>
      <c r="I5513" s="642"/>
    </row>
    <row r="5514" spans="1:9">
      <c r="A5514" s="630"/>
      <c r="B5514" s="659"/>
      <c r="C5514" s="662"/>
      <c r="D5514" s="663"/>
      <c r="E5514" s="637"/>
      <c r="F5514" s="665"/>
      <c r="G5514" s="637"/>
      <c r="H5514" s="637"/>
      <c r="I5514" s="633"/>
    </row>
    <row r="5515" spans="1:9">
      <c r="A5515" s="630"/>
      <c r="B5515" s="659"/>
      <c r="C5515" s="662"/>
      <c r="D5515" s="663"/>
      <c r="E5515" s="637"/>
      <c r="F5515" s="665"/>
      <c r="G5515" s="637"/>
      <c r="H5515" s="637"/>
      <c r="I5515" s="633"/>
    </row>
    <row r="5516" spans="1:9">
      <c r="A5516" s="630"/>
      <c r="B5516" s="659"/>
      <c r="C5516" s="662"/>
      <c r="D5516" s="663"/>
      <c r="E5516" s="637"/>
      <c r="F5516" s="665"/>
      <c r="G5516" s="637"/>
      <c r="H5516" s="637"/>
      <c r="I5516" s="633"/>
    </row>
    <row r="5517" spans="1:9" ht="15">
      <c r="A5517" s="630"/>
      <c r="B5517" s="659"/>
      <c r="C5517" s="660"/>
      <c r="D5517" s="661"/>
      <c r="E5517" s="637"/>
      <c r="F5517" s="665"/>
      <c r="G5517" s="637"/>
      <c r="H5517" s="637"/>
      <c r="I5517" s="633"/>
    </row>
    <row r="5518" spans="1:9">
      <c r="A5518" s="630"/>
      <c r="B5518" s="659"/>
      <c r="C5518" s="662"/>
      <c r="D5518" s="663"/>
      <c r="E5518" s="637"/>
      <c r="F5518" s="665"/>
      <c r="G5518" s="637"/>
      <c r="H5518" s="637"/>
      <c r="I5518" s="633"/>
    </row>
    <row r="5519" spans="1:9">
      <c r="A5519" s="630"/>
      <c r="B5519" s="659"/>
      <c r="C5519" s="662"/>
      <c r="D5519" s="663"/>
      <c r="E5519" s="637"/>
      <c r="F5519" s="665"/>
      <c r="G5519" s="637"/>
      <c r="H5519" s="637"/>
      <c r="I5519" s="633"/>
    </row>
    <row r="5520" spans="1:9">
      <c r="A5520" s="630"/>
      <c r="B5520" s="659"/>
      <c r="C5520" s="662"/>
      <c r="D5520" s="663"/>
      <c r="E5520" s="637"/>
      <c r="F5520" s="665"/>
      <c r="G5520" s="637"/>
      <c r="H5520" s="637"/>
      <c r="I5520" s="642"/>
    </row>
    <row r="5521" spans="1:9">
      <c r="A5521" s="630"/>
      <c r="B5521" s="662"/>
      <c r="C5521" s="662"/>
      <c r="D5521" s="663"/>
      <c r="E5521" s="637"/>
      <c r="F5521" s="665"/>
      <c r="G5521" s="637"/>
      <c r="H5521" s="637"/>
      <c r="I5521" s="642"/>
    </row>
    <row r="5522" spans="1:9">
      <c r="A5522" s="630"/>
      <c r="B5522" s="659"/>
      <c r="C5522" s="662"/>
      <c r="D5522" s="663"/>
      <c r="E5522" s="637"/>
      <c r="F5522" s="665"/>
      <c r="G5522" s="637"/>
      <c r="H5522" s="637"/>
      <c r="I5522" s="642"/>
    </row>
    <row r="5523" spans="1:9">
      <c r="A5523" s="630"/>
      <c r="B5523" s="662"/>
      <c r="C5523" s="662"/>
      <c r="D5523" s="663"/>
      <c r="E5523" s="637"/>
      <c r="F5523" s="665"/>
      <c r="G5523" s="637"/>
      <c r="H5523" s="637"/>
      <c r="I5523" s="642"/>
    </row>
    <row r="5524" spans="1:9">
      <c r="A5524" s="630"/>
      <c r="B5524" s="659"/>
      <c r="C5524" s="662"/>
      <c r="D5524" s="663"/>
      <c r="E5524" s="637"/>
      <c r="F5524" s="665"/>
      <c r="G5524" s="637"/>
      <c r="H5524" s="637"/>
      <c r="I5524" s="633"/>
    </row>
    <row r="5525" spans="1:9">
      <c r="A5525" s="630"/>
      <c r="B5525" s="659"/>
      <c r="C5525" s="662"/>
      <c r="D5525" s="663"/>
      <c r="E5525" s="637"/>
      <c r="F5525" s="665"/>
      <c r="G5525" s="637"/>
      <c r="H5525" s="637"/>
      <c r="I5525" s="642"/>
    </row>
    <row r="5526" spans="1:9">
      <c r="A5526" s="630"/>
      <c r="B5526" s="659"/>
      <c r="C5526" s="662"/>
      <c r="D5526" s="663"/>
      <c r="E5526" s="637"/>
      <c r="F5526" s="665"/>
      <c r="G5526" s="637"/>
      <c r="H5526" s="637"/>
      <c r="I5526" s="633"/>
    </row>
    <row r="5527" spans="1:9">
      <c r="A5527" s="630"/>
      <c r="B5527" s="659"/>
      <c r="C5527" s="662"/>
      <c r="D5527" s="663"/>
      <c r="E5527" s="637"/>
      <c r="F5527" s="665"/>
      <c r="G5527" s="637"/>
      <c r="H5527" s="637"/>
      <c r="I5527" s="633"/>
    </row>
    <row r="5528" spans="1:9">
      <c r="A5528" s="630"/>
      <c r="B5528" s="659"/>
      <c r="C5528" s="662"/>
      <c r="D5528" s="663"/>
      <c r="E5528" s="637"/>
      <c r="F5528" s="665"/>
      <c r="G5528" s="637"/>
      <c r="H5528" s="637"/>
      <c r="I5528" s="633"/>
    </row>
    <row r="5529" spans="1:9">
      <c r="A5529" s="630"/>
      <c r="B5529" s="659"/>
      <c r="C5529" s="662"/>
      <c r="D5529" s="663"/>
      <c r="E5529" s="637"/>
      <c r="F5529" s="665"/>
      <c r="G5529" s="637"/>
      <c r="H5529" s="637"/>
      <c r="I5529" s="633"/>
    </row>
    <row r="5530" spans="1:9">
      <c r="A5530" s="630"/>
      <c r="B5530" s="659"/>
      <c r="C5530" s="662"/>
      <c r="D5530" s="663"/>
      <c r="E5530" s="637"/>
      <c r="F5530" s="665"/>
      <c r="G5530" s="637"/>
      <c r="H5530" s="637"/>
      <c r="I5530" s="642"/>
    </row>
    <row r="5531" spans="1:9">
      <c r="A5531" s="630"/>
      <c r="B5531" s="659"/>
      <c r="C5531" s="662"/>
      <c r="D5531" s="663"/>
      <c r="E5531" s="637"/>
      <c r="F5531" s="665"/>
      <c r="G5531" s="637"/>
      <c r="H5531" s="637"/>
      <c r="I5531" s="633"/>
    </row>
    <row r="5532" spans="1:9">
      <c r="A5532" s="630"/>
      <c r="B5532" s="662"/>
      <c r="C5532" s="662"/>
      <c r="D5532" s="663"/>
      <c r="E5532" s="637"/>
      <c r="F5532" s="665"/>
      <c r="G5532" s="637"/>
      <c r="H5532" s="637"/>
      <c r="I5532" s="642"/>
    </row>
    <row r="5533" spans="1:9">
      <c r="A5533" s="630"/>
      <c r="B5533" s="659"/>
      <c r="C5533" s="662"/>
      <c r="D5533" s="663"/>
      <c r="E5533" s="637"/>
      <c r="F5533" s="665"/>
      <c r="G5533" s="637"/>
      <c r="H5533" s="637"/>
      <c r="I5533" s="633"/>
    </row>
    <row r="5534" spans="1:9">
      <c r="A5534" s="630"/>
      <c r="B5534" s="659"/>
      <c r="C5534" s="662"/>
      <c r="D5534" s="663"/>
      <c r="E5534" s="637"/>
      <c r="F5534" s="665"/>
      <c r="G5534" s="637"/>
      <c r="H5534" s="637"/>
      <c r="I5534" s="633"/>
    </row>
    <row r="5535" spans="1:9">
      <c r="A5535" s="630"/>
      <c r="B5535" s="662"/>
      <c r="C5535" s="662"/>
      <c r="D5535" s="663"/>
      <c r="E5535" s="637"/>
      <c r="F5535" s="665"/>
      <c r="G5535" s="637"/>
      <c r="H5535" s="637"/>
      <c r="I5535" s="642"/>
    </row>
    <row r="5536" spans="1:9">
      <c r="A5536" s="630"/>
      <c r="B5536" s="659"/>
      <c r="C5536" s="662"/>
      <c r="D5536" s="663"/>
      <c r="E5536" s="637"/>
      <c r="F5536" s="665"/>
      <c r="G5536" s="637"/>
      <c r="H5536" s="637"/>
      <c r="I5536" s="633"/>
    </row>
    <row r="5537" spans="1:9">
      <c r="A5537" s="630"/>
      <c r="B5537" s="659"/>
      <c r="C5537" s="662"/>
      <c r="D5537" s="663"/>
      <c r="E5537" s="637"/>
      <c r="F5537" s="665"/>
      <c r="G5537" s="637"/>
      <c r="H5537" s="637"/>
      <c r="I5537" s="633"/>
    </row>
    <row r="5538" spans="1:9">
      <c r="A5538" s="630"/>
      <c r="B5538" s="662"/>
      <c r="C5538" s="662"/>
      <c r="D5538" s="663"/>
      <c r="E5538" s="637"/>
      <c r="F5538" s="665"/>
      <c r="G5538" s="637"/>
      <c r="H5538" s="637"/>
      <c r="I5538" s="642"/>
    </row>
    <row r="5539" spans="1:9">
      <c r="A5539" s="630"/>
      <c r="B5539" s="659"/>
      <c r="C5539" s="662"/>
      <c r="D5539" s="663"/>
      <c r="E5539" s="637"/>
      <c r="F5539" s="665"/>
      <c r="G5539" s="637"/>
      <c r="H5539" s="637"/>
      <c r="I5539" s="642"/>
    </row>
    <row r="5540" spans="1:9">
      <c r="A5540" s="630"/>
      <c r="B5540" s="662"/>
      <c r="C5540" s="662"/>
      <c r="D5540" s="663"/>
      <c r="E5540" s="637"/>
      <c r="F5540" s="665"/>
      <c r="G5540" s="637"/>
      <c r="H5540" s="637"/>
      <c r="I5540" s="642"/>
    </row>
    <row r="5541" spans="1:9">
      <c r="A5541" s="630"/>
      <c r="B5541" s="662"/>
      <c r="C5541" s="662"/>
      <c r="D5541" s="663"/>
      <c r="E5541" s="637"/>
      <c r="F5541" s="665"/>
      <c r="G5541" s="637"/>
      <c r="H5541" s="637"/>
      <c r="I5541" s="642"/>
    </row>
    <row r="5542" spans="1:9">
      <c r="A5542" s="630"/>
      <c r="B5542" s="659"/>
      <c r="C5542" s="662"/>
      <c r="D5542" s="663"/>
      <c r="E5542" s="637"/>
      <c r="F5542" s="665"/>
      <c r="G5542" s="637"/>
      <c r="H5542" s="637"/>
      <c r="I5542" s="633"/>
    </row>
    <row r="5543" spans="1:9">
      <c r="A5543" s="630"/>
      <c r="B5543" s="659"/>
      <c r="C5543" s="662"/>
      <c r="D5543" s="663"/>
      <c r="E5543" s="637"/>
      <c r="F5543" s="665"/>
      <c r="G5543" s="637"/>
      <c r="H5543" s="637"/>
      <c r="I5543" s="633"/>
    </row>
    <row r="5544" spans="1:9">
      <c r="A5544" s="630"/>
      <c r="B5544" s="659"/>
      <c r="C5544" s="662"/>
      <c r="D5544" s="663"/>
      <c r="E5544" s="637"/>
      <c r="F5544" s="665"/>
      <c r="G5544" s="637"/>
      <c r="H5544" s="637"/>
      <c r="I5544" s="642"/>
    </row>
    <row r="5545" spans="1:9">
      <c r="A5545" s="630"/>
      <c r="B5545" s="659"/>
      <c r="C5545" s="662"/>
      <c r="D5545" s="663"/>
      <c r="E5545" s="637"/>
      <c r="F5545" s="665"/>
      <c r="G5545" s="637"/>
      <c r="H5545" s="637"/>
      <c r="I5545" s="633"/>
    </row>
    <row r="5546" spans="1:9">
      <c r="A5546" s="630"/>
      <c r="B5546" s="659"/>
      <c r="C5546" s="662"/>
      <c r="D5546" s="663"/>
      <c r="E5546" s="637"/>
      <c r="F5546" s="665"/>
      <c r="G5546" s="637"/>
      <c r="H5546" s="637"/>
      <c r="I5546" s="633"/>
    </row>
    <row r="5547" spans="1:9">
      <c r="A5547" s="630"/>
      <c r="B5547" s="659"/>
      <c r="C5547" s="662"/>
      <c r="D5547" s="663"/>
      <c r="E5547" s="637"/>
      <c r="F5547" s="665"/>
      <c r="G5547" s="637"/>
      <c r="H5547" s="637"/>
      <c r="I5547" s="633"/>
    </row>
    <row r="5548" spans="1:9">
      <c r="A5548" s="630"/>
      <c r="B5548" s="659"/>
      <c r="C5548" s="662"/>
      <c r="D5548" s="663"/>
      <c r="E5548" s="637"/>
      <c r="F5548" s="665"/>
      <c r="G5548" s="637"/>
      <c r="H5548" s="637"/>
      <c r="I5548" s="633"/>
    </row>
    <row r="5549" spans="1:9">
      <c r="A5549" s="630"/>
      <c r="B5549" s="659"/>
      <c r="C5549" s="662"/>
      <c r="D5549" s="663"/>
      <c r="E5549" s="637"/>
      <c r="F5549" s="665"/>
      <c r="G5549" s="637"/>
      <c r="H5549" s="637"/>
      <c r="I5549" s="633"/>
    </row>
    <row r="5550" spans="1:9">
      <c r="A5550" s="630"/>
      <c r="B5550" s="659"/>
      <c r="C5550" s="662"/>
      <c r="D5550" s="663"/>
      <c r="E5550" s="637"/>
      <c r="F5550" s="665"/>
      <c r="G5550" s="637"/>
      <c r="H5550" s="637"/>
      <c r="I5550" s="633"/>
    </row>
    <row r="5551" spans="1:9">
      <c r="A5551" s="630"/>
      <c r="B5551" s="659"/>
      <c r="C5551" s="662"/>
      <c r="D5551" s="663"/>
      <c r="E5551" s="637"/>
      <c r="F5551" s="665"/>
      <c r="G5551" s="637"/>
      <c r="H5551" s="637"/>
      <c r="I5551" s="633"/>
    </row>
    <row r="5552" spans="1:9">
      <c r="A5552" s="630"/>
      <c r="B5552" s="659"/>
      <c r="C5552" s="662"/>
      <c r="D5552" s="663"/>
      <c r="E5552" s="637"/>
      <c r="F5552" s="665"/>
      <c r="G5552" s="637"/>
      <c r="H5552" s="637"/>
      <c r="I5552" s="633"/>
    </row>
    <row r="5553" spans="1:9">
      <c r="A5553" s="630"/>
      <c r="B5553" s="662"/>
      <c r="C5553" s="662"/>
      <c r="D5553" s="663"/>
      <c r="E5553" s="637"/>
      <c r="F5553" s="665"/>
      <c r="G5553" s="637"/>
      <c r="H5553" s="637"/>
      <c r="I5553" s="642"/>
    </row>
    <row r="5554" spans="1:9">
      <c r="A5554" s="630"/>
      <c r="B5554" s="659"/>
      <c r="C5554" s="662"/>
      <c r="D5554" s="663"/>
      <c r="E5554" s="637"/>
      <c r="F5554" s="665"/>
      <c r="G5554" s="637"/>
      <c r="H5554" s="637"/>
      <c r="I5554" s="633"/>
    </row>
    <row r="5555" spans="1:9">
      <c r="A5555" s="630"/>
      <c r="B5555" s="659"/>
      <c r="C5555" s="662"/>
      <c r="D5555" s="663"/>
      <c r="E5555" s="637"/>
      <c r="F5555" s="665"/>
      <c r="G5555" s="637"/>
      <c r="H5555" s="637"/>
      <c r="I5555" s="633"/>
    </row>
    <row r="5556" spans="1:9">
      <c r="A5556" s="630"/>
      <c r="B5556" s="662"/>
      <c r="C5556" s="662"/>
      <c r="D5556" s="663"/>
      <c r="E5556" s="637"/>
      <c r="F5556" s="665"/>
      <c r="G5556" s="637"/>
      <c r="H5556" s="637"/>
      <c r="I5556" s="642"/>
    </row>
    <row r="5557" spans="1:9">
      <c r="A5557" s="630"/>
      <c r="B5557" s="662"/>
      <c r="C5557" s="662"/>
      <c r="D5557" s="663"/>
      <c r="E5557" s="637"/>
      <c r="F5557" s="665"/>
      <c r="G5557" s="637"/>
      <c r="H5557" s="637"/>
      <c r="I5557" s="642"/>
    </row>
    <row r="5558" spans="1:9">
      <c r="A5558" s="630"/>
      <c r="B5558" s="659"/>
      <c r="C5558" s="662"/>
      <c r="D5558" s="663"/>
      <c r="E5558" s="637"/>
      <c r="F5558" s="665"/>
      <c r="G5558" s="637"/>
      <c r="H5558" s="637"/>
      <c r="I5558" s="633"/>
    </row>
    <row r="5559" spans="1:9">
      <c r="A5559" s="630"/>
      <c r="B5559" s="659"/>
      <c r="C5559" s="662"/>
      <c r="D5559" s="663"/>
      <c r="E5559" s="637"/>
      <c r="F5559" s="665"/>
      <c r="G5559" s="637"/>
      <c r="H5559" s="637"/>
      <c r="I5559" s="642"/>
    </row>
    <row r="5560" spans="1:9">
      <c r="A5560" s="630"/>
      <c r="B5560" s="662"/>
      <c r="C5560" s="662"/>
      <c r="D5560" s="663"/>
      <c r="E5560" s="637"/>
      <c r="F5560" s="665"/>
      <c r="G5560" s="637"/>
      <c r="H5560" s="637"/>
      <c r="I5560" s="642"/>
    </row>
    <row r="5561" spans="1:9">
      <c r="A5561" s="630"/>
      <c r="B5561" s="662"/>
      <c r="C5561" s="662"/>
      <c r="D5561" s="663"/>
      <c r="E5561" s="637"/>
      <c r="F5561" s="665"/>
      <c r="G5561" s="637"/>
      <c r="H5561" s="637"/>
      <c r="I5561" s="642"/>
    </row>
    <row r="5562" spans="1:9">
      <c r="A5562" s="630"/>
      <c r="B5562" s="659"/>
      <c r="C5562" s="662"/>
      <c r="D5562" s="663"/>
      <c r="E5562" s="637"/>
      <c r="F5562" s="665"/>
      <c r="G5562" s="637"/>
      <c r="H5562" s="637"/>
      <c r="I5562" s="633"/>
    </row>
    <row r="5563" spans="1:9">
      <c r="A5563" s="630"/>
      <c r="B5563" s="659"/>
      <c r="C5563" s="662"/>
      <c r="D5563" s="663"/>
      <c r="E5563" s="637"/>
      <c r="F5563" s="665"/>
      <c r="G5563" s="637"/>
      <c r="H5563" s="637"/>
      <c r="I5563" s="642"/>
    </row>
    <row r="5564" spans="1:9">
      <c r="A5564" s="630"/>
      <c r="B5564" s="662"/>
      <c r="C5564" s="662"/>
      <c r="D5564" s="663"/>
      <c r="E5564" s="637"/>
      <c r="F5564" s="665"/>
      <c r="G5564" s="637"/>
      <c r="H5564" s="637"/>
      <c r="I5564" s="642"/>
    </row>
    <row r="5565" spans="1:9">
      <c r="A5565" s="630"/>
      <c r="B5565" s="662"/>
      <c r="C5565" s="662"/>
      <c r="D5565" s="663"/>
      <c r="E5565" s="637"/>
      <c r="F5565" s="665"/>
      <c r="G5565" s="637"/>
      <c r="H5565" s="637"/>
      <c r="I5565" s="642"/>
    </row>
    <row r="5566" spans="1:9">
      <c r="A5566" s="630"/>
      <c r="B5566" s="659"/>
      <c r="C5566" s="662"/>
      <c r="D5566" s="663"/>
      <c r="E5566" s="637"/>
      <c r="F5566" s="665"/>
      <c r="G5566" s="637"/>
      <c r="H5566" s="637"/>
      <c r="I5566" s="633"/>
    </row>
    <row r="5567" spans="1:9">
      <c r="A5567" s="630"/>
      <c r="B5567" s="659"/>
      <c r="C5567" s="662"/>
      <c r="D5567" s="663"/>
      <c r="E5567" s="637"/>
      <c r="F5567" s="665"/>
      <c r="G5567" s="637"/>
      <c r="H5567" s="637"/>
      <c r="I5567" s="642"/>
    </row>
    <row r="5568" spans="1:9">
      <c r="A5568" s="674"/>
      <c r="B5568" s="675"/>
      <c r="C5568" s="676"/>
      <c r="D5568" s="677"/>
      <c r="E5568" s="678"/>
      <c r="F5568" s="679"/>
      <c r="G5568" s="637"/>
      <c r="H5568" s="637"/>
      <c r="I5568" s="680"/>
    </row>
    <row r="5569" spans="1:9">
      <c r="A5569" s="630"/>
      <c r="B5569" s="659"/>
      <c r="C5569" s="662"/>
      <c r="D5569" s="662"/>
      <c r="E5569" s="637"/>
      <c r="F5569" s="665"/>
      <c r="G5569" s="637"/>
      <c r="H5569" s="637"/>
      <c r="I5569" s="642"/>
    </row>
    <row r="5570" spans="1:9">
      <c r="A5570" s="624"/>
      <c r="B5570" s="681"/>
      <c r="C5570" s="682"/>
      <c r="D5570" s="683"/>
      <c r="E5570" s="626"/>
      <c r="F5570" s="684"/>
      <c r="G5570" s="637"/>
      <c r="H5570" s="637"/>
      <c r="I5570" s="685"/>
    </row>
    <row r="5571" spans="1:9">
      <c r="A5571" s="630"/>
      <c r="B5571" s="659"/>
      <c r="C5571" s="662"/>
      <c r="D5571" s="663"/>
      <c r="E5571" s="637"/>
      <c r="F5571" s="637"/>
      <c r="G5571" s="637"/>
      <c r="H5571" s="637"/>
      <c r="I5571" s="633"/>
    </row>
    <row r="5572" spans="1:9">
      <c r="A5572" s="630"/>
      <c r="B5572" s="659"/>
      <c r="C5572" s="662"/>
      <c r="D5572" s="663"/>
      <c r="E5572" s="637"/>
      <c r="F5572" s="637"/>
      <c r="G5572" s="637"/>
      <c r="H5572" s="637"/>
      <c r="I5572" s="633"/>
    </row>
    <row r="5573" spans="1:9">
      <c r="A5573" s="630"/>
      <c r="B5573" s="662"/>
      <c r="C5573" s="662"/>
      <c r="D5573" s="663"/>
      <c r="E5573" s="637"/>
      <c r="F5573" s="637"/>
      <c r="G5573" s="637"/>
      <c r="H5573" s="637"/>
      <c r="I5573" s="642"/>
    </row>
    <row r="5574" spans="1:9">
      <c r="A5574" s="669"/>
      <c r="B5574" s="662"/>
      <c r="C5574" s="662"/>
      <c r="D5574" s="662"/>
      <c r="E5574" s="637"/>
      <c r="F5574" s="637"/>
      <c r="G5574" s="637"/>
      <c r="H5574" s="637"/>
      <c r="I5574" s="642"/>
    </row>
    <row r="5575" spans="1:9">
      <c r="A5575" s="669"/>
      <c r="B5575" s="659"/>
      <c r="C5575" s="662"/>
      <c r="D5575" s="662"/>
      <c r="E5575" s="637"/>
      <c r="F5575" s="637"/>
      <c r="G5575" s="637"/>
      <c r="H5575" s="637"/>
      <c r="I5575" s="642"/>
    </row>
    <row r="5576" spans="1:9">
      <c r="A5576" s="669"/>
      <c r="B5576" s="659"/>
      <c r="C5576" s="662"/>
      <c r="D5576" s="662"/>
      <c r="E5576" s="637"/>
      <c r="F5576" s="637"/>
      <c r="G5576" s="637"/>
      <c r="H5576" s="637"/>
      <c r="I5576" s="633"/>
    </row>
    <row r="5577" spans="1:9">
      <c r="A5577" s="669"/>
      <c r="B5577" s="659"/>
      <c r="C5577" s="662"/>
      <c r="D5577" s="662"/>
      <c r="E5577" s="637"/>
      <c r="F5577" s="637"/>
      <c r="G5577" s="637"/>
      <c r="H5577" s="637"/>
      <c r="I5577" s="633"/>
    </row>
    <row r="5578" spans="1:9">
      <c r="A5578" s="669"/>
      <c r="B5578" s="659"/>
      <c r="C5578" s="662"/>
      <c r="D5578" s="662"/>
      <c r="E5578" s="637"/>
      <c r="F5578" s="637"/>
      <c r="G5578" s="637"/>
      <c r="H5578" s="637"/>
      <c r="I5578" s="633"/>
    </row>
    <row r="5579" spans="1:9">
      <c r="A5579" s="669"/>
      <c r="B5579" s="659"/>
      <c r="C5579" s="662"/>
      <c r="D5579" s="662"/>
      <c r="E5579" s="637"/>
      <c r="F5579" s="637"/>
      <c r="G5579" s="637"/>
      <c r="H5579" s="637"/>
      <c r="I5579" s="633"/>
    </row>
    <row r="5580" spans="1:9">
      <c r="A5580" s="669"/>
      <c r="B5580" s="659"/>
      <c r="C5580" s="662"/>
      <c r="D5580" s="662"/>
      <c r="E5580" s="637"/>
      <c r="F5580" s="637"/>
      <c r="G5580" s="637"/>
      <c r="H5580" s="637"/>
      <c r="I5580" s="633"/>
    </row>
    <row r="5581" spans="1:9">
      <c r="A5581" s="669"/>
      <c r="B5581" s="659"/>
      <c r="C5581" s="662"/>
      <c r="D5581" s="662"/>
      <c r="E5581" s="637"/>
      <c r="F5581" s="637"/>
      <c r="G5581" s="637"/>
      <c r="H5581" s="637"/>
      <c r="I5581" s="633"/>
    </row>
    <row r="5582" spans="1:9">
      <c r="A5582" s="669"/>
      <c r="B5582" s="659"/>
      <c r="C5582" s="662"/>
      <c r="D5582" s="662"/>
      <c r="E5582" s="637"/>
      <c r="F5582" s="637"/>
      <c r="G5582" s="637"/>
      <c r="H5582" s="637"/>
      <c r="I5582" s="642"/>
    </row>
    <row r="5583" spans="1:9">
      <c r="A5583" s="669"/>
      <c r="B5583" s="659"/>
      <c r="C5583" s="662"/>
      <c r="D5583" s="662"/>
      <c r="E5583" s="637"/>
      <c r="F5583" s="637"/>
      <c r="G5583" s="637"/>
      <c r="H5583" s="637"/>
      <c r="I5583" s="633"/>
    </row>
    <row r="5584" spans="1:9">
      <c r="A5584" s="669"/>
      <c r="B5584" s="659"/>
      <c r="C5584" s="662"/>
      <c r="D5584" s="662"/>
      <c r="E5584" s="637"/>
      <c r="F5584" s="637"/>
      <c r="G5584" s="637"/>
      <c r="H5584" s="637"/>
      <c r="I5584" s="633"/>
    </row>
    <row r="5585" spans="1:9">
      <c r="A5585" s="669"/>
      <c r="B5585" s="659"/>
      <c r="C5585" s="662"/>
      <c r="D5585" s="662"/>
      <c r="E5585" s="637"/>
      <c r="F5585" s="637"/>
      <c r="G5585" s="637"/>
      <c r="H5585" s="637"/>
      <c r="I5585" s="633"/>
    </row>
    <row r="5586" spans="1:9">
      <c r="A5586" s="669"/>
      <c r="B5586" s="659"/>
      <c r="C5586" s="662"/>
      <c r="D5586" s="662"/>
      <c r="E5586" s="637"/>
      <c r="F5586" s="637"/>
      <c r="G5586" s="637"/>
      <c r="H5586" s="637"/>
      <c r="I5586" s="633"/>
    </row>
    <row r="5587" spans="1:9">
      <c r="A5587" s="669"/>
      <c r="B5587" s="662"/>
      <c r="C5587" s="662"/>
      <c r="D5587" s="662"/>
      <c r="E5587" s="637"/>
      <c r="F5587" s="637"/>
      <c r="G5587" s="637"/>
      <c r="H5587" s="637"/>
      <c r="I5587" s="642"/>
    </row>
    <row r="5588" spans="1:9">
      <c r="A5588" s="669"/>
      <c r="B5588" s="629"/>
      <c r="C5588" s="630"/>
      <c r="D5588" s="630"/>
      <c r="E5588" s="664"/>
      <c r="F5588" s="637"/>
      <c r="G5588" s="637"/>
      <c r="H5588" s="637"/>
      <c r="I5588" s="630"/>
    </row>
    <row r="5589" spans="1:9">
      <c r="A5589" s="669"/>
      <c r="B5589" s="629"/>
      <c r="C5589" s="630"/>
      <c r="D5589" s="630"/>
      <c r="E5589" s="664"/>
      <c r="F5589" s="632"/>
      <c r="G5589" s="632"/>
      <c r="H5589" s="632"/>
      <c r="I5589" s="633"/>
    </row>
    <row r="5590" spans="1:9">
      <c r="A5590" s="669"/>
      <c r="B5590" s="629"/>
      <c r="C5590" s="630"/>
      <c r="D5590" s="630"/>
      <c r="E5590" s="664"/>
      <c r="F5590" s="637"/>
      <c r="G5590" s="637"/>
      <c r="H5590" s="637"/>
      <c r="I5590" s="630"/>
    </row>
    <row r="5591" spans="1:9">
      <c r="A5591" s="669"/>
      <c r="B5591" s="629"/>
      <c r="C5591" s="630"/>
      <c r="D5591" s="630"/>
      <c r="E5591" s="664"/>
      <c r="F5591" s="632"/>
      <c r="G5591" s="632"/>
      <c r="H5591" s="632"/>
      <c r="I5591" s="633"/>
    </row>
    <row r="5592" spans="1:9">
      <c r="A5592" s="669"/>
      <c r="B5592" s="629"/>
      <c r="C5592" s="630"/>
      <c r="D5592" s="630"/>
      <c r="E5592" s="664"/>
      <c r="F5592" s="637"/>
      <c r="G5592" s="637"/>
      <c r="H5592" s="637"/>
      <c r="I5592" s="630"/>
    </row>
    <row r="5593" spans="1:9">
      <c r="A5593" s="669"/>
      <c r="B5593" s="629"/>
      <c r="C5593" s="630"/>
      <c r="D5593" s="630"/>
      <c r="E5593" s="664"/>
      <c r="F5593" s="632"/>
      <c r="G5593" s="632"/>
      <c r="H5593" s="632"/>
      <c r="I5593" s="633"/>
    </row>
    <row r="5594" spans="1:9">
      <c r="A5594" s="669"/>
      <c r="B5594" s="659"/>
      <c r="C5594" s="662"/>
      <c r="D5594" s="662"/>
      <c r="E5594" s="637"/>
      <c r="F5594" s="637"/>
      <c r="G5594" s="637"/>
      <c r="H5594" s="637"/>
      <c r="I5594" s="633"/>
    </row>
    <row r="5595" spans="1:9">
      <c r="A5595" s="669"/>
      <c r="B5595" s="629"/>
      <c r="C5595" s="630"/>
      <c r="D5595" s="630"/>
      <c r="E5595" s="664"/>
      <c r="F5595" s="637"/>
      <c r="G5595" s="637"/>
      <c r="H5595" s="637"/>
      <c r="I5595" s="630"/>
    </row>
    <row r="5596" spans="1:9">
      <c r="A5596" s="630"/>
      <c r="B5596" s="659"/>
      <c r="C5596" s="662"/>
      <c r="D5596" s="659"/>
      <c r="E5596" s="637"/>
      <c r="F5596" s="637"/>
      <c r="G5596" s="637"/>
      <c r="H5596" s="637"/>
      <c r="I5596" s="633"/>
    </row>
    <row r="5597" spans="1:9">
      <c r="A5597" s="669"/>
      <c r="B5597" s="659"/>
      <c r="C5597" s="662"/>
      <c r="D5597" s="659"/>
      <c r="E5597" s="637"/>
      <c r="F5597" s="637"/>
      <c r="G5597" s="637"/>
      <c r="H5597" s="637"/>
      <c r="I5597" s="633"/>
    </row>
    <row r="5598" spans="1:9">
      <c r="A5598" s="669"/>
      <c r="B5598" s="629"/>
      <c r="C5598" s="630"/>
      <c r="D5598" s="630"/>
      <c r="E5598" s="664"/>
      <c r="F5598" s="632"/>
      <c r="G5598" s="632"/>
      <c r="H5598" s="632"/>
      <c r="I5598" s="633"/>
    </row>
    <row r="5599" spans="1:9">
      <c r="A5599" s="669"/>
      <c r="B5599" s="629"/>
      <c r="C5599" s="630"/>
      <c r="D5599" s="630"/>
      <c r="E5599" s="664"/>
      <c r="F5599" s="637"/>
      <c r="G5599" s="637"/>
      <c r="H5599" s="637"/>
      <c r="I5599" s="630"/>
    </row>
    <row r="5600" spans="1:9">
      <c r="A5600" s="669"/>
      <c r="B5600" s="659"/>
      <c r="C5600" s="662"/>
      <c r="D5600" s="659"/>
      <c r="E5600" s="637"/>
      <c r="F5600" s="637"/>
      <c r="G5600" s="637"/>
      <c r="H5600" s="637"/>
      <c r="I5600" s="642"/>
    </row>
    <row r="5601" spans="1:9">
      <c r="A5601" s="669"/>
      <c r="B5601" s="659"/>
      <c r="C5601" s="662"/>
      <c r="D5601" s="659"/>
      <c r="E5601" s="637"/>
      <c r="F5601" s="637"/>
      <c r="G5601" s="637"/>
      <c r="H5601" s="637"/>
      <c r="I5601" s="633"/>
    </row>
    <row r="5602" spans="1:9">
      <c r="A5602" s="669"/>
      <c r="B5602" s="629"/>
      <c r="C5602" s="630"/>
      <c r="D5602" s="630"/>
      <c r="E5602" s="664"/>
      <c r="F5602" s="632"/>
      <c r="G5602" s="632"/>
      <c r="H5602" s="632"/>
      <c r="I5602" s="633"/>
    </row>
    <row r="5603" spans="1:9">
      <c r="A5603" s="669"/>
      <c r="B5603" s="659"/>
      <c r="C5603" s="662"/>
      <c r="D5603" s="659"/>
      <c r="E5603" s="637"/>
      <c r="F5603" s="637"/>
      <c r="G5603" s="637"/>
      <c r="H5603" s="637"/>
      <c r="I5603" s="633"/>
    </row>
    <row r="5604" spans="1:9">
      <c r="A5604" s="669"/>
      <c r="B5604" s="629"/>
      <c r="C5604" s="630"/>
      <c r="D5604" s="630"/>
      <c r="E5604" s="664"/>
      <c r="F5604" s="637"/>
      <c r="G5604" s="637"/>
      <c r="H5604" s="637"/>
      <c r="I5604" s="630"/>
    </row>
    <row r="5605" spans="1:9">
      <c r="A5605" s="669"/>
      <c r="B5605" s="629"/>
      <c r="C5605" s="630"/>
      <c r="D5605" s="630"/>
      <c r="E5605" s="664"/>
      <c r="F5605" s="632"/>
      <c r="G5605" s="632"/>
      <c r="H5605" s="632"/>
      <c r="I5605" s="633"/>
    </row>
    <row r="5606" spans="1:9">
      <c r="A5606" s="669"/>
      <c r="B5606" s="629"/>
      <c r="C5606" s="630"/>
      <c r="D5606" s="630"/>
      <c r="E5606" s="664"/>
      <c r="F5606" s="637"/>
      <c r="G5606" s="637"/>
      <c r="H5606" s="637"/>
      <c r="I5606" s="630"/>
    </row>
    <row r="5607" spans="1:9">
      <c r="A5607" s="669"/>
      <c r="B5607" s="659"/>
      <c r="C5607" s="662"/>
      <c r="D5607" s="659"/>
      <c r="E5607" s="637"/>
      <c r="F5607" s="637"/>
      <c r="G5607" s="637"/>
      <c r="H5607" s="637"/>
      <c r="I5607" s="633"/>
    </row>
    <row r="5608" spans="1:9">
      <c r="A5608" s="669"/>
      <c r="B5608" s="659"/>
      <c r="C5608" s="662"/>
      <c r="D5608" s="659"/>
      <c r="E5608" s="637"/>
      <c r="F5608" s="637"/>
      <c r="G5608" s="637"/>
      <c r="H5608" s="637"/>
      <c r="I5608" s="633"/>
    </row>
    <row r="5609" spans="1:9">
      <c r="A5609" s="669"/>
      <c r="B5609" s="629"/>
      <c r="C5609" s="630"/>
      <c r="D5609" s="630"/>
      <c r="E5609" s="664"/>
      <c r="F5609" s="632"/>
      <c r="G5609" s="632"/>
      <c r="H5609" s="632"/>
      <c r="I5609" s="633"/>
    </row>
    <row r="5610" spans="1:9">
      <c r="A5610" s="669"/>
      <c r="B5610" s="629"/>
      <c r="C5610" s="630"/>
      <c r="D5610" s="630"/>
      <c r="E5610" s="664"/>
      <c r="F5610" s="637"/>
      <c r="G5610" s="637"/>
      <c r="H5610" s="637"/>
      <c r="I5610" s="630"/>
    </row>
    <row r="5611" spans="1:9">
      <c r="A5611" s="669"/>
      <c r="B5611" s="659"/>
      <c r="C5611" s="662"/>
      <c r="D5611" s="659"/>
      <c r="E5611" s="637"/>
      <c r="F5611" s="637"/>
      <c r="G5611" s="637"/>
      <c r="H5611" s="637"/>
      <c r="I5611" s="633"/>
    </row>
    <row r="5612" spans="1:9">
      <c r="A5612" s="669"/>
      <c r="B5612" s="659"/>
      <c r="C5612" s="662"/>
      <c r="D5612" s="659"/>
      <c r="E5612" s="637"/>
      <c r="F5612" s="637"/>
      <c r="G5612" s="637"/>
      <c r="H5612" s="637"/>
      <c r="I5612" s="633"/>
    </row>
    <row r="5613" spans="1:9">
      <c r="A5613" s="669"/>
      <c r="B5613" s="629"/>
      <c r="C5613" s="630"/>
      <c r="D5613" s="630"/>
      <c r="E5613" s="664"/>
      <c r="F5613" s="632"/>
      <c r="G5613" s="632"/>
      <c r="H5613" s="632"/>
      <c r="I5613" s="633"/>
    </row>
    <row r="5614" spans="1:9">
      <c r="A5614" s="669"/>
      <c r="B5614" s="659"/>
      <c r="C5614" s="662"/>
      <c r="D5614" s="659"/>
      <c r="E5614" s="637"/>
      <c r="F5614" s="637"/>
      <c r="G5614" s="637"/>
      <c r="H5614" s="637"/>
      <c r="I5614" s="633"/>
    </row>
    <row r="5615" spans="1:9">
      <c r="A5615" s="669"/>
      <c r="B5615" s="659"/>
      <c r="C5615" s="662"/>
      <c r="D5615" s="659"/>
      <c r="E5615" s="637"/>
      <c r="F5615" s="637"/>
      <c r="G5615" s="637"/>
      <c r="H5615" s="637"/>
      <c r="I5615" s="633"/>
    </row>
    <row r="5616" spans="1:9">
      <c r="A5616" s="669"/>
      <c r="B5616" s="659"/>
      <c r="C5616" s="662"/>
      <c r="D5616" s="659"/>
      <c r="E5616" s="637"/>
      <c r="F5616" s="637"/>
      <c r="G5616" s="637"/>
      <c r="H5616" s="637"/>
      <c r="I5616" s="633"/>
    </row>
    <row r="5617" spans="1:9">
      <c r="A5617" s="669"/>
      <c r="B5617" s="659"/>
      <c r="C5617" s="662"/>
      <c r="D5617" s="659"/>
      <c r="E5617" s="637"/>
      <c r="F5617" s="637"/>
      <c r="G5617" s="637"/>
      <c r="H5617" s="637"/>
      <c r="I5617" s="633"/>
    </row>
    <row r="5618" spans="1:9">
      <c r="A5618" s="669"/>
      <c r="B5618" s="629"/>
      <c r="C5618" s="630"/>
      <c r="D5618" s="630"/>
      <c r="E5618" s="664"/>
      <c r="F5618" s="637"/>
      <c r="G5618" s="637"/>
      <c r="H5618" s="637"/>
      <c r="I5618" s="630"/>
    </row>
    <row r="5619" spans="1:9">
      <c r="A5619" s="669"/>
      <c r="B5619" s="629"/>
      <c r="C5619" s="630"/>
      <c r="D5619" s="630"/>
      <c r="E5619" s="664"/>
      <c r="F5619" s="632"/>
      <c r="G5619" s="632"/>
      <c r="H5619" s="632"/>
      <c r="I5619" s="633"/>
    </row>
    <row r="5620" spans="1:9">
      <c r="A5620" s="669"/>
      <c r="B5620" s="659"/>
      <c r="C5620" s="662"/>
      <c r="D5620" s="659"/>
      <c r="E5620" s="637"/>
      <c r="F5620" s="637"/>
      <c r="G5620" s="637"/>
      <c r="H5620" s="637"/>
      <c r="I5620" s="633"/>
    </row>
    <row r="5621" spans="1:9">
      <c r="A5621" s="669"/>
      <c r="B5621" s="659"/>
      <c r="C5621" s="662"/>
      <c r="D5621" s="662"/>
      <c r="E5621" s="637"/>
      <c r="F5621" s="637"/>
      <c r="G5621" s="637"/>
      <c r="H5621" s="637"/>
      <c r="I5621" s="633"/>
    </row>
    <row r="5622" spans="1:9">
      <c r="A5622" s="669"/>
      <c r="B5622" s="659"/>
      <c r="C5622" s="662"/>
      <c r="D5622" s="662"/>
      <c r="E5622" s="637"/>
      <c r="F5622" s="637"/>
      <c r="G5622" s="637"/>
      <c r="H5622" s="637"/>
      <c r="I5622" s="633"/>
    </row>
    <row r="5623" spans="1:9">
      <c r="A5623" s="630"/>
      <c r="B5623" s="659"/>
      <c r="C5623" s="662"/>
      <c r="D5623" s="662"/>
      <c r="E5623" s="637"/>
      <c r="F5623" s="637"/>
      <c r="G5623" s="637"/>
      <c r="H5623" s="637"/>
      <c r="I5623" s="642"/>
    </row>
    <row r="5624" spans="1:9">
      <c r="A5624" s="669"/>
      <c r="B5624" s="659"/>
      <c r="C5624" s="662"/>
      <c r="D5624" s="662"/>
      <c r="E5624" s="637"/>
      <c r="F5624" s="637"/>
      <c r="G5624" s="637"/>
      <c r="H5624" s="637"/>
      <c r="I5624" s="633"/>
    </row>
    <row r="5625" spans="1:9">
      <c r="A5625" s="669"/>
      <c r="B5625" s="659"/>
      <c r="C5625" s="662"/>
      <c r="D5625" s="662"/>
      <c r="E5625" s="637"/>
      <c r="F5625" s="637"/>
      <c r="G5625" s="637"/>
      <c r="H5625" s="637"/>
      <c r="I5625" s="633"/>
    </row>
    <row r="5626" spans="1:9">
      <c r="A5626" s="669"/>
      <c r="B5626" s="659"/>
      <c r="C5626" s="662"/>
      <c r="D5626" s="662"/>
      <c r="E5626" s="637"/>
      <c r="F5626" s="637"/>
      <c r="G5626" s="637"/>
      <c r="H5626" s="637"/>
      <c r="I5626" s="633"/>
    </row>
    <row r="5627" spans="1:9">
      <c r="A5627" s="669"/>
      <c r="B5627" s="662"/>
      <c r="C5627" s="662"/>
      <c r="D5627" s="662"/>
      <c r="E5627" s="637"/>
      <c r="F5627" s="637"/>
      <c r="G5627" s="637"/>
      <c r="H5627" s="637"/>
      <c r="I5627" s="642"/>
    </row>
    <row r="5628" spans="1:9">
      <c r="A5628" s="669"/>
      <c r="B5628" s="659"/>
      <c r="C5628" s="662"/>
      <c r="D5628" s="662"/>
      <c r="E5628" s="637"/>
      <c r="F5628" s="637"/>
      <c r="G5628" s="637"/>
      <c r="H5628" s="637"/>
      <c r="I5628" s="633"/>
    </row>
    <row r="5629" spans="1:9">
      <c r="A5629" s="669"/>
      <c r="B5629" s="659"/>
      <c r="C5629" s="662"/>
      <c r="D5629" s="662"/>
      <c r="E5629" s="637"/>
      <c r="F5629" s="637"/>
      <c r="G5629" s="637"/>
      <c r="H5629" s="637"/>
      <c r="I5629" s="633"/>
    </row>
    <row r="5630" spans="1:9">
      <c r="A5630" s="669"/>
      <c r="B5630" s="659"/>
      <c r="C5630" s="662"/>
      <c r="D5630" s="662"/>
      <c r="E5630" s="637"/>
      <c r="F5630" s="637"/>
      <c r="G5630" s="637"/>
      <c r="H5630" s="637"/>
      <c r="I5630" s="633"/>
    </row>
    <row r="5631" spans="1:9">
      <c r="A5631" s="669"/>
      <c r="B5631" s="659"/>
      <c r="C5631" s="662"/>
      <c r="D5631" s="662"/>
      <c r="E5631" s="637"/>
      <c r="F5631" s="637"/>
      <c r="G5631" s="637"/>
      <c r="H5631" s="637"/>
      <c r="I5631" s="633"/>
    </row>
    <row r="5632" spans="1:9">
      <c r="A5632" s="686"/>
      <c r="B5632" s="687"/>
      <c r="C5632" s="688"/>
      <c r="D5632" s="688"/>
      <c r="E5632" s="637"/>
      <c r="F5632" s="637"/>
      <c r="G5632" s="637"/>
      <c r="H5632" s="637"/>
      <c r="I5632" s="633"/>
    </row>
    <row r="5633" spans="1:9">
      <c r="A5633" s="669"/>
      <c r="B5633" s="629"/>
      <c r="C5633" s="630"/>
      <c r="D5633" s="630"/>
      <c r="E5633" s="664"/>
      <c r="F5633" s="637"/>
      <c r="G5633" s="637"/>
      <c r="H5633" s="637"/>
      <c r="I5633" s="630"/>
    </row>
    <row r="5634" spans="1:9">
      <c r="A5634" s="669"/>
      <c r="B5634" s="629"/>
      <c r="C5634" s="630"/>
      <c r="D5634" s="630"/>
      <c r="E5634" s="664"/>
      <c r="F5634" s="632"/>
      <c r="G5634" s="632"/>
      <c r="H5634" s="632"/>
      <c r="I5634" s="633"/>
    </row>
    <row r="5635" spans="1:9">
      <c r="A5635" s="669"/>
      <c r="B5635" s="659"/>
      <c r="C5635" s="662"/>
      <c r="D5635" s="662"/>
      <c r="E5635" s="637"/>
      <c r="F5635" s="637"/>
      <c r="G5635" s="637"/>
      <c r="H5635" s="637"/>
      <c r="I5635" s="633"/>
    </row>
    <row r="5636" spans="1:9">
      <c r="A5636" s="686"/>
      <c r="B5636" s="687"/>
      <c r="C5636" s="688"/>
      <c r="D5636" s="688"/>
      <c r="E5636" s="637"/>
      <c r="F5636" s="637"/>
      <c r="G5636" s="637"/>
      <c r="H5636" s="637"/>
      <c r="I5636" s="633"/>
    </row>
    <row r="5637" spans="1:9">
      <c r="A5637" s="669"/>
      <c r="B5637" s="629"/>
      <c r="C5637" s="630"/>
      <c r="D5637" s="630"/>
      <c r="E5637" s="664"/>
      <c r="F5637" s="637"/>
      <c r="G5637" s="637"/>
      <c r="H5637" s="637"/>
      <c r="I5637" s="630"/>
    </row>
    <row r="5638" spans="1:9">
      <c r="A5638" s="669"/>
      <c r="B5638" s="659"/>
      <c r="C5638" s="662"/>
      <c r="D5638" s="662"/>
      <c r="E5638" s="637"/>
      <c r="F5638" s="637"/>
      <c r="G5638" s="637"/>
      <c r="H5638" s="637"/>
      <c r="I5638" s="633"/>
    </row>
    <row r="5639" spans="1:9">
      <c r="A5639" s="686"/>
      <c r="B5639" s="687"/>
      <c r="C5639" s="688"/>
      <c r="D5639" s="688"/>
      <c r="E5639" s="637"/>
      <c r="F5639" s="637"/>
      <c r="G5639" s="637"/>
      <c r="H5639" s="637"/>
      <c r="I5639" s="633"/>
    </row>
    <row r="5640" spans="1:9">
      <c r="A5640" s="669"/>
      <c r="B5640" s="659"/>
      <c r="C5640" s="662"/>
      <c r="D5640" s="659"/>
      <c r="E5640" s="637"/>
      <c r="F5640" s="637"/>
      <c r="G5640" s="637"/>
      <c r="H5640" s="637"/>
      <c r="I5640" s="633"/>
    </row>
    <row r="5641" spans="1:9">
      <c r="A5641" s="669"/>
      <c r="B5641" s="659"/>
      <c r="C5641" s="662"/>
      <c r="D5641" s="659"/>
      <c r="E5641" s="637"/>
      <c r="F5641" s="637"/>
      <c r="G5641" s="637"/>
      <c r="H5641" s="637"/>
      <c r="I5641" s="633"/>
    </row>
    <row r="5642" spans="1:9">
      <c r="A5642" s="669"/>
      <c r="B5642" s="687"/>
      <c r="C5642" s="662"/>
      <c r="D5642" s="659"/>
      <c r="E5642" s="637"/>
      <c r="F5642" s="637"/>
      <c r="G5642" s="637"/>
      <c r="H5642" s="637"/>
      <c r="I5642" s="633"/>
    </row>
    <row r="5643" spans="1:9">
      <c r="A5643" s="669"/>
      <c r="B5643" s="629"/>
      <c r="C5643" s="630"/>
      <c r="D5643" s="630"/>
      <c r="E5643" s="664"/>
      <c r="F5643" s="632"/>
      <c r="G5643" s="632"/>
      <c r="H5643" s="632"/>
      <c r="I5643" s="633"/>
    </row>
    <row r="5644" spans="1:9">
      <c r="A5644" s="669"/>
      <c r="B5644" s="687"/>
      <c r="C5644" s="662"/>
      <c r="D5644" s="659"/>
      <c r="E5644" s="637"/>
      <c r="F5644" s="637"/>
      <c r="G5644" s="637"/>
      <c r="H5644" s="637"/>
      <c r="I5644" s="633"/>
    </row>
    <row r="5645" spans="1:9">
      <c r="A5645" s="669"/>
      <c r="B5645" s="629"/>
      <c r="C5645" s="630"/>
      <c r="D5645" s="630"/>
      <c r="E5645" s="664"/>
      <c r="F5645" s="637"/>
      <c r="G5645" s="637"/>
      <c r="H5645" s="637"/>
      <c r="I5645" s="630"/>
    </row>
    <row r="5646" spans="1:9">
      <c r="A5646" s="669"/>
      <c r="B5646" s="629"/>
      <c r="C5646" s="630"/>
      <c r="D5646" s="630"/>
      <c r="E5646" s="664"/>
      <c r="F5646" s="632"/>
      <c r="G5646" s="632"/>
      <c r="H5646" s="632"/>
      <c r="I5646" s="633"/>
    </row>
    <row r="5647" spans="1:9">
      <c r="A5647" s="669"/>
      <c r="B5647" s="687"/>
      <c r="C5647" s="662"/>
      <c r="D5647" s="659"/>
      <c r="E5647" s="637"/>
      <c r="F5647" s="637"/>
      <c r="G5647" s="637"/>
      <c r="H5647" s="637"/>
      <c r="I5647" s="633"/>
    </row>
    <row r="5648" spans="1:9">
      <c r="A5648" s="686"/>
      <c r="B5648" s="687"/>
      <c r="C5648" s="688"/>
      <c r="D5648" s="688"/>
      <c r="E5648" s="637"/>
      <c r="F5648" s="637"/>
      <c r="G5648" s="637"/>
      <c r="H5648" s="637"/>
      <c r="I5648" s="633"/>
    </row>
    <row r="5649" spans="1:9">
      <c r="A5649" s="686"/>
      <c r="B5649" s="687"/>
      <c r="C5649" s="688"/>
      <c r="D5649" s="688"/>
      <c r="E5649" s="637"/>
      <c r="F5649" s="637"/>
      <c r="G5649" s="637"/>
      <c r="H5649" s="637"/>
      <c r="I5649" s="633"/>
    </row>
    <row r="5650" spans="1:9">
      <c r="A5650" s="669"/>
      <c r="B5650" s="629"/>
      <c r="C5650" s="630"/>
      <c r="D5650" s="630"/>
      <c r="E5650" s="664"/>
      <c r="F5650" s="637"/>
      <c r="G5650" s="637"/>
      <c r="H5650" s="637"/>
      <c r="I5650" s="630"/>
    </row>
    <row r="5651" spans="1:9">
      <c r="A5651" s="669"/>
      <c r="B5651" s="687"/>
      <c r="C5651" s="662"/>
      <c r="D5651" s="659"/>
      <c r="E5651" s="637"/>
      <c r="F5651" s="637"/>
      <c r="G5651" s="637"/>
      <c r="H5651" s="637"/>
      <c r="I5651" s="633"/>
    </row>
    <row r="5652" spans="1:9">
      <c r="A5652" s="669"/>
      <c r="B5652" s="689"/>
      <c r="C5652" s="690"/>
      <c r="D5652" s="690"/>
      <c r="E5652" s="637"/>
      <c r="F5652" s="637"/>
      <c r="G5652" s="637"/>
      <c r="H5652" s="637"/>
      <c r="I5652" s="633"/>
    </row>
    <row r="5653" spans="1:9">
      <c r="A5653" s="669"/>
      <c r="B5653" s="629"/>
      <c r="C5653" s="630"/>
      <c r="D5653" s="630"/>
      <c r="E5653" s="664"/>
      <c r="F5653" s="632"/>
      <c r="G5653" s="632"/>
      <c r="H5653" s="632"/>
      <c r="I5653" s="633"/>
    </row>
    <row r="5654" spans="1:9">
      <c r="A5654" s="669"/>
      <c r="B5654" s="629"/>
      <c r="C5654" s="630"/>
      <c r="D5654" s="630"/>
      <c r="E5654" s="664"/>
      <c r="F5654" s="637"/>
      <c r="G5654" s="637"/>
      <c r="H5654" s="637"/>
      <c r="I5654" s="630"/>
    </row>
    <row r="5655" spans="1:9">
      <c r="A5655" s="669"/>
      <c r="B5655" s="629"/>
      <c r="C5655" s="630"/>
      <c r="D5655" s="630"/>
      <c r="E5655" s="664"/>
      <c r="F5655" s="632"/>
      <c r="G5655" s="632"/>
      <c r="H5655" s="632"/>
      <c r="I5655" s="633"/>
    </row>
    <row r="5656" spans="1:9">
      <c r="A5656" s="669"/>
      <c r="B5656" s="629"/>
      <c r="C5656" s="630"/>
      <c r="D5656" s="630"/>
      <c r="E5656" s="664"/>
      <c r="F5656" s="637"/>
      <c r="G5656" s="637"/>
      <c r="H5656" s="637"/>
      <c r="I5656" s="630"/>
    </row>
    <row r="5657" spans="1:9">
      <c r="A5657" s="669"/>
      <c r="B5657" s="629"/>
      <c r="C5657" s="630"/>
      <c r="D5657" s="630"/>
      <c r="E5657" s="664"/>
      <c r="F5657" s="632"/>
      <c r="G5657" s="632"/>
      <c r="H5657" s="632"/>
      <c r="I5657" s="633"/>
    </row>
    <row r="5658" spans="1:9">
      <c r="A5658" s="669"/>
      <c r="B5658" s="629"/>
      <c r="C5658" s="630"/>
      <c r="D5658" s="630"/>
      <c r="E5658" s="664"/>
      <c r="F5658" s="637"/>
      <c r="G5658" s="637"/>
      <c r="H5658" s="637"/>
      <c r="I5658" s="630"/>
    </row>
    <row r="5659" spans="1:9">
      <c r="A5659" s="669"/>
      <c r="B5659" s="629"/>
      <c r="C5659" s="630"/>
      <c r="D5659" s="630"/>
      <c r="E5659" s="664"/>
      <c r="F5659" s="632"/>
      <c r="G5659" s="632"/>
      <c r="H5659" s="632"/>
      <c r="I5659" s="633"/>
    </row>
    <row r="5660" spans="1:9">
      <c r="A5660" s="669"/>
      <c r="B5660" s="629"/>
      <c r="C5660" s="630"/>
      <c r="D5660" s="630"/>
      <c r="E5660" s="664"/>
      <c r="F5660" s="637"/>
      <c r="G5660" s="637"/>
      <c r="H5660" s="637"/>
      <c r="I5660" s="630"/>
    </row>
    <row r="5661" spans="1:9">
      <c r="A5661" s="669"/>
      <c r="B5661" s="629"/>
      <c r="C5661" s="630"/>
      <c r="D5661" s="630"/>
      <c r="E5661" s="664"/>
      <c r="F5661" s="632"/>
      <c r="G5661" s="632"/>
      <c r="H5661" s="632"/>
      <c r="I5661" s="633"/>
    </row>
    <row r="5662" spans="1:9">
      <c r="A5662" s="669"/>
      <c r="B5662" s="629"/>
      <c r="C5662" s="630"/>
      <c r="D5662" s="630"/>
      <c r="E5662" s="664"/>
      <c r="F5662" s="637"/>
      <c r="G5662" s="637"/>
      <c r="H5662" s="637"/>
      <c r="I5662" s="630"/>
    </row>
    <row r="5663" spans="1:9">
      <c r="A5663" s="669"/>
      <c r="B5663" s="629"/>
      <c r="C5663" s="630"/>
      <c r="D5663" s="630"/>
      <c r="E5663" s="664"/>
      <c r="F5663" s="632"/>
      <c r="G5663" s="632"/>
      <c r="H5663" s="632"/>
      <c r="I5663" s="633"/>
    </row>
    <row r="5664" spans="1:9">
      <c r="A5664" s="630"/>
      <c r="B5664" s="629"/>
      <c r="C5664" s="630"/>
      <c r="D5664" s="630"/>
      <c r="E5664" s="664"/>
      <c r="F5664" s="637"/>
      <c r="G5664" s="637"/>
      <c r="H5664" s="637"/>
      <c r="I5664" s="630"/>
    </row>
    <row r="5665" spans="1:9">
      <c r="A5665" s="669"/>
      <c r="B5665" s="629"/>
      <c r="C5665" s="630"/>
      <c r="D5665" s="630"/>
      <c r="E5665" s="664"/>
      <c r="F5665" s="632"/>
      <c r="G5665" s="632"/>
      <c r="H5665" s="632"/>
      <c r="I5665" s="633"/>
    </row>
    <row r="5666" spans="1:9">
      <c r="A5666" s="669"/>
      <c r="B5666" s="629"/>
      <c r="C5666" s="630"/>
      <c r="D5666" s="630"/>
      <c r="E5666" s="664"/>
      <c r="F5666" s="637"/>
      <c r="G5666" s="637"/>
      <c r="H5666" s="637"/>
      <c r="I5666" s="630"/>
    </row>
    <row r="5667" spans="1:9">
      <c r="A5667" s="669"/>
      <c r="B5667" s="629"/>
      <c r="C5667" s="630"/>
      <c r="D5667" s="630"/>
      <c r="E5667" s="664"/>
      <c r="F5667" s="632"/>
      <c r="G5667" s="632"/>
      <c r="H5667" s="632"/>
      <c r="I5667" s="633"/>
    </row>
    <row r="5668" spans="1:9">
      <c r="A5668" s="669"/>
      <c r="B5668" s="629"/>
      <c r="C5668" s="630"/>
      <c r="D5668" s="630"/>
      <c r="E5668" s="664"/>
      <c r="F5668" s="637"/>
      <c r="G5668" s="637"/>
      <c r="H5668" s="637"/>
      <c r="I5668" s="630"/>
    </row>
    <row r="5669" spans="1:9">
      <c r="A5669" s="669"/>
      <c r="B5669" s="629"/>
      <c r="C5669" s="630"/>
      <c r="D5669" s="630"/>
      <c r="E5669" s="664"/>
      <c r="F5669" s="632"/>
      <c r="G5669" s="632"/>
      <c r="H5669" s="632"/>
      <c r="I5669" s="633"/>
    </row>
    <row r="5670" spans="1:9">
      <c r="A5670" s="669"/>
      <c r="B5670" s="629"/>
      <c r="C5670" s="630"/>
      <c r="D5670" s="630"/>
      <c r="E5670" s="664"/>
      <c r="F5670" s="637"/>
      <c r="G5670" s="637"/>
      <c r="H5670" s="637"/>
      <c r="I5670" s="630"/>
    </row>
    <row r="5671" spans="1:9">
      <c r="A5671" s="669"/>
      <c r="B5671" s="629"/>
      <c r="C5671" s="630"/>
      <c r="D5671" s="630"/>
      <c r="E5671" s="664"/>
      <c r="F5671" s="632"/>
      <c r="G5671" s="632"/>
      <c r="H5671" s="632"/>
      <c r="I5671" s="633"/>
    </row>
    <row r="5672" spans="1:9">
      <c r="A5672" s="669"/>
      <c r="B5672" s="629"/>
      <c r="C5672" s="630"/>
      <c r="D5672" s="630"/>
      <c r="E5672" s="664"/>
      <c r="F5672" s="637"/>
      <c r="G5672" s="637"/>
      <c r="H5672" s="637"/>
      <c r="I5672" s="630"/>
    </row>
    <row r="5673" spans="1:9">
      <c r="A5673" s="669"/>
      <c r="B5673" s="629"/>
      <c r="C5673" s="630"/>
      <c r="D5673" s="630"/>
      <c r="E5673" s="664"/>
      <c r="F5673" s="632"/>
      <c r="G5673" s="632"/>
      <c r="H5673" s="632"/>
      <c r="I5673" s="633"/>
    </row>
    <row r="5674" spans="1:9">
      <c r="A5674" s="669"/>
      <c r="B5674" s="629"/>
      <c r="C5674" s="630"/>
      <c r="D5674" s="630"/>
      <c r="E5674" s="664"/>
      <c r="F5674" s="637"/>
      <c r="G5674" s="637"/>
      <c r="H5674" s="637"/>
      <c r="I5674" s="630"/>
    </row>
    <row r="5675" spans="1:9">
      <c r="A5675" s="669"/>
      <c r="B5675" s="629"/>
      <c r="C5675" s="630"/>
      <c r="D5675" s="630"/>
      <c r="E5675" s="664"/>
      <c r="F5675" s="632"/>
      <c r="G5675" s="632"/>
      <c r="H5675" s="632"/>
      <c r="I5675" s="633"/>
    </row>
    <row r="5676" spans="1:9">
      <c r="A5676" s="669"/>
      <c r="B5676" s="629"/>
      <c r="C5676" s="630"/>
      <c r="D5676" s="630"/>
      <c r="E5676" s="664"/>
      <c r="F5676" s="637"/>
      <c r="G5676" s="637"/>
      <c r="H5676" s="637"/>
      <c r="I5676" s="630"/>
    </row>
    <row r="5677" spans="1:9">
      <c r="A5677" s="669"/>
      <c r="B5677" s="629"/>
      <c r="C5677" s="630"/>
      <c r="D5677" s="630"/>
      <c r="E5677" s="664"/>
      <c r="F5677" s="632"/>
      <c r="G5677" s="632"/>
      <c r="H5677" s="632"/>
      <c r="I5677" s="633"/>
    </row>
    <row r="5678" spans="1:9">
      <c r="A5678" s="669"/>
      <c r="B5678" s="629"/>
      <c r="C5678" s="630"/>
      <c r="D5678" s="630"/>
      <c r="E5678" s="664"/>
      <c r="F5678" s="637"/>
      <c r="G5678" s="637"/>
      <c r="H5678" s="637"/>
      <c r="I5678" s="630"/>
    </row>
    <row r="5679" spans="1:9">
      <c r="A5679" s="669"/>
      <c r="B5679" s="629"/>
      <c r="C5679" s="630"/>
      <c r="D5679" s="630"/>
      <c r="E5679" s="664"/>
      <c r="F5679" s="632"/>
      <c r="G5679" s="632"/>
      <c r="H5679" s="632"/>
      <c r="I5679" s="633"/>
    </row>
    <row r="5680" spans="1:9">
      <c r="A5680" s="669"/>
      <c r="B5680" s="629"/>
      <c r="C5680" s="630"/>
      <c r="D5680" s="630"/>
      <c r="E5680" s="664"/>
      <c r="F5680" s="637"/>
      <c r="G5680" s="637"/>
      <c r="H5680" s="637"/>
      <c r="I5680" s="630"/>
    </row>
    <row r="5681" spans="1:9">
      <c r="A5681" s="669"/>
      <c r="B5681" s="629"/>
      <c r="C5681" s="630"/>
      <c r="D5681" s="630"/>
      <c r="E5681" s="664"/>
      <c r="F5681" s="632"/>
      <c r="G5681" s="632"/>
      <c r="H5681" s="632"/>
      <c r="I5681" s="633"/>
    </row>
    <row r="5682" spans="1:9">
      <c r="A5682" s="669"/>
      <c r="B5682" s="629"/>
      <c r="C5682" s="630"/>
      <c r="D5682" s="630"/>
      <c r="E5682" s="664"/>
      <c r="F5682" s="637"/>
      <c r="G5682" s="637"/>
      <c r="H5682" s="637"/>
      <c r="I5682" s="630"/>
    </row>
    <row r="5683" spans="1:9">
      <c r="A5683" s="669"/>
      <c r="B5683" s="629"/>
      <c r="C5683" s="630"/>
      <c r="D5683" s="630"/>
      <c r="E5683" s="664"/>
      <c r="F5683" s="632"/>
      <c r="G5683" s="632"/>
      <c r="H5683" s="632"/>
      <c r="I5683" s="633"/>
    </row>
    <row r="5684" spans="1:9">
      <c r="A5684" s="669"/>
      <c r="B5684" s="689"/>
      <c r="C5684" s="690"/>
      <c r="D5684" s="690"/>
      <c r="E5684" s="637"/>
      <c r="F5684" s="637"/>
      <c r="G5684" s="637"/>
      <c r="H5684" s="637"/>
      <c r="I5684" s="633"/>
    </row>
    <row r="5685" spans="1:9">
      <c r="A5685" s="669"/>
      <c r="B5685" s="629"/>
      <c r="C5685" s="630"/>
      <c r="D5685" s="630"/>
      <c r="E5685" s="664"/>
      <c r="F5685" s="637"/>
      <c r="G5685" s="637"/>
      <c r="H5685" s="637"/>
      <c r="I5685" s="630"/>
    </row>
    <row r="5686" spans="1:9">
      <c r="A5686" s="669"/>
      <c r="B5686" s="629"/>
      <c r="C5686" s="630"/>
      <c r="D5686" s="630"/>
      <c r="E5686" s="664"/>
      <c r="F5686" s="632"/>
      <c r="G5686" s="632"/>
      <c r="H5686" s="632"/>
      <c r="I5686" s="633"/>
    </row>
    <row r="5687" spans="1:9">
      <c r="A5687" s="669"/>
      <c r="B5687" s="629"/>
      <c r="C5687" s="630"/>
      <c r="D5687" s="630"/>
      <c r="E5687" s="664"/>
      <c r="F5687" s="637"/>
      <c r="G5687" s="637"/>
      <c r="H5687" s="637"/>
      <c r="I5687" s="630"/>
    </row>
    <row r="5688" spans="1:9">
      <c r="A5688" s="669"/>
      <c r="B5688" s="629"/>
      <c r="C5688" s="630"/>
      <c r="D5688" s="630"/>
      <c r="E5688" s="664"/>
      <c r="F5688" s="632"/>
      <c r="G5688" s="632"/>
      <c r="H5688" s="632"/>
      <c r="I5688" s="633"/>
    </row>
    <row r="5689" spans="1:9">
      <c r="A5689" s="669"/>
      <c r="B5689" s="689"/>
      <c r="C5689" s="690"/>
      <c r="D5689" s="690"/>
      <c r="E5689" s="637"/>
      <c r="F5689" s="637"/>
      <c r="G5689" s="637"/>
      <c r="H5689" s="637"/>
      <c r="I5689" s="633"/>
    </row>
    <row r="5690" spans="1:9">
      <c r="A5690" s="669"/>
      <c r="B5690" s="629"/>
      <c r="C5690" s="630"/>
      <c r="D5690" s="630"/>
      <c r="E5690" s="664"/>
      <c r="F5690" s="637"/>
      <c r="G5690" s="637"/>
      <c r="H5690" s="637"/>
      <c r="I5690" s="630"/>
    </row>
    <row r="5691" spans="1:9">
      <c r="A5691" s="669"/>
      <c r="B5691" s="629"/>
      <c r="C5691" s="630"/>
      <c r="D5691" s="630"/>
      <c r="E5691" s="664"/>
      <c r="F5691" s="632"/>
      <c r="G5691" s="632"/>
      <c r="H5691" s="632"/>
      <c r="I5691" s="633"/>
    </row>
    <row r="5692" spans="1:9">
      <c r="A5692" s="669"/>
      <c r="B5692" s="629"/>
      <c r="C5692" s="630"/>
      <c r="D5692" s="630"/>
      <c r="E5692" s="664"/>
      <c r="F5692" s="637"/>
      <c r="G5692" s="637"/>
      <c r="H5692" s="637"/>
      <c r="I5692" s="630"/>
    </row>
    <row r="5693" spans="1:9">
      <c r="A5693" s="669"/>
      <c r="B5693" s="629"/>
      <c r="C5693" s="630"/>
      <c r="D5693" s="630"/>
      <c r="E5693" s="664"/>
      <c r="F5693" s="632"/>
      <c r="G5693" s="632"/>
      <c r="H5693" s="632"/>
      <c r="I5693" s="633"/>
    </row>
    <row r="5694" spans="1:9">
      <c r="A5694" s="669"/>
      <c r="B5694" s="629"/>
      <c r="C5694" s="630"/>
      <c r="D5694" s="630"/>
      <c r="E5694" s="664"/>
      <c r="F5694" s="637"/>
      <c r="G5694" s="637"/>
      <c r="H5694" s="637"/>
      <c r="I5694" s="630"/>
    </row>
    <row r="5695" spans="1:9">
      <c r="A5695" s="669"/>
      <c r="B5695" s="629"/>
      <c r="C5695" s="630"/>
      <c r="D5695" s="630"/>
      <c r="E5695" s="664"/>
      <c r="F5695" s="632"/>
      <c r="G5695" s="632"/>
      <c r="H5695" s="632"/>
      <c r="I5695" s="633"/>
    </row>
    <row r="5696" spans="1:9">
      <c r="A5696" s="669"/>
      <c r="B5696" s="629"/>
      <c r="C5696" s="630"/>
      <c r="D5696" s="630"/>
      <c r="E5696" s="664"/>
      <c r="F5696" s="637"/>
      <c r="G5696" s="637"/>
      <c r="H5696" s="637"/>
      <c r="I5696" s="630"/>
    </row>
    <row r="5697" spans="1:9">
      <c r="A5697" s="669"/>
      <c r="B5697" s="629"/>
      <c r="C5697" s="630"/>
      <c r="D5697" s="630"/>
      <c r="E5697" s="664"/>
      <c r="F5697" s="632"/>
      <c r="G5697" s="632"/>
      <c r="H5697" s="632"/>
      <c r="I5697" s="633"/>
    </row>
    <row r="5698" spans="1:9">
      <c r="A5698" s="669"/>
      <c r="B5698" s="629"/>
      <c r="C5698" s="630"/>
      <c r="D5698" s="630"/>
      <c r="E5698" s="664"/>
      <c r="F5698" s="637"/>
      <c r="G5698" s="637"/>
      <c r="H5698" s="637"/>
      <c r="I5698" s="630"/>
    </row>
    <row r="5699" spans="1:9">
      <c r="A5699" s="669"/>
      <c r="B5699" s="629"/>
      <c r="C5699" s="630"/>
      <c r="D5699" s="630"/>
      <c r="E5699" s="664"/>
      <c r="F5699" s="632"/>
      <c r="G5699" s="632"/>
      <c r="H5699" s="632"/>
      <c r="I5699" s="633"/>
    </row>
    <row r="5700" spans="1:9">
      <c r="A5700" s="669"/>
      <c r="B5700" s="629"/>
      <c r="C5700" s="630"/>
      <c r="D5700" s="630"/>
      <c r="E5700" s="664"/>
      <c r="F5700" s="637"/>
      <c r="G5700" s="637"/>
      <c r="H5700" s="637"/>
      <c r="I5700" s="630"/>
    </row>
    <row r="5701" spans="1:9">
      <c r="A5701" s="669"/>
      <c r="B5701" s="629"/>
      <c r="C5701" s="630"/>
      <c r="D5701" s="630"/>
      <c r="E5701" s="664"/>
      <c r="F5701" s="632"/>
      <c r="G5701" s="632"/>
      <c r="H5701" s="632"/>
      <c r="I5701" s="633"/>
    </row>
    <row r="5702" spans="1:9">
      <c r="A5702" s="669"/>
      <c r="B5702" s="629"/>
      <c r="C5702" s="630"/>
      <c r="D5702" s="630"/>
      <c r="E5702" s="664"/>
      <c r="F5702" s="637"/>
      <c r="G5702" s="637"/>
      <c r="H5702" s="637"/>
      <c r="I5702" s="630"/>
    </row>
    <row r="5703" spans="1:9">
      <c r="A5703" s="669"/>
      <c r="B5703" s="629"/>
      <c r="C5703" s="630"/>
      <c r="D5703" s="630"/>
      <c r="E5703" s="664"/>
      <c r="F5703" s="632"/>
      <c r="G5703" s="632"/>
      <c r="H5703" s="632"/>
      <c r="I5703" s="633"/>
    </row>
    <row r="5704" spans="1:9">
      <c r="A5704" s="669"/>
      <c r="B5704" s="629"/>
      <c r="C5704" s="630"/>
      <c r="D5704" s="630"/>
      <c r="E5704" s="664"/>
      <c r="F5704" s="637"/>
      <c r="G5704" s="637"/>
      <c r="H5704" s="637"/>
      <c r="I5704" s="630"/>
    </row>
    <row r="5705" spans="1:9">
      <c r="A5705" s="669"/>
      <c r="B5705" s="689"/>
      <c r="C5705" s="690"/>
      <c r="D5705" s="690"/>
      <c r="E5705" s="637"/>
      <c r="F5705" s="637"/>
      <c r="G5705" s="637"/>
      <c r="H5705" s="637"/>
      <c r="I5705" s="633"/>
    </row>
    <row r="5706" spans="1:9">
      <c r="A5706" s="669"/>
      <c r="B5706" s="629"/>
      <c r="C5706" s="630"/>
      <c r="D5706" s="630"/>
      <c r="E5706" s="664"/>
      <c r="F5706" s="632"/>
      <c r="G5706" s="632"/>
      <c r="H5706" s="632"/>
      <c r="I5706" s="633"/>
    </row>
    <row r="5707" spans="1:9">
      <c r="A5707" s="669"/>
      <c r="B5707" s="629"/>
      <c r="C5707" s="630"/>
      <c r="D5707" s="630"/>
      <c r="E5707" s="664"/>
      <c r="F5707" s="637"/>
      <c r="G5707" s="637"/>
      <c r="H5707" s="637"/>
      <c r="I5707" s="630"/>
    </row>
    <row r="5708" spans="1:9">
      <c r="A5708" s="669"/>
      <c r="B5708" s="629"/>
      <c r="C5708" s="630"/>
      <c r="D5708" s="630"/>
      <c r="E5708" s="664"/>
      <c r="F5708" s="632"/>
      <c r="G5708" s="632"/>
      <c r="H5708" s="632"/>
      <c r="I5708" s="633"/>
    </row>
    <row r="5709" spans="1:9">
      <c r="A5709" s="669"/>
      <c r="B5709" s="629"/>
      <c r="C5709" s="630"/>
      <c r="D5709" s="630"/>
      <c r="E5709" s="664"/>
      <c r="F5709" s="637"/>
      <c r="G5709" s="637"/>
      <c r="H5709" s="637"/>
      <c r="I5709" s="630"/>
    </row>
    <row r="5710" spans="1:9">
      <c r="A5710" s="669"/>
      <c r="B5710" s="629"/>
      <c r="C5710" s="630"/>
      <c r="D5710" s="630"/>
      <c r="E5710" s="664"/>
      <c r="F5710" s="632"/>
      <c r="G5710" s="632"/>
      <c r="H5710" s="632"/>
      <c r="I5710" s="633"/>
    </row>
    <row r="5711" spans="1:9">
      <c r="A5711" s="669"/>
      <c r="B5711" s="629"/>
      <c r="C5711" s="630"/>
      <c r="D5711" s="630"/>
      <c r="E5711" s="664"/>
      <c r="F5711" s="637"/>
      <c r="G5711" s="637"/>
      <c r="H5711" s="637"/>
      <c r="I5711" s="630"/>
    </row>
    <row r="5712" spans="1:9">
      <c r="A5712" s="669"/>
      <c r="B5712" s="629"/>
      <c r="C5712" s="630"/>
      <c r="D5712" s="630"/>
      <c r="E5712" s="664"/>
      <c r="F5712" s="632"/>
      <c r="G5712" s="632"/>
      <c r="H5712" s="632"/>
      <c r="I5712" s="633"/>
    </row>
    <row r="5713" spans="1:9">
      <c r="A5713" s="669"/>
      <c r="B5713" s="629"/>
      <c r="C5713" s="630"/>
      <c r="D5713" s="630"/>
      <c r="E5713" s="664"/>
      <c r="F5713" s="637"/>
      <c r="G5713" s="637"/>
      <c r="H5713" s="637"/>
      <c r="I5713" s="630"/>
    </row>
    <row r="5714" spans="1:9">
      <c r="A5714" s="630"/>
      <c r="B5714" s="689"/>
      <c r="C5714" s="690"/>
      <c r="D5714" s="690"/>
      <c r="E5714" s="637"/>
      <c r="F5714" s="637"/>
      <c r="G5714" s="637"/>
      <c r="H5714" s="637"/>
      <c r="I5714" s="633"/>
    </row>
    <row r="5715" spans="1:9">
      <c r="A5715" s="669"/>
      <c r="B5715" s="629"/>
      <c r="C5715" s="630"/>
      <c r="D5715" s="630"/>
      <c r="E5715" s="664"/>
      <c r="F5715" s="632"/>
      <c r="G5715" s="632"/>
      <c r="H5715" s="632"/>
      <c r="I5715" s="633"/>
    </row>
    <row r="5716" spans="1:9">
      <c r="A5716" s="669"/>
      <c r="B5716" s="629"/>
      <c r="C5716" s="630"/>
      <c r="D5716" s="630"/>
      <c r="E5716" s="664"/>
      <c r="F5716" s="637"/>
      <c r="G5716" s="637"/>
      <c r="H5716" s="637"/>
      <c r="I5716" s="630"/>
    </row>
    <row r="5717" spans="1:9">
      <c r="A5717" s="669"/>
      <c r="B5717" s="629"/>
      <c r="C5717" s="630"/>
      <c r="D5717" s="630"/>
      <c r="E5717" s="664"/>
      <c r="F5717" s="632"/>
      <c r="G5717" s="632"/>
      <c r="H5717" s="632"/>
      <c r="I5717" s="633"/>
    </row>
    <row r="5718" spans="1:9">
      <c r="A5718" s="669"/>
      <c r="B5718" s="629"/>
      <c r="C5718" s="630"/>
      <c r="D5718" s="630"/>
      <c r="E5718" s="664"/>
      <c r="F5718" s="637"/>
      <c r="G5718" s="637"/>
      <c r="H5718" s="637"/>
      <c r="I5718" s="630"/>
    </row>
    <row r="5719" spans="1:9">
      <c r="A5719" s="669"/>
      <c r="B5719" s="629"/>
      <c r="C5719" s="630"/>
      <c r="D5719" s="630"/>
      <c r="E5719" s="664"/>
      <c r="F5719" s="632"/>
      <c r="G5719" s="632"/>
      <c r="H5719" s="632"/>
      <c r="I5719" s="633"/>
    </row>
    <row r="5720" spans="1:9">
      <c r="A5720" s="669"/>
      <c r="B5720" s="629"/>
      <c r="C5720" s="630"/>
      <c r="D5720" s="630"/>
      <c r="E5720" s="664"/>
      <c r="F5720" s="637"/>
      <c r="G5720" s="637"/>
      <c r="H5720" s="637"/>
      <c r="I5720" s="630"/>
    </row>
    <row r="5721" spans="1:9">
      <c r="A5721" s="669"/>
      <c r="B5721" s="629"/>
      <c r="C5721" s="630"/>
      <c r="D5721" s="630"/>
      <c r="E5721" s="664"/>
      <c r="F5721" s="632"/>
      <c r="G5721" s="632"/>
      <c r="H5721" s="632"/>
      <c r="I5721" s="633"/>
    </row>
    <row r="5722" spans="1:9">
      <c r="A5722" s="669"/>
      <c r="B5722" s="629"/>
      <c r="C5722" s="630"/>
      <c r="D5722" s="630"/>
      <c r="E5722" s="664"/>
      <c r="F5722" s="637"/>
      <c r="G5722" s="637"/>
      <c r="H5722" s="637"/>
      <c r="I5722" s="630"/>
    </row>
    <row r="5723" spans="1:9">
      <c r="A5723" s="669"/>
      <c r="B5723" s="629"/>
      <c r="C5723" s="630"/>
      <c r="D5723" s="630"/>
      <c r="E5723" s="664"/>
      <c r="F5723" s="632"/>
      <c r="G5723" s="632"/>
      <c r="H5723" s="632"/>
      <c r="I5723" s="633"/>
    </row>
    <row r="5724" spans="1:9">
      <c r="A5724" s="669"/>
      <c r="B5724" s="629"/>
      <c r="C5724" s="630"/>
      <c r="D5724" s="630"/>
      <c r="E5724" s="664"/>
      <c r="F5724" s="637"/>
      <c r="G5724" s="637"/>
      <c r="H5724" s="637"/>
      <c r="I5724" s="630"/>
    </row>
    <row r="5725" spans="1:9">
      <c r="A5725" s="669"/>
      <c r="B5725" s="629"/>
      <c r="C5725" s="630"/>
      <c r="D5725" s="630"/>
      <c r="E5725" s="664"/>
      <c r="F5725" s="632"/>
      <c r="G5725" s="632"/>
      <c r="H5725" s="632"/>
      <c r="I5725" s="633"/>
    </row>
    <row r="5726" spans="1:9">
      <c r="A5726" s="669"/>
      <c r="B5726" s="629"/>
      <c r="C5726" s="630"/>
      <c r="D5726" s="630"/>
      <c r="E5726" s="664"/>
      <c r="F5726" s="637"/>
      <c r="G5726" s="637"/>
      <c r="H5726" s="637"/>
      <c r="I5726" s="630"/>
    </row>
    <row r="5727" spans="1:9">
      <c r="A5727" s="669"/>
      <c r="B5727" s="689"/>
      <c r="C5727" s="690"/>
      <c r="D5727" s="690"/>
      <c r="E5727" s="637"/>
      <c r="F5727" s="637"/>
      <c r="G5727" s="637"/>
      <c r="H5727" s="637"/>
      <c r="I5727" s="633"/>
    </row>
    <row r="5728" spans="1:9">
      <c r="A5728" s="669"/>
      <c r="B5728" s="629"/>
      <c r="C5728" s="630"/>
      <c r="D5728" s="630"/>
      <c r="E5728" s="664"/>
      <c r="F5728" s="632"/>
      <c r="G5728" s="632"/>
      <c r="H5728" s="632"/>
      <c r="I5728" s="633"/>
    </row>
    <row r="5729" spans="1:9">
      <c r="A5729" s="669"/>
      <c r="B5729" s="629"/>
      <c r="C5729" s="630"/>
      <c r="D5729" s="630"/>
      <c r="E5729" s="664"/>
      <c r="F5729" s="637"/>
      <c r="G5729" s="637"/>
      <c r="H5729" s="637"/>
      <c r="I5729" s="630"/>
    </row>
    <row r="5730" spans="1:9">
      <c r="A5730" s="669"/>
      <c r="B5730" s="689"/>
      <c r="C5730" s="690"/>
      <c r="D5730" s="690"/>
      <c r="E5730" s="637"/>
      <c r="F5730" s="637"/>
      <c r="G5730" s="637"/>
      <c r="H5730" s="637"/>
      <c r="I5730" s="633"/>
    </row>
    <row r="5731" spans="1:9">
      <c r="A5731" s="669"/>
      <c r="B5731" s="629"/>
      <c r="C5731" s="630"/>
      <c r="D5731" s="630"/>
      <c r="E5731" s="664"/>
      <c r="F5731" s="632"/>
      <c r="G5731" s="632"/>
      <c r="H5731" s="632"/>
      <c r="I5731" s="633"/>
    </row>
    <row r="5732" spans="1:9">
      <c r="A5732" s="669"/>
      <c r="B5732" s="629"/>
      <c r="C5732" s="630"/>
      <c r="D5732" s="630"/>
      <c r="E5732" s="664"/>
      <c r="F5732" s="637"/>
      <c r="G5732" s="637"/>
      <c r="H5732" s="637"/>
      <c r="I5732" s="630"/>
    </row>
    <row r="5733" spans="1:9">
      <c r="A5733" s="669"/>
      <c r="B5733" s="689"/>
      <c r="C5733" s="690"/>
      <c r="D5733" s="690"/>
      <c r="E5733" s="637"/>
      <c r="F5733" s="637"/>
      <c r="G5733" s="637"/>
      <c r="H5733" s="637"/>
      <c r="I5733" s="633"/>
    </row>
    <row r="5734" spans="1:9">
      <c r="A5734" s="669"/>
      <c r="B5734" s="689"/>
      <c r="C5734" s="690"/>
      <c r="D5734" s="690"/>
      <c r="E5734" s="637"/>
      <c r="F5734" s="637"/>
      <c r="G5734" s="637"/>
      <c r="H5734" s="637"/>
      <c r="I5734" s="633"/>
    </row>
    <row r="5735" spans="1:9">
      <c r="A5735" s="669"/>
      <c r="B5735" s="629"/>
      <c r="C5735" s="630"/>
      <c r="D5735" s="630"/>
      <c r="E5735" s="664"/>
      <c r="F5735" s="632"/>
      <c r="G5735" s="632"/>
      <c r="H5735" s="632"/>
      <c r="I5735" s="633"/>
    </row>
    <row r="5736" spans="1:9">
      <c r="A5736" s="669"/>
      <c r="B5736" s="629"/>
      <c r="C5736" s="630"/>
      <c r="D5736" s="630"/>
      <c r="E5736" s="664"/>
      <c r="F5736" s="637"/>
      <c r="G5736" s="637"/>
      <c r="H5736" s="637"/>
      <c r="I5736" s="630"/>
    </row>
    <row r="5737" spans="1:9">
      <c r="A5737" s="669"/>
      <c r="B5737" s="629"/>
      <c r="C5737" s="630"/>
      <c r="D5737" s="630"/>
      <c r="E5737" s="664"/>
      <c r="F5737" s="632"/>
      <c r="G5737" s="632"/>
      <c r="H5737" s="632"/>
      <c r="I5737" s="633"/>
    </row>
    <row r="5738" spans="1:9">
      <c r="A5738" s="669"/>
      <c r="B5738" s="629"/>
      <c r="C5738" s="630"/>
      <c r="D5738" s="630"/>
      <c r="E5738" s="664"/>
      <c r="F5738" s="637"/>
      <c r="G5738" s="637"/>
      <c r="H5738" s="637"/>
      <c r="I5738" s="630"/>
    </row>
    <row r="5739" spans="1:9">
      <c r="A5739" s="669"/>
      <c r="B5739" s="629"/>
      <c r="C5739" s="630"/>
      <c r="D5739" s="630"/>
      <c r="E5739" s="664"/>
      <c r="F5739" s="632"/>
      <c r="G5739" s="632"/>
      <c r="H5739" s="632"/>
      <c r="I5739" s="633"/>
    </row>
    <row r="5740" spans="1:9">
      <c r="A5740" s="669"/>
      <c r="B5740" s="629"/>
      <c r="C5740" s="630"/>
      <c r="D5740" s="630"/>
      <c r="E5740" s="664"/>
      <c r="F5740" s="637"/>
      <c r="G5740" s="637"/>
      <c r="H5740" s="637"/>
      <c r="I5740" s="630"/>
    </row>
    <row r="5741" spans="1:9">
      <c r="A5741" s="669"/>
      <c r="B5741" s="629"/>
      <c r="C5741" s="630"/>
      <c r="D5741" s="630"/>
      <c r="E5741" s="664"/>
      <c r="F5741" s="632"/>
      <c r="G5741" s="632"/>
      <c r="H5741" s="632"/>
      <c r="I5741" s="633"/>
    </row>
    <row r="5742" spans="1:9">
      <c r="A5742" s="669"/>
      <c r="B5742" s="629"/>
      <c r="C5742" s="630"/>
      <c r="D5742" s="630"/>
      <c r="E5742" s="664"/>
      <c r="F5742" s="637"/>
      <c r="G5742" s="637"/>
      <c r="H5742" s="637"/>
      <c r="I5742" s="630"/>
    </row>
    <row r="5743" spans="1:9">
      <c r="A5743" s="669"/>
      <c r="B5743" s="629"/>
      <c r="C5743" s="630"/>
      <c r="D5743" s="630"/>
      <c r="E5743" s="664"/>
      <c r="F5743" s="632"/>
      <c r="G5743" s="632"/>
      <c r="H5743" s="632"/>
      <c r="I5743" s="633"/>
    </row>
    <row r="5744" spans="1:9">
      <c r="A5744" s="630"/>
      <c r="B5744" s="629"/>
      <c r="C5744" s="630"/>
      <c r="D5744" s="630"/>
      <c r="E5744" s="664"/>
      <c r="F5744" s="637"/>
      <c r="G5744" s="637"/>
      <c r="H5744" s="637"/>
      <c r="I5744" s="630"/>
    </row>
    <row r="5745" spans="1:9">
      <c r="A5745" s="669"/>
      <c r="B5745" s="629"/>
      <c r="C5745" s="630"/>
      <c r="D5745" s="630"/>
      <c r="E5745" s="664"/>
      <c r="F5745" s="632"/>
      <c r="G5745" s="632"/>
      <c r="H5745" s="632"/>
      <c r="I5745" s="633"/>
    </row>
    <row r="5746" spans="1:9">
      <c r="A5746" s="669"/>
      <c r="B5746" s="689"/>
      <c r="C5746" s="690"/>
      <c r="D5746" s="690"/>
      <c r="E5746" s="637"/>
      <c r="F5746" s="637"/>
      <c r="G5746" s="637"/>
      <c r="H5746" s="637"/>
      <c r="I5746" s="633"/>
    </row>
    <row r="5747" spans="1:9">
      <c r="A5747" s="669"/>
      <c r="B5747" s="689"/>
      <c r="C5747" s="690"/>
      <c r="D5747" s="690"/>
      <c r="E5747" s="637"/>
      <c r="F5747" s="637"/>
      <c r="G5747" s="637"/>
      <c r="H5747" s="637"/>
      <c r="I5747" s="633"/>
    </row>
    <row r="5748" spans="1:9">
      <c r="A5748" s="669"/>
      <c r="B5748" s="629"/>
      <c r="C5748" s="630"/>
      <c r="D5748" s="630"/>
      <c r="E5748" s="664"/>
      <c r="F5748" s="637"/>
      <c r="G5748" s="637"/>
      <c r="H5748" s="637"/>
      <c r="I5748" s="630"/>
    </row>
    <row r="5749" spans="1:9">
      <c r="A5749" s="669"/>
      <c r="B5749" s="689"/>
      <c r="C5749" s="690"/>
      <c r="D5749" s="690"/>
      <c r="E5749" s="637"/>
      <c r="F5749" s="637"/>
      <c r="G5749" s="637"/>
      <c r="H5749" s="637"/>
      <c r="I5749" s="633"/>
    </row>
    <row r="5750" spans="1:9">
      <c r="A5750" s="669"/>
      <c r="B5750" s="629"/>
      <c r="C5750" s="630"/>
      <c r="D5750" s="630"/>
      <c r="E5750" s="664"/>
      <c r="F5750" s="632"/>
      <c r="G5750" s="632"/>
      <c r="H5750" s="632"/>
      <c r="I5750" s="633"/>
    </row>
    <row r="5751" spans="1:9">
      <c r="A5751" s="669"/>
      <c r="B5751" s="629"/>
      <c r="C5751" s="630"/>
      <c r="D5751" s="630"/>
      <c r="E5751" s="664"/>
      <c r="F5751" s="637"/>
      <c r="G5751" s="637"/>
      <c r="H5751" s="637"/>
      <c r="I5751" s="630"/>
    </row>
    <row r="5752" spans="1:9">
      <c r="A5752" s="669"/>
      <c r="B5752" s="629"/>
      <c r="C5752" s="630"/>
      <c r="D5752" s="630"/>
      <c r="E5752" s="664"/>
      <c r="F5752" s="632"/>
      <c r="G5752" s="632"/>
      <c r="H5752" s="632"/>
      <c r="I5752" s="633"/>
    </row>
    <row r="5753" spans="1:9">
      <c r="A5753" s="669"/>
      <c r="B5753" s="629"/>
      <c r="C5753" s="630"/>
      <c r="D5753" s="630"/>
      <c r="E5753" s="664"/>
      <c r="F5753" s="637"/>
      <c r="G5753" s="637"/>
      <c r="H5753" s="637"/>
      <c r="I5753" s="630"/>
    </row>
    <row r="5754" spans="1:9">
      <c r="A5754" s="669"/>
      <c r="B5754" s="629"/>
      <c r="C5754" s="630"/>
      <c r="D5754" s="630"/>
      <c r="E5754" s="664"/>
      <c r="F5754" s="632"/>
      <c r="G5754" s="632"/>
      <c r="H5754" s="632"/>
      <c r="I5754" s="633"/>
    </row>
    <row r="5755" spans="1:9">
      <c r="A5755" s="669"/>
      <c r="B5755" s="629"/>
      <c r="C5755" s="630"/>
      <c r="D5755" s="630"/>
      <c r="E5755" s="664"/>
      <c r="F5755" s="637"/>
      <c r="G5755" s="637"/>
      <c r="H5755" s="637"/>
      <c r="I5755" s="630"/>
    </row>
    <row r="5756" spans="1:9">
      <c r="A5756" s="669"/>
      <c r="B5756" s="629"/>
      <c r="C5756" s="630"/>
      <c r="D5756" s="630"/>
      <c r="E5756" s="664"/>
      <c r="F5756" s="632"/>
      <c r="G5756" s="632"/>
      <c r="H5756" s="632"/>
      <c r="I5756" s="633"/>
    </row>
    <row r="5757" spans="1:9">
      <c r="A5757" s="669"/>
      <c r="B5757" s="629"/>
      <c r="C5757" s="630"/>
      <c r="D5757" s="630"/>
      <c r="E5757" s="664"/>
      <c r="F5757" s="637"/>
      <c r="G5757" s="637"/>
      <c r="H5757" s="637"/>
      <c r="I5757" s="630"/>
    </row>
    <row r="5758" spans="1:9">
      <c r="A5758" s="669"/>
      <c r="B5758" s="629"/>
      <c r="C5758" s="630"/>
      <c r="D5758" s="630"/>
      <c r="E5758" s="664"/>
      <c r="F5758" s="632"/>
      <c r="G5758" s="632"/>
      <c r="H5758" s="632"/>
      <c r="I5758" s="633"/>
    </row>
    <row r="5759" spans="1:9">
      <c r="A5759" s="669"/>
      <c r="B5759" s="629"/>
      <c r="C5759" s="630"/>
      <c r="D5759" s="630"/>
      <c r="E5759" s="664"/>
      <c r="F5759" s="637"/>
      <c r="G5759" s="637"/>
      <c r="H5759" s="637"/>
      <c r="I5759" s="630"/>
    </row>
    <row r="5760" spans="1:9">
      <c r="A5760" s="669"/>
      <c r="B5760" s="629"/>
      <c r="C5760" s="630"/>
      <c r="D5760" s="630"/>
      <c r="E5760" s="664"/>
      <c r="F5760" s="632"/>
      <c r="G5760" s="632"/>
      <c r="H5760" s="632"/>
      <c r="I5760" s="633"/>
    </row>
    <row r="5761" spans="1:9">
      <c r="A5761" s="669"/>
      <c r="B5761" s="629"/>
      <c r="C5761" s="630"/>
      <c r="D5761" s="630"/>
      <c r="E5761" s="664"/>
      <c r="F5761" s="637"/>
      <c r="G5761" s="637"/>
      <c r="H5761" s="637"/>
      <c r="I5761" s="630"/>
    </row>
    <row r="5762" spans="1:9">
      <c r="A5762" s="669"/>
      <c r="B5762" s="629"/>
      <c r="C5762" s="630"/>
      <c r="D5762" s="630"/>
      <c r="E5762" s="664"/>
      <c r="F5762" s="632"/>
      <c r="G5762" s="632"/>
      <c r="H5762" s="632"/>
      <c r="I5762" s="633"/>
    </row>
    <row r="5763" spans="1:9">
      <c r="A5763" s="669"/>
      <c r="B5763" s="629"/>
      <c r="C5763" s="630"/>
      <c r="D5763" s="630"/>
      <c r="E5763" s="664"/>
      <c r="F5763" s="637"/>
      <c r="G5763" s="637"/>
      <c r="H5763" s="637"/>
      <c r="I5763" s="630"/>
    </row>
    <row r="5764" spans="1:9">
      <c r="A5764" s="669"/>
      <c r="B5764" s="629"/>
      <c r="C5764" s="630"/>
      <c r="D5764" s="630"/>
      <c r="E5764" s="664"/>
      <c r="F5764" s="632"/>
      <c r="G5764" s="632"/>
      <c r="H5764" s="632"/>
      <c r="I5764" s="633"/>
    </row>
    <row r="5765" spans="1:9">
      <c r="A5765" s="669"/>
      <c r="B5765" s="629"/>
      <c r="C5765" s="630"/>
      <c r="D5765" s="630"/>
      <c r="E5765" s="664"/>
      <c r="F5765" s="637"/>
      <c r="G5765" s="637"/>
      <c r="H5765" s="637"/>
      <c r="I5765" s="630"/>
    </row>
    <row r="5766" spans="1:9">
      <c r="A5766" s="669"/>
      <c r="B5766" s="629"/>
      <c r="C5766" s="630"/>
      <c r="D5766" s="630"/>
      <c r="E5766" s="664"/>
      <c r="F5766" s="632"/>
      <c r="G5766" s="632"/>
      <c r="H5766" s="632"/>
      <c r="I5766" s="633"/>
    </row>
    <row r="5767" spans="1:9">
      <c r="A5767" s="669"/>
      <c r="B5767" s="629"/>
      <c r="C5767" s="630"/>
      <c r="D5767" s="630"/>
      <c r="E5767" s="664"/>
      <c r="F5767" s="637"/>
      <c r="G5767" s="637"/>
      <c r="H5767" s="637"/>
      <c r="I5767" s="630"/>
    </row>
    <row r="5768" spans="1:9">
      <c r="A5768" s="669"/>
      <c r="B5768" s="629"/>
      <c r="C5768" s="630"/>
      <c r="D5768" s="630"/>
      <c r="E5768" s="664"/>
      <c r="F5768" s="632"/>
      <c r="G5768" s="632"/>
      <c r="H5768" s="632"/>
      <c r="I5768" s="633"/>
    </row>
    <row r="5769" spans="1:9">
      <c r="A5769" s="669"/>
      <c r="B5769" s="629"/>
      <c r="C5769" s="630"/>
      <c r="D5769" s="630"/>
      <c r="E5769" s="664"/>
      <c r="F5769" s="637"/>
      <c r="G5769" s="637"/>
      <c r="H5769" s="637"/>
      <c r="I5769" s="630"/>
    </row>
    <row r="5770" spans="1:9">
      <c r="A5770" s="669"/>
      <c r="B5770" s="629"/>
      <c r="C5770" s="630"/>
      <c r="D5770" s="630"/>
      <c r="E5770" s="664"/>
      <c r="F5770" s="632"/>
      <c r="G5770" s="632"/>
      <c r="H5770" s="632"/>
      <c r="I5770" s="633"/>
    </row>
    <row r="5771" spans="1:9">
      <c r="A5771" s="669"/>
      <c r="B5771" s="629"/>
      <c r="C5771" s="630"/>
      <c r="D5771" s="630"/>
      <c r="E5771" s="664"/>
      <c r="F5771" s="637"/>
      <c r="G5771" s="637"/>
      <c r="H5771" s="637"/>
      <c r="I5771" s="630"/>
    </row>
    <row r="5772" spans="1:9">
      <c r="A5772" s="669"/>
      <c r="B5772" s="629"/>
      <c r="C5772" s="630"/>
      <c r="D5772" s="630"/>
      <c r="E5772" s="664"/>
      <c r="F5772" s="632"/>
      <c r="G5772" s="632"/>
      <c r="H5772" s="632"/>
      <c r="I5772" s="633"/>
    </row>
    <row r="5773" spans="1:9">
      <c r="A5773" s="669"/>
      <c r="B5773" s="629"/>
      <c r="C5773" s="630"/>
      <c r="D5773" s="630"/>
      <c r="E5773" s="664"/>
      <c r="F5773" s="637"/>
      <c r="G5773" s="637"/>
      <c r="H5773" s="637"/>
      <c r="I5773" s="630"/>
    </row>
    <row r="5774" spans="1:9">
      <c r="A5774" s="669"/>
      <c r="B5774" s="629"/>
      <c r="C5774" s="630"/>
      <c r="D5774" s="630"/>
      <c r="E5774" s="664"/>
      <c r="F5774" s="632"/>
      <c r="G5774" s="632"/>
      <c r="H5774" s="632"/>
      <c r="I5774" s="633"/>
    </row>
    <row r="5775" spans="1:9">
      <c r="A5775" s="669"/>
      <c r="B5775" s="629"/>
      <c r="C5775" s="630"/>
      <c r="D5775" s="630"/>
      <c r="E5775" s="664"/>
      <c r="F5775" s="637"/>
      <c r="G5775" s="637"/>
      <c r="H5775" s="637"/>
      <c r="I5775" s="630"/>
    </row>
    <row r="5776" spans="1:9">
      <c r="A5776" s="669"/>
      <c r="B5776" s="629"/>
      <c r="C5776" s="630"/>
      <c r="D5776" s="630"/>
      <c r="E5776" s="664"/>
      <c r="F5776" s="632"/>
      <c r="G5776" s="632"/>
      <c r="H5776" s="632"/>
      <c r="I5776" s="633"/>
    </row>
    <row r="5777" spans="1:9">
      <c r="A5777" s="669"/>
      <c r="B5777" s="629"/>
      <c r="C5777" s="630"/>
      <c r="D5777" s="630"/>
      <c r="E5777" s="664"/>
      <c r="F5777" s="637"/>
      <c r="G5777" s="637"/>
      <c r="H5777" s="637"/>
      <c r="I5777" s="630"/>
    </row>
    <row r="5778" spans="1:9">
      <c r="A5778" s="669"/>
      <c r="B5778" s="629"/>
      <c r="C5778" s="630"/>
      <c r="D5778" s="630"/>
      <c r="E5778" s="664"/>
      <c r="F5778" s="632"/>
      <c r="G5778" s="632"/>
      <c r="H5778" s="632"/>
      <c r="I5778" s="633"/>
    </row>
    <row r="5779" spans="1:9">
      <c r="A5779" s="669"/>
      <c r="B5779" s="629"/>
      <c r="C5779" s="630"/>
      <c r="D5779" s="630"/>
      <c r="E5779" s="664"/>
      <c r="F5779" s="637"/>
      <c r="G5779" s="637"/>
      <c r="H5779" s="637"/>
      <c r="I5779" s="630"/>
    </row>
    <row r="5780" spans="1:9">
      <c r="A5780" s="669"/>
      <c r="B5780" s="629"/>
      <c r="C5780" s="630"/>
      <c r="D5780" s="630"/>
      <c r="E5780" s="664"/>
      <c r="F5780" s="632"/>
      <c r="G5780" s="632"/>
      <c r="H5780" s="632"/>
      <c r="I5780" s="633"/>
    </row>
    <row r="5781" spans="1:9">
      <c r="A5781" s="669"/>
      <c r="B5781" s="629"/>
      <c r="C5781" s="630"/>
      <c r="D5781" s="630"/>
      <c r="E5781" s="664"/>
      <c r="F5781" s="637"/>
      <c r="G5781" s="637"/>
      <c r="H5781" s="637"/>
      <c r="I5781" s="630"/>
    </row>
    <row r="5782" spans="1:9">
      <c r="A5782" s="669"/>
      <c r="B5782" s="629"/>
      <c r="C5782" s="630"/>
      <c r="D5782" s="630"/>
      <c r="E5782" s="664"/>
      <c r="F5782" s="632"/>
      <c r="G5782" s="632"/>
      <c r="H5782" s="632"/>
      <c r="I5782" s="633"/>
    </row>
    <row r="5783" spans="1:9">
      <c r="A5783" s="669"/>
      <c r="B5783" s="629"/>
      <c r="C5783" s="630"/>
      <c r="D5783" s="630"/>
      <c r="E5783" s="664"/>
      <c r="F5783" s="637"/>
      <c r="G5783" s="637"/>
      <c r="H5783" s="637"/>
      <c r="I5783" s="630"/>
    </row>
    <row r="5784" spans="1:9">
      <c r="A5784" s="669"/>
      <c r="B5784" s="629"/>
      <c r="C5784" s="630"/>
      <c r="D5784" s="630"/>
      <c r="E5784" s="664"/>
      <c r="F5784" s="632"/>
      <c r="G5784" s="632"/>
      <c r="H5784" s="632"/>
      <c r="I5784" s="633"/>
    </row>
    <row r="5785" spans="1:9">
      <c r="A5785" s="669"/>
      <c r="B5785" s="629"/>
      <c r="C5785" s="630"/>
      <c r="D5785" s="630"/>
      <c r="E5785" s="664"/>
      <c r="F5785" s="637"/>
      <c r="G5785" s="637"/>
      <c r="H5785" s="637"/>
      <c r="I5785" s="630"/>
    </row>
    <row r="5786" spans="1:9">
      <c r="A5786" s="630"/>
      <c r="B5786" s="629"/>
      <c r="C5786" s="630"/>
      <c r="D5786" s="630"/>
      <c r="E5786" s="664"/>
      <c r="F5786" s="632"/>
      <c r="G5786" s="632"/>
      <c r="H5786" s="632"/>
      <c r="I5786" s="633"/>
    </row>
    <row r="5787" spans="1:9">
      <c r="A5787" s="669"/>
      <c r="B5787" s="629"/>
      <c r="C5787" s="630"/>
      <c r="D5787" s="630"/>
      <c r="E5787" s="664"/>
      <c r="F5787" s="637"/>
      <c r="G5787" s="637"/>
      <c r="H5787" s="637"/>
      <c r="I5787" s="630"/>
    </row>
    <row r="5788" spans="1:9">
      <c r="A5788" s="669"/>
      <c r="B5788" s="629"/>
      <c r="C5788" s="630"/>
      <c r="D5788" s="630"/>
      <c r="E5788" s="664"/>
      <c r="F5788" s="632"/>
      <c r="G5788" s="632"/>
      <c r="H5788" s="632"/>
      <c r="I5788" s="633"/>
    </row>
    <row r="5789" spans="1:9">
      <c r="A5789" s="669"/>
      <c r="B5789" s="689"/>
      <c r="C5789" s="690"/>
      <c r="D5789" s="690"/>
      <c r="E5789" s="637"/>
      <c r="F5789" s="637"/>
      <c r="G5789" s="637"/>
      <c r="H5789" s="637"/>
      <c r="I5789" s="633"/>
    </row>
    <row r="5790" spans="1:9">
      <c r="A5790" s="669"/>
      <c r="B5790" s="629"/>
      <c r="C5790" s="630"/>
      <c r="D5790" s="630"/>
      <c r="E5790" s="664"/>
      <c r="F5790" s="637"/>
      <c r="G5790" s="637"/>
      <c r="H5790" s="637"/>
      <c r="I5790" s="630"/>
    </row>
    <row r="5791" spans="1:9">
      <c r="A5791" s="669"/>
      <c r="B5791" s="629"/>
      <c r="C5791" s="630"/>
      <c r="D5791" s="630"/>
      <c r="E5791" s="664"/>
      <c r="F5791" s="632"/>
      <c r="G5791" s="632"/>
      <c r="H5791" s="632"/>
      <c r="I5791" s="633"/>
    </row>
    <row r="5792" spans="1:9">
      <c r="A5792" s="669"/>
      <c r="B5792" s="629"/>
      <c r="C5792" s="630"/>
      <c r="D5792" s="630"/>
      <c r="E5792" s="664"/>
      <c r="F5792" s="637"/>
      <c r="G5792" s="637"/>
      <c r="H5792" s="637"/>
      <c r="I5792" s="630"/>
    </row>
    <row r="5793" spans="1:9">
      <c r="A5793" s="669"/>
      <c r="B5793" s="629"/>
      <c r="C5793" s="630"/>
      <c r="D5793" s="630"/>
      <c r="E5793" s="664"/>
      <c r="F5793" s="632"/>
      <c r="G5793" s="632"/>
      <c r="H5793" s="632"/>
      <c r="I5793" s="633"/>
    </row>
    <row r="5794" spans="1:9">
      <c r="A5794" s="669"/>
      <c r="B5794" s="629"/>
      <c r="C5794" s="630"/>
      <c r="D5794" s="630"/>
      <c r="E5794" s="664"/>
      <c r="F5794" s="637"/>
      <c r="G5794" s="637"/>
      <c r="H5794" s="637"/>
      <c r="I5794" s="630"/>
    </row>
    <row r="5795" spans="1:9">
      <c r="A5795" s="669"/>
      <c r="B5795" s="629"/>
      <c r="C5795" s="630"/>
      <c r="D5795" s="630"/>
      <c r="E5795" s="664"/>
      <c r="F5795" s="632"/>
      <c r="G5795" s="632"/>
      <c r="H5795" s="632"/>
      <c r="I5795" s="633"/>
    </row>
    <row r="5796" spans="1:9">
      <c r="A5796" s="669"/>
      <c r="B5796" s="629"/>
      <c r="C5796" s="630"/>
      <c r="D5796" s="630"/>
      <c r="E5796" s="664"/>
      <c r="F5796" s="637"/>
      <c r="G5796" s="637"/>
      <c r="H5796" s="637"/>
      <c r="I5796" s="630"/>
    </row>
    <row r="5797" spans="1:9">
      <c r="A5797" s="669"/>
      <c r="B5797" s="629"/>
      <c r="C5797" s="630"/>
      <c r="D5797" s="630"/>
      <c r="E5797" s="664"/>
      <c r="F5797" s="632"/>
      <c r="G5797" s="632"/>
      <c r="H5797" s="632"/>
      <c r="I5797" s="633"/>
    </row>
    <row r="5798" spans="1:9">
      <c r="A5798" s="669"/>
      <c r="B5798" s="629"/>
      <c r="C5798" s="630"/>
      <c r="D5798" s="630"/>
      <c r="E5798" s="664"/>
      <c r="F5798" s="637"/>
      <c r="G5798" s="637"/>
      <c r="H5798" s="637"/>
      <c r="I5798" s="630"/>
    </row>
    <row r="5799" spans="1:9">
      <c r="A5799" s="630"/>
      <c r="B5799" s="629"/>
      <c r="C5799" s="630"/>
      <c r="D5799" s="630"/>
      <c r="E5799" s="664"/>
      <c r="F5799" s="632"/>
      <c r="G5799" s="632"/>
      <c r="H5799" s="632"/>
      <c r="I5799" s="633"/>
    </row>
    <row r="5800" spans="1:9">
      <c r="A5800" s="669"/>
      <c r="B5800" s="629"/>
      <c r="C5800" s="630"/>
      <c r="D5800" s="630"/>
      <c r="E5800" s="664"/>
      <c r="F5800" s="637"/>
      <c r="G5800" s="637"/>
      <c r="H5800" s="637"/>
      <c r="I5800" s="630"/>
    </row>
    <row r="5801" spans="1:9">
      <c r="A5801" s="669"/>
      <c r="B5801" s="629"/>
      <c r="C5801" s="630"/>
      <c r="D5801" s="630"/>
      <c r="E5801" s="664"/>
      <c r="F5801" s="632"/>
      <c r="G5801" s="632"/>
      <c r="H5801" s="632"/>
      <c r="I5801" s="633"/>
    </row>
    <row r="5802" spans="1:9">
      <c r="A5802" s="669"/>
      <c r="B5802" s="689"/>
      <c r="C5802" s="690"/>
      <c r="D5802" s="690"/>
      <c r="E5802" s="637"/>
      <c r="F5802" s="637"/>
      <c r="G5802" s="637"/>
      <c r="H5802" s="637"/>
      <c r="I5802" s="633"/>
    </row>
    <row r="5803" spans="1:9">
      <c r="A5803" s="669"/>
      <c r="B5803" s="629"/>
      <c r="C5803" s="630"/>
      <c r="D5803" s="630"/>
      <c r="E5803" s="664"/>
      <c r="F5803" s="637"/>
      <c r="G5803" s="637"/>
      <c r="H5803" s="637"/>
      <c r="I5803" s="630"/>
    </row>
    <row r="5804" spans="1:9">
      <c r="A5804" s="669"/>
      <c r="B5804" s="629"/>
      <c r="C5804" s="630"/>
      <c r="D5804" s="630"/>
      <c r="E5804" s="664"/>
      <c r="F5804" s="632"/>
      <c r="G5804" s="632"/>
      <c r="H5804" s="632"/>
      <c r="I5804" s="633"/>
    </row>
    <row r="5805" spans="1:9">
      <c r="A5805" s="669"/>
      <c r="B5805" s="629"/>
      <c r="C5805" s="630"/>
      <c r="D5805" s="630"/>
      <c r="E5805" s="664"/>
      <c r="F5805" s="637"/>
      <c r="G5805" s="637"/>
      <c r="H5805" s="637"/>
      <c r="I5805" s="630"/>
    </row>
    <row r="5806" spans="1:9">
      <c r="A5806" s="669"/>
      <c r="B5806" s="629"/>
      <c r="C5806" s="630"/>
      <c r="D5806" s="630"/>
      <c r="E5806" s="664"/>
      <c r="F5806" s="632"/>
      <c r="G5806" s="632"/>
      <c r="H5806" s="632"/>
      <c r="I5806" s="633"/>
    </row>
    <row r="5807" spans="1:9">
      <c r="A5807" s="669"/>
      <c r="B5807" s="629"/>
      <c r="C5807" s="630"/>
      <c r="D5807" s="630"/>
      <c r="E5807" s="664"/>
      <c r="F5807" s="637"/>
      <c r="G5807" s="637"/>
      <c r="H5807" s="637"/>
      <c r="I5807" s="630"/>
    </row>
    <row r="5808" spans="1:9">
      <c r="A5808" s="669"/>
      <c r="B5808" s="629"/>
      <c r="C5808" s="630"/>
      <c r="D5808" s="630"/>
      <c r="E5808" s="664"/>
      <c r="F5808" s="632"/>
      <c r="G5808" s="632"/>
      <c r="H5808" s="632"/>
      <c r="I5808" s="633"/>
    </row>
    <row r="5809" spans="1:9">
      <c r="A5809" s="669"/>
      <c r="B5809" s="629"/>
      <c r="C5809" s="630"/>
      <c r="D5809" s="630"/>
      <c r="E5809" s="664"/>
      <c r="F5809" s="637"/>
      <c r="G5809" s="637"/>
      <c r="H5809" s="637"/>
      <c r="I5809" s="630"/>
    </row>
    <row r="5810" spans="1:9">
      <c r="A5810" s="669"/>
      <c r="B5810" s="629"/>
      <c r="C5810" s="630"/>
      <c r="D5810" s="630"/>
      <c r="E5810" s="664"/>
      <c r="F5810" s="632"/>
      <c r="G5810" s="632"/>
      <c r="H5810" s="632"/>
      <c r="I5810" s="633"/>
    </row>
    <row r="5811" spans="1:9">
      <c r="A5811" s="669"/>
      <c r="B5811" s="629"/>
      <c r="C5811" s="630"/>
      <c r="D5811" s="630"/>
      <c r="E5811" s="664"/>
      <c r="F5811" s="637"/>
      <c r="G5811" s="637"/>
      <c r="H5811" s="637"/>
      <c r="I5811" s="630"/>
    </row>
    <row r="5812" spans="1:9">
      <c r="A5812" s="669"/>
      <c r="B5812" s="629"/>
      <c r="C5812" s="630"/>
      <c r="D5812" s="630"/>
      <c r="E5812" s="664"/>
      <c r="F5812" s="632"/>
      <c r="G5812" s="632"/>
      <c r="H5812" s="632"/>
      <c r="I5812" s="633"/>
    </row>
    <row r="5813" spans="1:9">
      <c r="A5813" s="669"/>
      <c r="B5813" s="629"/>
      <c r="C5813" s="630"/>
      <c r="D5813" s="630"/>
      <c r="E5813" s="664"/>
      <c r="F5813" s="637"/>
      <c r="G5813" s="637"/>
      <c r="H5813" s="637"/>
      <c r="I5813" s="630"/>
    </row>
    <row r="5814" spans="1:9">
      <c r="A5814" s="669"/>
      <c r="B5814" s="629"/>
      <c r="C5814" s="630"/>
      <c r="D5814" s="630"/>
      <c r="E5814" s="664"/>
      <c r="F5814" s="632"/>
      <c r="G5814" s="632"/>
      <c r="H5814" s="632"/>
      <c r="I5814" s="633"/>
    </row>
    <row r="5815" spans="1:9">
      <c r="A5815" s="669"/>
      <c r="B5815" s="629"/>
      <c r="C5815" s="630"/>
      <c r="D5815" s="630"/>
      <c r="E5815" s="664"/>
      <c r="F5815" s="637"/>
      <c r="G5815" s="637"/>
      <c r="H5815" s="637"/>
      <c r="I5815" s="630"/>
    </row>
    <row r="5816" spans="1:9">
      <c r="A5816" s="669"/>
      <c r="B5816" s="629"/>
      <c r="C5816" s="630"/>
      <c r="D5816" s="630"/>
      <c r="E5816" s="664"/>
      <c r="F5816" s="632"/>
      <c r="G5816" s="632"/>
      <c r="H5816" s="632"/>
      <c r="I5816" s="633"/>
    </row>
    <row r="5817" spans="1:9">
      <c r="A5817" s="669"/>
      <c r="B5817" s="629"/>
      <c r="C5817" s="630"/>
      <c r="D5817" s="630"/>
      <c r="E5817" s="664"/>
      <c r="F5817" s="637"/>
      <c r="G5817" s="637"/>
      <c r="H5817" s="637"/>
      <c r="I5817" s="630"/>
    </row>
    <row r="5818" spans="1:9">
      <c r="A5818" s="669"/>
      <c r="B5818" s="629"/>
      <c r="C5818" s="630"/>
      <c r="D5818" s="630"/>
      <c r="E5818" s="664"/>
      <c r="F5818" s="632"/>
      <c r="G5818" s="632"/>
      <c r="H5818" s="632"/>
      <c r="I5818" s="633"/>
    </row>
    <row r="5819" spans="1:9">
      <c r="A5819" s="669"/>
      <c r="B5819" s="629"/>
      <c r="C5819" s="630"/>
      <c r="D5819" s="630"/>
      <c r="E5819" s="664"/>
      <c r="F5819" s="637"/>
      <c r="G5819" s="637"/>
      <c r="H5819" s="637"/>
      <c r="I5819" s="630"/>
    </row>
    <row r="5820" spans="1:9">
      <c r="A5820" s="669"/>
      <c r="B5820" s="629"/>
      <c r="C5820" s="630"/>
      <c r="D5820" s="630"/>
      <c r="E5820" s="664"/>
      <c r="F5820" s="632"/>
      <c r="G5820" s="632"/>
      <c r="H5820" s="632"/>
      <c r="I5820" s="633"/>
    </row>
    <row r="5821" spans="1:9">
      <c r="A5821" s="669"/>
      <c r="B5821" s="629"/>
      <c r="C5821" s="630"/>
      <c r="D5821" s="630"/>
      <c r="E5821" s="664"/>
      <c r="F5821" s="637"/>
      <c r="G5821" s="637"/>
      <c r="H5821" s="637"/>
      <c r="I5821" s="630"/>
    </row>
    <row r="5822" spans="1:9">
      <c r="A5822" s="669"/>
      <c r="B5822" s="629"/>
      <c r="C5822" s="630"/>
      <c r="D5822" s="630"/>
      <c r="E5822" s="664"/>
      <c r="F5822" s="632"/>
      <c r="G5822" s="632"/>
      <c r="H5822" s="632"/>
      <c r="I5822" s="633"/>
    </row>
    <row r="5823" spans="1:9">
      <c r="A5823" s="669"/>
      <c r="B5823" s="629"/>
      <c r="C5823" s="630"/>
      <c r="D5823" s="630"/>
      <c r="E5823" s="664"/>
      <c r="F5823" s="637"/>
      <c r="G5823" s="637"/>
      <c r="H5823" s="637"/>
      <c r="I5823" s="630"/>
    </row>
    <row r="5824" spans="1:9">
      <c r="A5824" s="669"/>
      <c r="B5824" s="629"/>
      <c r="C5824" s="630"/>
      <c r="D5824" s="630"/>
      <c r="E5824" s="664"/>
      <c r="F5824" s="632"/>
      <c r="G5824" s="632"/>
      <c r="H5824" s="632"/>
      <c r="I5824" s="633"/>
    </row>
    <row r="5825" spans="1:9">
      <c r="A5825" s="669"/>
      <c r="B5825" s="629"/>
      <c r="C5825" s="630"/>
      <c r="D5825" s="630"/>
      <c r="E5825" s="664"/>
      <c r="F5825" s="637"/>
      <c r="G5825" s="637"/>
      <c r="H5825" s="637"/>
      <c r="I5825" s="630"/>
    </row>
    <row r="5826" spans="1:9">
      <c r="A5826" s="669"/>
      <c r="B5826" s="629"/>
      <c r="C5826" s="630"/>
      <c r="D5826" s="630"/>
      <c r="E5826" s="664"/>
      <c r="F5826" s="632"/>
      <c r="G5826" s="632"/>
      <c r="H5826" s="632"/>
      <c r="I5826" s="633"/>
    </row>
    <row r="5827" spans="1:9">
      <c r="A5827" s="669"/>
      <c r="B5827" s="629"/>
      <c r="C5827" s="630"/>
      <c r="D5827" s="630"/>
      <c r="E5827" s="664"/>
      <c r="F5827" s="637"/>
      <c r="G5827" s="637"/>
      <c r="H5827" s="637"/>
      <c r="I5827" s="630"/>
    </row>
    <row r="5828" spans="1:9">
      <c r="A5828" s="630"/>
      <c r="B5828" s="629"/>
      <c r="C5828" s="630"/>
      <c r="D5828" s="630"/>
      <c r="E5828" s="664"/>
      <c r="F5828" s="632"/>
      <c r="G5828" s="632"/>
      <c r="H5828" s="632"/>
      <c r="I5828" s="633"/>
    </row>
    <row r="5829" spans="1:9">
      <c r="A5829" s="669"/>
      <c r="B5829" s="629"/>
      <c r="C5829" s="630"/>
      <c r="D5829" s="630"/>
      <c r="E5829" s="664"/>
      <c r="F5829" s="637"/>
      <c r="G5829" s="637"/>
      <c r="H5829" s="637"/>
      <c r="I5829" s="630"/>
    </row>
    <row r="5830" spans="1:9">
      <c r="A5830" s="669"/>
      <c r="B5830" s="629"/>
      <c r="C5830" s="630"/>
      <c r="D5830" s="630"/>
      <c r="E5830" s="664"/>
      <c r="F5830" s="632"/>
      <c r="G5830" s="632"/>
      <c r="H5830" s="632"/>
      <c r="I5830" s="633"/>
    </row>
    <row r="5831" spans="1:9">
      <c r="A5831" s="669"/>
      <c r="B5831" s="629"/>
      <c r="C5831" s="630"/>
      <c r="D5831" s="630"/>
      <c r="E5831" s="664"/>
      <c r="F5831" s="637"/>
      <c r="G5831" s="637"/>
      <c r="H5831" s="637"/>
      <c r="I5831" s="630"/>
    </row>
    <row r="5832" spans="1:9">
      <c r="A5832" s="669"/>
      <c r="B5832" s="629"/>
      <c r="C5832" s="630"/>
      <c r="D5832" s="630"/>
      <c r="E5832" s="664"/>
      <c r="F5832" s="632"/>
      <c r="G5832" s="632"/>
      <c r="H5832" s="632"/>
      <c r="I5832" s="633"/>
    </row>
    <row r="5833" spans="1:9">
      <c r="A5833" s="669"/>
      <c r="B5833" s="629"/>
      <c r="C5833" s="630"/>
      <c r="D5833" s="630"/>
      <c r="E5833" s="664"/>
      <c r="F5833" s="637"/>
      <c r="G5833" s="637"/>
      <c r="H5833" s="637"/>
      <c r="I5833" s="630"/>
    </row>
    <row r="5834" spans="1:9">
      <c r="A5834" s="669"/>
      <c r="B5834" s="629"/>
      <c r="C5834" s="630"/>
      <c r="D5834" s="630"/>
      <c r="E5834" s="664"/>
      <c r="F5834" s="632"/>
      <c r="G5834" s="632"/>
      <c r="H5834" s="632"/>
      <c r="I5834" s="633"/>
    </row>
    <row r="5835" spans="1:9">
      <c r="A5835" s="669"/>
      <c r="B5835" s="629"/>
      <c r="C5835" s="630"/>
      <c r="D5835" s="630"/>
      <c r="E5835" s="664"/>
      <c r="F5835" s="637"/>
      <c r="G5835" s="637"/>
      <c r="H5835" s="637"/>
      <c r="I5835" s="630"/>
    </row>
    <row r="5836" spans="1:9">
      <c r="A5836" s="669"/>
      <c r="B5836" s="629"/>
      <c r="C5836" s="630"/>
      <c r="D5836" s="630"/>
      <c r="E5836" s="664"/>
      <c r="F5836" s="632"/>
      <c r="G5836" s="632"/>
      <c r="H5836" s="632"/>
      <c r="I5836" s="633"/>
    </row>
    <row r="5837" spans="1:9">
      <c r="A5837" s="669"/>
      <c r="B5837" s="629"/>
      <c r="C5837" s="630"/>
      <c r="D5837" s="631"/>
      <c r="E5837" s="664"/>
      <c r="F5837" s="637"/>
      <c r="G5837" s="637"/>
      <c r="H5837" s="637"/>
      <c r="I5837" s="630"/>
    </row>
    <row r="5838" spans="1:9">
      <c r="A5838" s="669"/>
      <c r="B5838" s="629"/>
      <c r="C5838" s="630"/>
      <c r="D5838" s="630"/>
      <c r="E5838" s="664"/>
      <c r="F5838" s="632"/>
      <c r="G5838" s="632"/>
      <c r="H5838" s="632"/>
      <c r="I5838" s="633"/>
    </row>
    <row r="5839" spans="1:9">
      <c r="A5839" s="669"/>
      <c r="B5839" s="629"/>
      <c r="C5839" s="630"/>
      <c r="D5839" s="630"/>
      <c r="E5839" s="664"/>
      <c r="F5839" s="637"/>
      <c r="G5839" s="637"/>
      <c r="H5839" s="637"/>
      <c r="I5839" s="630"/>
    </row>
    <row r="5840" spans="1:9">
      <c r="A5840" s="669"/>
      <c r="B5840" s="629"/>
      <c r="C5840" s="630"/>
      <c r="D5840" s="630"/>
      <c r="E5840" s="664"/>
      <c r="F5840" s="632"/>
      <c r="G5840" s="632"/>
      <c r="H5840" s="632"/>
      <c r="I5840" s="633"/>
    </row>
    <row r="5841" spans="1:9">
      <c r="A5841" s="669"/>
      <c r="B5841" s="629"/>
      <c r="C5841" s="630"/>
      <c r="D5841" s="630"/>
      <c r="E5841" s="664"/>
      <c r="F5841" s="637"/>
      <c r="G5841" s="637"/>
      <c r="H5841" s="637"/>
      <c r="I5841" s="630"/>
    </row>
    <row r="5842" spans="1:9">
      <c r="A5842" s="669"/>
      <c r="B5842" s="629"/>
      <c r="C5842" s="630"/>
      <c r="D5842" s="630"/>
      <c r="E5842" s="664"/>
      <c r="F5842" s="632"/>
      <c r="G5842" s="632"/>
      <c r="H5842" s="632"/>
      <c r="I5842" s="633"/>
    </row>
    <row r="5843" spans="1:9">
      <c r="A5843" s="669"/>
      <c r="B5843" s="629"/>
      <c r="C5843" s="630"/>
      <c r="D5843" s="630"/>
      <c r="E5843" s="664"/>
      <c r="F5843" s="637"/>
      <c r="G5843" s="637"/>
      <c r="H5843" s="637"/>
      <c r="I5843" s="630"/>
    </row>
    <row r="5844" spans="1:9">
      <c r="A5844" s="669"/>
      <c r="B5844" s="629"/>
      <c r="C5844" s="630"/>
      <c r="D5844" s="630"/>
      <c r="E5844" s="664"/>
      <c r="F5844" s="632"/>
      <c r="G5844" s="632"/>
      <c r="H5844" s="632"/>
      <c r="I5844" s="633"/>
    </row>
    <row r="5845" spans="1:9">
      <c r="A5845" s="669"/>
      <c r="B5845" s="629"/>
      <c r="C5845" s="630"/>
      <c r="D5845" s="630"/>
      <c r="E5845" s="664"/>
      <c r="F5845" s="637"/>
      <c r="G5845" s="637"/>
      <c r="H5845" s="637"/>
      <c r="I5845" s="630"/>
    </row>
    <row r="5846" spans="1:9">
      <c r="A5846" s="669"/>
      <c r="B5846" s="629"/>
      <c r="C5846" s="630"/>
      <c r="D5846" s="630"/>
      <c r="E5846" s="664"/>
      <c r="F5846" s="632"/>
      <c r="G5846" s="632"/>
      <c r="H5846" s="632"/>
      <c r="I5846" s="633"/>
    </row>
    <row r="5847" spans="1:9">
      <c r="A5847" s="669"/>
      <c r="B5847" s="629"/>
      <c r="C5847" s="630"/>
      <c r="D5847" s="630"/>
      <c r="E5847" s="664"/>
      <c r="F5847" s="637"/>
      <c r="G5847" s="637"/>
      <c r="H5847" s="637"/>
      <c r="I5847" s="630"/>
    </row>
    <row r="5848" spans="1:9">
      <c r="A5848" s="669"/>
      <c r="B5848" s="629"/>
      <c r="C5848" s="630"/>
      <c r="D5848" s="630"/>
      <c r="E5848" s="664"/>
      <c r="F5848" s="632"/>
      <c r="G5848" s="632"/>
      <c r="H5848" s="632"/>
      <c r="I5848" s="633"/>
    </row>
    <row r="5849" spans="1:9">
      <c r="A5849" s="669"/>
      <c r="B5849" s="629"/>
      <c r="C5849" s="630"/>
      <c r="D5849" s="630"/>
      <c r="E5849" s="664"/>
      <c r="F5849" s="637"/>
      <c r="G5849" s="637"/>
      <c r="H5849" s="637"/>
      <c r="I5849" s="630"/>
    </row>
    <row r="5850" spans="1:9">
      <c r="A5850" s="669"/>
      <c r="B5850" s="629"/>
      <c r="C5850" s="630"/>
      <c r="D5850" s="630"/>
      <c r="E5850" s="664"/>
      <c r="F5850" s="632"/>
      <c r="G5850" s="632"/>
      <c r="H5850" s="632"/>
      <c r="I5850" s="633"/>
    </row>
    <row r="5851" spans="1:9">
      <c r="A5851" s="669"/>
      <c r="B5851" s="629"/>
      <c r="C5851" s="630"/>
      <c r="D5851" s="630"/>
      <c r="E5851" s="664"/>
      <c r="F5851" s="637"/>
      <c r="G5851" s="637"/>
      <c r="H5851" s="637"/>
      <c r="I5851" s="630"/>
    </row>
    <row r="5852" spans="1:9">
      <c r="A5852" s="669"/>
      <c r="B5852" s="629"/>
      <c r="C5852" s="630"/>
      <c r="D5852" s="630"/>
      <c r="E5852" s="664"/>
      <c r="F5852" s="632"/>
      <c r="G5852" s="632"/>
      <c r="H5852" s="632"/>
      <c r="I5852" s="633"/>
    </row>
    <row r="5853" spans="1:9">
      <c r="A5853" s="669"/>
      <c r="B5853" s="629"/>
      <c r="C5853" s="630"/>
      <c r="D5853" s="630"/>
      <c r="E5853" s="664"/>
      <c r="F5853" s="637"/>
      <c r="G5853" s="637"/>
      <c r="H5853" s="637"/>
      <c r="I5853" s="630"/>
    </row>
    <row r="5854" spans="1:9">
      <c r="A5854" s="669"/>
      <c r="B5854" s="629"/>
      <c r="C5854" s="630"/>
      <c r="D5854" s="630"/>
      <c r="E5854" s="664"/>
      <c r="F5854" s="632"/>
      <c r="G5854" s="632"/>
      <c r="H5854" s="632"/>
      <c r="I5854" s="633"/>
    </row>
    <row r="5855" spans="1:9">
      <c r="A5855" s="669"/>
      <c r="B5855" s="629"/>
      <c r="C5855" s="630"/>
      <c r="D5855" s="630"/>
      <c r="E5855" s="664"/>
      <c r="F5855" s="637"/>
      <c r="G5855" s="637"/>
      <c r="H5855" s="637"/>
      <c r="I5855" s="630"/>
    </row>
    <row r="5856" spans="1:9">
      <c r="A5856" s="630"/>
      <c r="B5856" s="629"/>
      <c r="C5856" s="630"/>
      <c r="D5856" s="630"/>
      <c r="E5856" s="664"/>
      <c r="F5856" s="632"/>
      <c r="G5856" s="632"/>
      <c r="H5856" s="632"/>
      <c r="I5856" s="633"/>
    </row>
    <row r="5857" spans="1:9">
      <c r="A5857" s="669"/>
      <c r="B5857" s="629"/>
      <c r="C5857" s="630"/>
      <c r="D5857" s="630"/>
      <c r="E5857" s="664"/>
      <c r="F5857" s="637"/>
      <c r="G5857" s="637"/>
      <c r="H5857" s="637"/>
      <c r="I5857" s="630"/>
    </row>
    <row r="5858" spans="1:9">
      <c r="A5858" s="669"/>
      <c r="B5858" s="629"/>
      <c r="C5858" s="630"/>
      <c r="D5858" s="630"/>
      <c r="E5858" s="664"/>
      <c r="F5858" s="632"/>
      <c r="G5858" s="632"/>
      <c r="H5858" s="632"/>
      <c r="I5858" s="633"/>
    </row>
    <row r="5859" spans="1:9">
      <c r="A5859" s="669"/>
      <c r="B5859" s="629"/>
      <c r="C5859" s="630"/>
      <c r="D5859" s="630"/>
      <c r="E5859" s="664"/>
      <c r="F5859" s="637"/>
      <c r="G5859" s="637"/>
      <c r="H5859" s="637"/>
      <c r="I5859" s="630"/>
    </row>
    <row r="5860" spans="1:9">
      <c r="A5860" s="669"/>
      <c r="B5860" s="629"/>
      <c r="C5860" s="630"/>
      <c r="D5860" s="630"/>
      <c r="E5860" s="664"/>
      <c r="F5860" s="632"/>
      <c r="G5860" s="632"/>
      <c r="H5860" s="632"/>
      <c r="I5860" s="633"/>
    </row>
    <row r="5861" spans="1:9">
      <c r="A5861" s="669"/>
      <c r="B5861" s="629"/>
      <c r="C5861" s="630"/>
      <c r="D5861" s="630"/>
      <c r="E5861" s="664"/>
      <c r="F5861" s="637"/>
      <c r="G5861" s="637"/>
      <c r="H5861" s="637"/>
      <c r="I5861" s="630"/>
    </row>
    <row r="5862" spans="1:9">
      <c r="A5862" s="669"/>
      <c r="B5862" s="629"/>
      <c r="C5862" s="630"/>
      <c r="D5862" s="630"/>
      <c r="E5862" s="664"/>
      <c r="F5862" s="632"/>
      <c r="G5862" s="632"/>
      <c r="H5862" s="632"/>
      <c r="I5862" s="633"/>
    </row>
    <row r="5863" spans="1:9">
      <c r="A5863" s="669"/>
      <c r="B5863" s="629"/>
      <c r="C5863" s="630"/>
      <c r="D5863" s="630"/>
      <c r="E5863" s="664"/>
      <c r="F5863" s="637"/>
      <c r="G5863" s="637"/>
      <c r="H5863" s="637"/>
      <c r="I5863" s="630"/>
    </row>
    <row r="5864" spans="1:9">
      <c r="A5864" s="669"/>
      <c r="B5864" s="629"/>
      <c r="C5864" s="630"/>
      <c r="D5864" s="630"/>
      <c r="E5864" s="664"/>
      <c r="F5864" s="632"/>
      <c r="G5864" s="632"/>
      <c r="H5864" s="632"/>
      <c r="I5864" s="633"/>
    </row>
    <row r="5865" spans="1:9">
      <c r="A5865" s="669"/>
      <c r="B5865" s="629"/>
      <c r="C5865" s="630"/>
      <c r="D5865" s="630"/>
      <c r="E5865" s="664"/>
      <c r="F5865" s="637"/>
      <c r="G5865" s="637"/>
      <c r="H5865" s="637"/>
      <c r="I5865" s="630"/>
    </row>
    <row r="5866" spans="1:9">
      <c r="A5866" s="669"/>
      <c r="B5866" s="629"/>
      <c r="C5866" s="630"/>
      <c r="D5866" s="630"/>
      <c r="E5866" s="664"/>
      <c r="F5866" s="632"/>
      <c r="G5866" s="632"/>
      <c r="H5866" s="632"/>
      <c r="I5866" s="633"/>
    </row>
    <row r="5867" spans="1:9">
      <c r="A5867" s="669"/>
      <c r="B5867" s="629"/>
      <c r="C5867" s="630"/>
      <c r="D5867" s="630"/>
      <c r="E5867" s="664"/>
      <c r="F5867" s="637"/>
      <c r="G5867" s="637"/>
      <c r="H5867" s="637"/>
      <c r="I5867" s="630"/>
    </row>
    <row r="5868" spans="1:9">
      <c r="A5868" s="669"/>
      <c r="B5868" s="629"/>
      <c r="C5868" s="630"/>
      <c r="D5868" s="630"/>
      <c r="E5868" s="664"/>
      <c r="F5868" s="632"/>
      <c r="G5868" s="632"/>
      <c r="H5868" s="632"/>
      <c r="I5868" s="633"/>
    </row>
    <row r="5869" spans="1:9">
      <c r="A5869" s="669"/>
      <c r="B5869" s="629"/>
      <c r="C5869" s="630"/>
      <c r="D5869" s="630"/>
      <c r="E5869" s="664"/>
      <c r="F5869" s="637"/>
      <c r="G5869" s="637"/>
      <c r="H5869" s="637"/>
      <c r="I5869" s="630"/>
    </row>
    <row r="5870" spans="1:9">
      <c r="A5870" s="669"/>
      <c r="B5870" s="629"/>
      <c r="C5870" s="630"/>
      <c r="D5870" s="630"/>
      <c r="E5870" s="664"/>
      <c r="F5870" s="632"/>
      <c r="G5870" s="632"/>
      <c r="H5870" s="632"/>
      <c r="I5870" s="633"/>
    </row>
    <row r="5871" spans="1:9">
      <c r="A5871" s="669"/>
      <c r="B5871" s="629"/>
      <c r="C5871" s="630"/>
      <c r="D5871" s="630"/>
      <c r="E5871" s="664"/>
      <c r="F5871" s="637"/>
      <c r="G5871" s="637"/>
      <c r="H5871" s="637"/>
      <c r="I5871" s="630"/>
    </row>
    <row r="5872" spans="1:9">
      <c r="A5872" s="669"/>
      <c r="B5872" s="629"/>
      <c r="C5872" s="630"/>
      <c r="D5872" s="630"/>
      <c r="E5872" s="664"/>
      <c r="F5872" s="632"/>
      <c r="G5872" s="632"/>
      <c r="H5872" s="632"/>
      <c r="I5872" s="633"/>
    </row>
    <row r="5873" spans="1:9">
      <c r="A5873" s="669"/>
      <c r="B5873" s="629"/>
      <c r="C5873" s="630"/>
      <c r="D5873" s="630"/>
      <c r="E5873" s="664"/>
      <c r="F5873" s="637"/>
      <c r="G5873" s="637"/>
      <c r="H5873" s="637"/>
      <c r="I5873" s="630"/>
    </row>
    <row r="5874" spans="1:9">
      <c r="A5874" s="669"/>
      <c r="B5874" s="629"/>
      <c r="C5874" s="630"/>
      <c r="D5874" s="630"/>
      <c r="E5874" s="664"/>
      <c r="F5874" s="632"/>
      <c r="G5874" s="632"/>
      <c r="H5874" s="632"/>
      <c r="I5874" s="633"/>
    </row>
    <row r="5875" spans="1:9">
      <c r="A5875" s="669"/>
      <c r="B5875" s="629"/>
      <c r="C5875" s="630"/>
      <c r="D5875" s="630"/>
      <c r="E5875" s="664"/>
      <c r="F5875" s="637"/>
      <c r="G5875" s="637"/>
      <c r="H5875" s="637"/>
      <c r="I5875" s="630"/>
    </row>
    <row r="5876" spans="1:9">
      <c r="A5876" s="669"/>
      <c r="B5876" s="629"/>
      <c r="C5876" s="630"/>
      <c r="D5876" s="630"/>
      <c r="E5876" s="664"/>
      <c r="F5876" s="632"/>
      <c r="G5876" s="632"/>
      <c r="H5876" s="632"/>
      <c r="I5876" s="633"/>
    </row>
    <row r="5877" spans="1:9">
      <c r="A5877" s="630"/>
      <c r="B5877" s="629"/>
      <c r="C5877" s="630"/>
      <c r="D5877" s="630"/>
      <c r="E5877" s="664"/>
      <c r="F5877" s="637"/>
      <c r="G5877" s="637"/>
      <c r="H5877" s="637"/>
      <c r="I5877" s="630"/>
    </row>
    <row r="5878" spans="1:9">
      <c r="A5878" s="669"/>
      <c r="B5878" s="629"/>
      <c r="C5878" s="630"/>
      <c r="D5878" s="630"/>
      <c r="E5878" s="664"/>
      <c r="F5878" s="632"/>
      <c r="G5878" s="632"/>
      <c r="H5878" s="632"/>
      <c r="I5878" s="633"/>
    </row>
    <row r="5879" spans="1:9">
      <c r="A5879" s="669"/>
      <c r="B5879" s="629"/>
      <c r="C5879" s="630"/>
      <c r="D5879" s="630"/>
      <c r="E5879" s="664"/>
      <c r="F5879" s="637"/>
      <c r="G5879" s="637"/>
      <c r="H5879" s="637"/>
      <c r="I5879" s="630"/>
    </row>
    <row r="5880" spans="1:9">
      <c r="A5880" s="669"/>
      <c r="B5880" s="689"/>
      <c r="C5880" s="690"/>
      <c r="D5880" s="690"/>
      <c r="E5880" s="637"/>
      <c r="F5880" s="637"/>
      <c r="G5880" s="637"/>
      <c r="H5880" s="637"/>
      <c r="I5880" s="633"/>
    </row>
    <row r="5881" spans="1:9">
      <c r="A5881" s="669"/>
      <c r="B5881" s="629"/>
      <c r="C5881" s="630"/>
      <c r="D5881" s="630"/>
      <c r="E5881" s="664"/>
      <c r="F5881" s="632"/>
      <c r="G5881" s="632"/>
      <c r="H5881" s="632"/>
      <c r="I5881" s="633"/>
    </row>
    <row r="5882" spans="1:9">
      <c r="A5882" s="669"/>
      <c r="B5882" s="629"/>
      <c r="C5882" s="630"/>
      <c r="D5882" s="630"/>
      <c r="E5882" s="664"/>
      <c r="F5882" s="637"/>
      <c r="G5882" s="637"/>
      <c r="H5882" s="637"/>
      <c r="I5882" s="630"/>
    </row>
    <row r="5883" spans="1:9">
      <c r="A5883" s="669"/>
      <c r="B5883" s="629"/>
      <c r="C5883" s="630"/>
      <c r="D5883" s="630"/>
      <c r="E5883" s="664"/>
      <c r="F5883" s="632"/>
      <c r="G5883" s="632"/>
      <c r="H5883" s="632"/>
      <c r="I5883" s="633"/>
    </row>
    <row r="5884" spans="1:9">
      <c r="A5884" s="669"/>
      <c r="B5884" s="629"/>
      <c r="C5884" s="630"/>
      <c r="D5884" s="630"/>
      <c r="E5884" s="664"/>
      <c r="F5884" s="637"/>
      <c r="G5884" s="637"/>
      <c r="H5884" s="637"/>
      <c r="I5884" s="630"/>
    </row>
    <row r="5885" spans="1:9">
      <c r="A5885" s="669"/>
      <c r="B5885" s="629"/>
      <c r="C5885" s="630"/>
      <c r="D5885" s="630"/>
      <c r="E5885" s="664"/>
      <c r="F5885" s="632"/>
      <c r="G5885" s="632"/>
      <c r="H5885" s="632"/>
      <c r="I5885" s="633"/>
    </row>
    <row r="5886" spans="1:9">
      <c r="A5886" s="669"/>
      <c r="B5886" s="629"/>
      <c r="C5886" s="630"/>
      <c r="D5886" s="630"/>
      <c r="E5886" s="664"/>
      <c r="F5886" s="637"/>
      <c r="G5886" s="637"/>
      <c r="H5886" s="637"/>
      <c r="I5886" s="630"/>
    </row>
    <row r="5887" spans="1:9">
      <c r="A5887" s="669"/>
      <c r="B5887" s="629"/>
      <c r="C5887" s="630"/>
      <c r="D5887" s="630"/>
      <c r="E5887" s="664"/>
      <c r="F5887" s="632"/>
      <c r="G5887" s="632"/>
      <c r="H5887" s="632"/>
      <c r="I5887" s="633"/>
    </row>
    <row r="5888" spans="1:9">
      <c r="A5888" s="669"/>
      <c r="B5888" s="629"/>
      <c r="C5888" s="630"/>
      <c r="D5888" s="630"/>
      <c r="E5888" s="664"/>
      <c r="F5888" s="637"/>
      <c r="G5888" s="637"/>
      <c r="H5888" s="637"/>
      <c r="I5888" s="630"/>
    </row>
    <row r="5889" spans="1:9">
      <c r="A5889" s="669"/>
      <c r="B5889" s="689"/>
      <c r="C5889" s="690"/>
      <c r="D5889" s="690"/>
      <c r="E5889" s="637"/>
      <c r="F5889" s="637"/>
      <c r="G5889" s="637"/>
      <c r="H5889" s="637"/>
      <c r="I5889" s="633"/>
    </row>
    <row r="5890" spans="1:9">
      <c r="A5890" s="669"/>
      <c r="B5890" s="629"/>
      <c r="C5890" s="630"/>
      <c r="D5890" s="630"/>
      <c r="E5890" s="664"/>
      <c r="F5890" s="632"/>
      <c r="G5890" s="632"/>
      <c r="H5890" s="632"/>
      <c r="I5890" s="633"/>
    </row>
    <row r="5891" spans="1:9">
      <c r="A5891" s="669"/>
      <c r="B5891" s="629"/>
      <c r="C5891" s="630"/>
      <c r="D5891" s="630"/>
      <c r="E5891" s="664"/>
      <c r="F5891" s="637"/>
      <c r="G5891" s="637"/>
      <c r="H5891" s="637"/>
      <c r="I5891" s="630"/>
    </row>
    <row r="5892" spans="1:9">
      <c r="A5892" s="669"/>
      <c r="B5892" s="629"/>
      <c r="C5892" s="630"/>
      <c r="D5892" s="630"/>
      <c r="E5892" s="664"/>
      <c r="F5892" s="632"/>
      <c r="G5892" s="632"/>
      <c r="H5892" s="632"/>
      <c r="I5892" s="633"/>
    </row>
    <row r="5893" spans="1:9">
      <c r="A5893" s="669"/>
      <c r="B5893" s="629"/>
      <c r="C5893" s="630"/>
      <c r="D5893" s="630"/>
      <c r="E5893" s="664"/>
      <c r="F5893" s="637"/>
      <c r="G5893" s="637"/>
      <c r="H5893" s="637"/>
      <c r="I5893" s="630"/>
    </row>
    <row r="5894" spans="1:9">
      <c r="A5894" s="669"/>
      <c r="B5894" s="629"/>
      <c r="C5894" s="630"/>
      <c r="D5894" s="630"/>
      <c r="E5894" s="664"/>
      <c r="F5894" s="632"/>
      <c r="G5894" s="632"/>
      <c r="H5894" s="632"/>
      <c r="I5894" s="633"/>
    </row>
    <row r="5895" spans="1:9">
      <c r="A5895" s="669"/>
      <c r="B5895" s="689"/>
      <c r="C5895" s="690"/>
      <c r="D5895" s="690"/>
      <c r="E5895" s="637"/>
      <c r="F5895" s="637"/>
      <c r="G5895" s="637"/>
      <c r="H5895" s="637"/>
      <c r="I5895" s="633"/>
    </row>
    <row r="5896" spans="1:9">
      <c r="A5896" s="669"/>
      <c r="B5896" s="689"/>
      <c r="C5896" s="690"/>
      <c r="D5896" s="690"/>
      <c r="E5896" s="637"/>
      <c r="F5896" s="637"/>
      <c r="G5896" s="637"/>
      <c r="H5896" s="637"/>
      <c r="I5896" s="633"/>
    </row>
    <row r="5897" spans="1:9">
      <c r="A5897" s="669"/>
      <c r="B5897" s="629"/>
      <c r="C5897" s="630"/>
      <c r="D5897" s="630"/>
      <c r="E5897" s="664"/>
      <c r="F5897" s="637"/>
      <c r="G5897" s="637"/>
      <c r="H5897" s="637"/>
      <c r="I5897" s="630"/>
    </row>
    <row r="5898" spans="1:9">
      <c r="A5898" s="630"/>
      <c r="B5898" s="629"/>
      <c r="C5898" s="630"/>
      <c r="D5898" s="630"/>
      <c r="E5898" s="664"/>
      <c r="F5898" s="632"/>
      <c r="G5898" s="632"/>
      <c r="H5898" s="632"/>
      <c r="I5898" s="633"/>
    </row>
    <row r="5899" spans="1:9">
      <c r="A5899" s="669"/>
      <c r="B5899" s="629"/>
      <c r="C5899" s="630"/>
      <c r="D5899" s="630"/>
      <c r="E5899" s="664"/>
      <c r="F5899" s="637"/>
      <c r="G5899" s="637"/>
      <c r="H5899" s="637"/>
      <c r="I5899" s="630"/>
    </row>
    <row r="5900" spans="1:9">
      <c r="A5900" s="669"/>
      <c r="B5900" s="629"/>
      <c r="C5900" s="630"/>
      <c r="D5900" s="630"/>
      <c r="E5900" s="664"/>
      <c r="F5900" s="632"/>
      <c r="G5900" s="632"/>
      <c r="H5900" s="632"/>
      <c r="I5900" s="633"/>
    </row>
    <row r="5901" spans="1:9">
      <c r="A5901" s="669"/>
      <c r="B5901" s="629"/>
      <c r="C5901" s="630"/>
      <c r="D5901" s="630"/>
      <c r="E5901" s="664"/>
      <c r="F5901" s="637"/>
      <c r="G5901" s="637"/>
      <c r="H5901" s="637"/>
      <c r="I5901" s="630"/>
    </row>
    <row r="5902" spans="1:9">
      <c r="A5902" s="669"/>
      <c r="B5902" s="629"/>
      <c r="C5902" s="630"/>
      <c r="D5902" s="630"/>
      <c r="E5902" s="664"/>
      <c r="F5902" s="632"/>
      <c r="G5902" s="632"/>
      <c r="H5902" s="632"/>
      <c r="I5902" s="633"/>
    </row>
    <row r="5903" spans="1:9">
      <c r="A5903" s="669"/>
      <c r="B5903" s="629"/>
      <c r="C5903" s="630"/>
      <c r="D5903" s="630"/>
      <c r="E5903" s="664"/>
      <c r="F5903" s="637"/>
      <c r="G5903" s="637"/>
      <c r="H5903" s="637"/>
      <c r="I5903" s="630"/>
    </row>
    <row r="5904" spans="1:9">
      <c r="A5904" s="669"/>
      <c r="B5904" s="689"/>
      <c r="C5904" s="690"/>
      <c r="D5904" s="690"/>
      <c r="E5904" s="637"/>
      <c r="F5904" s="637"/>
      <c r="G5904" s="637"/>
      <c r="H5904" s="637"/>
      <c r="I5904" s="633"/>
    </row>
    <row r="5905" spans="1:9">
      <c r="A5905" s="669"/>
      <c r="B5905" s="629"/>
      <c r="C5905" s="630"/>
      <c r="D5905" s="630"/>
      <c r="E5905" s="664"/>
      <c r="F5905" s="632"/>
      <c r="G5905" s="632"/>
      <c r="H5905" s="632"/>
      <c r="I5905" s="633"/>
    </row>
    <row r="5906" spans="1:9">
      <c r="A5906" s="669"/>
      <c r="B5906" s="629"/>
      <c r="C5906" s="630"/>
      <c r="D5906" s="630"/>
      <c r="E5906" s="664"/>
      <c r="F5906" s="637"/>
      <c r="G5906" s="637"/>
      <c r="H5906" s="637"/>
      <c r="I5906" s="630"/>
    </row>
    <row r="5907" spans="1:9">
      <c r="A5907" s="669"/>
      <c r="B5907" s="629"/>
      <c r="C5907" s="630"/>
      <c r="D5907" s="630"/>
      <c r="E5907" s="664"/>
      <c r="F5907" s="632"/>
      <c r="G5907" s="632"/>
      <c r="H5907" s="632"/>
      <c r="I5907" s="633"/>
    </row>
    <row r="5908" spans="1:9">
      <c r="A5908" s="669"/>
      <c r="B5908" s="629"/>
      <c r="C5908" s="630"/>
      <c r="D5908" s="630"/>
      <c r="E5908" s="664"/>
      <c r="F5908" s="637"/>
      <c r="G5908" s="637"/>
      <c r="H5908" s="637"/>
      <c r="I5908" s="630"/>
    </row>
    <row r="5909" spans="1:9">
      <c r="A5909" s="669"/>
      <c r="B5909" s="629"/>
      <c r="C5909" s="630"/>
      <c r="D5909" s="630"/>
      <c r="E5909" s="664"/>
      <c r="F5909" s="632"/>
      <c r="G5909" s="632"/>
      <c r="H5909" s="632"/>
      <c r="I5909" s="633"/>
    </row>
    <row r="5910" spans="1:9">
      <c r="A5910" s="630"/>
      <c r="B5910" s="629"/>
      <c r="C5910" s="630"/>
      <c r="D5910" s="630"/>
      <c r="E5910" s="664"/>
      <c r="F5910" s="637"/>
      <c r="G5910" s="637"/>
      <c r="H5910" s="637"/>
      <c r="I5910" s="630"/>
    </row>
    <row r="5911" spans="1:9">
      <c r="A5911" s="630"/>
      <c r="B5911" s="629"/>
      <c r="C5911" s="630"/>
      <c r="D5911" s="630"/>
      <c r="E5911" s="664"/>
      <c r="F5911" s="632"/>
      <c r="G5911" s="632"/>
      <c r="H5911" s="632"/>
      <c r="I5911" s="633"/>
    </row>
    <row r="5912" spans="1:9">
      <c r="A5912" s="630"/>
      <c r="B5912" s="629"/>
      <c r="C5912" s="630"/>
      <c r="D5912" s="630"/>
      <c r="E5912" s="664"/>
      <c r="F5912" s="637"/>
      <c r="G5912" s="637"/>
      <c r="H5912" s="637"/>
      <c r="I5912" s="630"/>
    </row>
    <row r="5913" spans="1:9">
      <c r="A5913" s="630"/>
      <c r="B5913" s="629"/>
      <c r="C5913" s="630"/>
      <c r="D5913" s="630"/>
      <c r="E5913" s="664"/>
      <c r="F5913" s="632"/>
      <c r="G5913" s="632"/>
      <c r="H5913" s="632"/>
      <c r="I5913" s="633"/>
    </row>
    <row r="5914" spans="1:9">
      <c r="A5914" s="630"/>
      <c r="B5914" s="629"/>
      <c r="C5914" s="630"/>
      <c r="D5914" s="630"/>
      <c r="E5914" s="664"/>
      <c r="F5914" s="637"/>
      <c r="G5914" s="637"/>
      <c r="H5914" s="637"/>
      <c r="I5914" s="630"/>
    </row>
    <row r="5915" spans="1:9">
      <c r="A5915" s="630"/>
      <c r="B5915" s="629"/>
      <c r="C5915" s="630"/>
      <c r="D5915" s="630"/>
      <c r="E5915" s="664"/>
      <c r="F5915" s="632"/>
      <c r="G5915" s="632"/>
      <c r="H5915" s="632"/>
      <c r="I5915" s="633"/>
    </row>
    <row r="5916" spans="1:9">
      <c r="A5916" s="630"/>
      <c r="B5916" s="689"/>
      <c r="C5916" s="690"/>
      <c r="D5916" s="690"/>
      <c r="E5916" s="637"/>
      <c r="F5916" s="637"/>
      <c r="G5916" s="637"/>
      <c r="H5916" s="637"/>
      <c r="I5916" s="633"/>
    </row>
    <row r="5917" spans="1:9">
      <c r="A5917" s="630"/>
      <c r="B5917" s="629"/>
      <c r="C5917" s="630"/>
      <c r="D5917" s="630"/>
      <c r="E5917" s="664"/>
      <c r="F5917" s="637"/>
      <c r="G5917" s="637"/>
      <c r="H5917" s="637"/>
      <c r="I5917" s="630"/>
    </row>
    <row r="5918" spans="1:9">
      <c r="A5918" s="630"/>
      <c r="B5918" s="629"/>
      <c r="C5918" s="630"/>
      <c r="D5918" s="630"/>
      <c r="E5918" s="664"/>
      <c r="F5918" s="632"/>
      <c r="G5918" s="632"/>
      <c r="H5918" s="632"/>
      <c r="I5918" s="633"/>
    </row>
    <row r="5919" spans="1:9">
      <c r="A5919" s="630"/>
      <c r="B5919" s="629"/>
      <c r="C5919" s="630"/>
      <c r="D5919" s="630"/>
      <c r="E5919" s="664"/>
      <c r="F5919" s="637"/>
      <c r="G5919" s="637"/>
      <c r="H5919" s="637"/>
      <c r="I5919" s="630"/>
    </row>
    <row r="5920" spans="1:9">
      <c r="A5920" s="630"/>
      <c r="B5920" s="629"/>
      <c r="C5920" s="630"/>
      <c r="D5920" s="630"/>
      <c r="E5920" s="664"/>
      <c r="F5920" s="632"/>
      <c r="G5920" s="632"/>
      <c r="H5920" s="632"/>
      <c r="I5920" s="633"/>
    </row>
    <row r="5921" spans="1:9">
      <c r="A5921" s="630"/>
      <c r="B5921" s="629"/>
      <c r="C5921" s="630"/>
      <c r="D5921" s="630"/>
      <c r="E5921" s="664"/>
      <c r="F5921" s="637"/>
      <c r="G5921" s="637"/>
      <c r="H5921" s="637"/>
      <c r="I5921" s="630"/>
    </row>
    <row r="5922" spans="1:9">
      <c r="A5922" s="630"/>
      <c r="B5922" s="629"/>
      <c r="C5922" s="630"/>
      <c r="D5922" s="630"/>
      <c r="E5922" s="664"/>
      <c r="F5922" s="632"/>
      <c r="G5922" s="632"/>
      <c r="H5922" s="632"/>
      <c r="I5922" s="633"/>
    </row>
    <row r="5923" spans="1:9">
      <c r="A5923" s="630"/>
      <c r="B5923" s="629"/>
      <c r="C5923" s="630"/>
      <c r="D5923" s="630"/>
      <c r="E5923" s="664"/>
      <c r="F5923" s="637"/>
      <c r="G5923" s="637"/>
      <c r="H5923" s="637"/>
      <c r="I5923" s="630"/>
    </row>
    <row r="5924" spans="1:9">
      <c r="A5924" s="630"/>
      <c r="B5924" s="629"/>
      <c r="C5924" s="630"/>
      <c r="D5924" s="630"/>
      <c r="E5924" s="664"/>
      <c r="F5924" s="632"/>
      <c r="G5924" s="632"/>
      <c r="H5924" s="632"/>
      <c r="I5924" s="633"/>
    </row>
    <row r="5925" spans="1:9">
      <c r="A5925" s="630"/>
      <c r="B5925" s="629"/>
      <c r="C5925" s="630"/>
      <c r="D5925" s="630"/>
      <c r="E5925" s="664"/>
      <c r="F5925" s="637"/>
      <c r="G5925" s="637"/>
      <c r="H5925" s="637"/>
      <c r="I5925" s="630"/>
    </row>
    <row r="5926" spans="1:9">
      <c r="A5926" s="630"/>
      <c r="B5926" s="689"/>
      <c r="C5926" s="690"/>
      <c r="D5926" s="690"/>
      <c r="E5926" s="637"/>
      <c r="F5926" s="637"/>
      <c r="G5926" s="637"/>
      <c r="H5926" s="637"/>
      <c r="I5926" s="633"/>
    </row>
    <row r="5927" spans="1:9">
      <c r="A5927" s="630"/>
      <c r="B5927" s="629"/>
      <c r="C5927" s="630"/>
      <c r="D5927" s="630"/>
      <c r="E5927" s="664"/>
      <c r="F5927" s="632"/>
      <c r="G5927" s="632"/>
      <c r="H5927" s="632"/>
      <c r="I5927" s="633"/>
    </row>
    <row r="5928" spans="1:9">
      <c r="A5928" s="630"/>
      <c r="B5928" s="629"/>
      <c r="C5928" s="630"/>
      <c r="D5928" s="630"/>
      <c r="E5928" s="664"/>
      <c r="F5928" s="637"/>
      <c r="G5928" s="637"/>
      <c r="H5928" s="637"/>
      <c r="I5928" s="630"/>
    </row>
    <row r="5929" spans="1:9">
      <c r="A5929" s="630"/>
      <c r="B5929" s="629"/>
      <c r="C5929" s="630"/>
      <c r="D5929" s="630"/>
      <c r="E5929" s="664"/>
      <c r="F5929" s="632"/>
      <c r="G5929" s="632"/>
      <c r="H5929" s="632"/>
      <c r="I5929" s="633"/>
    </row>
    <row r="5930" spans="1:9">
      <c r="A5930" s="630"/>
      <c r="B5930" s="629"/>
      <c r="C5930" s="630"/>
      <c r="D5930" s="630"/>
      <c r="E5930" s="664"/>
      <c r="F5930" s="637"/>
      <c r="G5930" s="637"/>
      <c r="H5930" s="637"/>
      <c r="I5930" s="630"/>
    </row>
    <row r="5931" spans="1:9">
      <c r="A5931" s="630"/>
      <c r="B5931" s="629"/>
      <c r="C5931" s="630"/>
      <c r="D5931" s="630"/>
      <c r="E5931" s="664"/>
      <c r="F5931" s="632"/>
      <c r="G5931" s="632"/>
      <c r="H5931" s="632"/>
      <c r="I5931" s="633"/>
    </row>
    <row r="5932" spans="1:9">
      <c r="A5932" s="630"/>
      <c r="B5932" s="629"/>
      <c r="C5932" s="630"/>
      <c r="D5932" s="630"/>
      <c r="E5932" s="664"/>
      <c r="F5932" s="637"/>
      <c r="G5932" s="637"/>
      <c r="H5932" s="637"/>
      <c r="I5932" s="630"/>
    </row>
    <row r="5933" spans="1:9">
      <c r="A5933" s="630"/>
      <c r="B5933" s="629"/>
      <c r="C5933" s="630"/>
      <c r="D5933" s="630"/>
      <c r="E5933" s="664"/>
      <c r="F5933" s="632"/>
      <c r="G5933" s="632"/>
      <c r="H5933" s="632"/>
      <c r="I5933" s="633"/>
    </row>
    <row r="5934" spans="1:9">
      <c r="A5934" s="630"/>
      <c r="B5934" s="629"/>
      <c r="C5934" s="630"/>
      <c r="D5934" s="630"/>
      <c r="E5934" s="664"/>
      <c r="F5934" s="637"/>
      <c r="G5934" s="637"/>
      <c r="H5934" s="637"/>
      <c r="I5934" s="630"/>
    </row>
    <row r="5935" spans="1:9">
      <c r="A5935" s="630"/>
      <c r="B5935" s="629"/>
      <c r="C5935" s="630"/>
      <c r="D5935" s="630"/>
      <c r="E5935" s="664"/>
      <c r="F5935" s="632"/>
      <c r="G5935" s="632"/>
      <c r="H5935" s="632"/>
      <c r="I5935" s="633"/>
    </row>
    <row r="5936" spans="1:9">
      <c r="A5936" s="630"/>
      <c r="B5936" s="629"/>
      <c r="C5936" s="630"/>
      <c r="D5936" s="630"/>
      <c r="E5936" s="664"/>
      <c r="F5936" s="637"/>
      <c r="G5936" s="637"/>
      <c r="H5936" s="637"/>
      <c r="I5936" s="630"/>
    </row>
    <row r="5937" spans="1:9">
      <c r="A5937" s="630"/>
      <c r="B5937" s="689"/>
      <c r="C5937" s="690"/>
      <c r="D5937" s="690"/>
      <c r="E5937" s="637"/>
      <c r="F5937" s="637"/>
      <c r="G5937" s="637"/>
      <c r="H5937" s="637"/>
      <c r="I5937" s="633"/>
    </row>
    <row r="5938" spans="1:9">
      <c r="A5938" s="630"/>
      <c r="B5938" s="629"/>
      <c r="C5938" s="630"/>
      <c r="D5938" s="630"/>
      <c r="E5938" s="664"/>
      <c r="F5938" s="632"/>
      <c r="G5938" s="632"/>
      <c r="H5938" s="632"/>
      <c r="I5938" s="633"/>
    </row>
    <row r="5939" spans="1:9">
      <c r="A5939" s="630"/>
      <c r="B5939" s="629"/>
      <c r="C5939" s="630"/>
      <c r="D5939" s="630"/>
      <c r="E5939" s="664"/>
      <c r="F5939" s="637"/>
      <c r="G5939" s="637"/>
      <c r="H5939" s="637"/>
      <c r="I5939" s="630"/>
    </row>
    <row r="5940" spans="1:9">
      <c r="A5940" s="630"/>
      <c r="B5940" s="689"/>
      <c r="C5940" s="690"/>
      <c r="D5940" s="690"/>
      <c r="E5940" s="637"/>
      <c r="F5940" s="637"/>
      <c r="G5940" s="637"/>
      <c r="H5940" s="637"/>
      <c r="I5940" s="633"/>
    </row>
    <row r="5941" spans="1:9">
      <c r="A5941" s="630"/>
      <c r="B5941" s="629"/>
      <c r="C5941" s="630"/>
      <c r="D5941" s="630"/>
      <c r="E5941" s="664"/>
      <c r="F5941" s="632"/>
      <c r="G5941" s="632"/>
      <c r="H5941" s="632"/>
      <c r="I5941" s="633"/>
    </row>
    <row r="5942" spans="1:9">
      <c r="A5942" s="630"/>
      <c r="B5942" s="629"/>
      <c r="C5942" s="630"/>
      <c r="D5942" s="630"/>
      <c r="E5942" s="664"/>
      <c r="F5942" s="637"/>
      <c r="G5942" s="637"/>
      <c r="H5942" s="637"/>
      <c r="I5942" s="630"/>
    </row>
    <row r="5943" spans="1:9">
      <c r="A5943" s="630"/>
      <c r="B5943" s="629"/>
      <c r="C5943" s="630"/>
      <c r="D5943" s="630"/>
      <c r="E5943" s="664"/>
      <c r="F5943" s="632"/>
      <c r="G5943" s="632"/>
      <c r="H5943" s="632"/>
      <c r="I5943" s="633"/>
    </row>
    <row r="5944" spans="1:9">
      <c r="A5944" s="630"/>
      <c r="B5944" s="629"/>
      <c r="C5944" s="630"/>
      <c r="D5944" s="630"/>
      <c r="E5944" s="664"/>
      <c r="F5944" s="637"/>
      <c r="G5944" s="637"/>
      <c r="H5944" s="637"/>
      <c r="I5944" s="630"/>
    </row>
    <row r="5945" spans="1:9">
      <c r="A5945" s="630"/>
      <c r="B5945" s="629"/>
      <c r="C5945" s="630"/>
      <c r="D5945" s="630"/>
      <c r="E5945" s="664"/>
      <c r="F5945" s="632"/>
      <c r="G5945" s="632"/>
      <c r="H5945" s="632"/>
      <c r="I5945" s="633"/>
    </row>
    <row r="5946" spans="1:9">
      <c r="A5946" s="630"/>
      <c r="B5946" s="629"/>
      <c r="C5946" s="630"/>
      <c r="D5946" s="630"/>
      <c r="E5946" s="664"/>
      <c r="F5946" s="637"/>
      <c r="G5946" s="637"/>
      <c r="H5946" s="637"/>
      <c r="I5946" s="630"/>
    </row>
    <row r="5947" spans="1:9">
      <c r="A5947" s="630"/>
      <c r="B5947" s="629"/>
      <c r="C5947" s="630"/>
      <c r="D5947" s="630"/>
      <c r="E5947" s="664"/>
      <c r="F5947" s="632"/>
      <c r="G5947" s="632"/>
      <c r="H5947" s="632"/>
      <c r="I5947" s="633"/>
    </row>
    <row r="5948" spans="1:9">
      <c r="A5948" s="630"/>
      <c r="B5948" s="629"/>
      <c r="C5948" s="630"/>
      <c r="D5948" s="630"/>
      <c r="E5948" s="664"/>
      <c r="F5948" s="637"/>
      <c r="G5948" s="637"/>
      <c r="H5948" s="637"/>
      <c r="I5948" s="630"/>
    </row>
    <row r="5949" spans="1:9">
      <c r="A5949" s="630"/>
      <c r="B5949" s="629"/>
      <c r="C5949" s="630"/>
      <c r="D5949" s="630"/>
      <c r="E5949" s="664"/>
      <c r="F5949" s="632"/>
      <c r="G5949" s="632"/>
      <c r="H5949" s="632"/>
      <c r="I5949" s="633"/>
    </row>
    <row r="5950" spans="1:9">
      <c r="A5950" s="630"/>
      <c r="B5950" s="629"/>
      <c r="C5950" s="630"/>
      <c r="D5950" s="630"/>
      <c r="E5950" s="664"/>
      <c r="F5950" s="637"/>
      <c r="G5950" s="637"/>
      <c r="H5950" s="637"/>
      <c r="I5950" s="630"/>
    </row>
    <row r="5951" spans="1:9">
      <c r="A5951" s="630"/>
      <c r="B5951" s="629"/>
      <c r="C5951" s="630"/>
      <c r="D5951" s="630"/>
      <c r="E5951" s="664"/>
      <c r="F5951" s="632"/>
      <c r="G5951" s="632"/>
      <c r="H5951" s="632"/>
      <c r="I5951" s="633"/>
    </row>
    <row r="5952" spans="1:9">
      <c r="A5952" s="630"/>
      <c r="B5952" s="629"/>
      <c r="C5952" s="630"/>
      <c r="D5952" s="630"/>
      <c r="E5952" s="664"/>
      <c r="F5952" s="637"/>
      <c r="G5952" s="637"/>
      <c r="H5952" s="637"/>
      <c r="I5952" s="630"/>
    </row>
    <row r="5953" spans="1:9">
      <c r="A5953" s="630"/>
      <c r="B5953" s="629"/>
      <c r="C5953" s="630"/>
      <c r="D5953" s="630"/>
      <c r="E5953" s="664"/>
      <c r="F5953" s="632"/>
      <c r="G5953" s="632"/>
      <c r="H5953" s="632"/>
      <c r="I5953" s="633"/>
    </row>
    <row r="5954" spans="1:9">
      <c r="A5954" s="630"/>
      <c r="B5954" s="629"/>
      <c r="C5954" s="630"/>
      <c r="D5954" s="630"/>
      <c r="E5954" s="664"/>
      <c r="F5954" s="637"/>
      <c r="G5954" s="637"/>
      <c r="H5954" s="637"/>
      <c r="I5954" s="630"/>
    </row>
    <row r="5955" spans="1:9">
      <c r="A5955" s="630"/>
      <c r="B5955" s="629"/>
      <c r="C5955" s="630"/>
      <c r="D5955" s="630"/>
      <c r="E5955" s="664"/>
      <c r="F5955" s="632"/>
      <c r="G5955" s="632"/>
      <c r="H5955" s="632"/>
      <c r="I5955" s="633"/>
    </row>
    <row r="5956" spans="1:9">
      <c r="A5956" s="630"/>
      <c r="B5956" s="629"/>
      <c r="C5956" s="630"/>
      <c r="D5956" s="630"/>
      <c r="E5956" s="664"/>
      <c r="F5956" s="637"/>
      <c r="G5956" s="637"/>
      <c r="H5956" s="637"/>
      <c r="I5956" s="630"/>
    </row>
    <row r="5957" spans="1:9">
      <c r="A5957" s="630"/>
      <c r="B5957" s="629"/>
      <c r="C5957" s="630"/>
      <c r="D5957" s="630"/>
      <c r="E5957" s="664"/>
      <c r="F5957" s="632"/>
      <c r="G5957" s="632"/>
      <c r="H5957" s="632"/>
      <c r="I5957" s="633"/>
    </row>
    <row r="5958" spans="1:9">
      <c r="A5958" s="630"/>
      <c r="B5958" s="629"/>
      <c r="C5958" s="630"/>
      <c r="D5958" s="630"/>
      <c r="E5958" s="664"/>
      <c r="F5958" s="637"/>
      <c r="G5958" s="637"/>
      <c r="H5958" s="637"/>
      <c r="I5958" s="630"/>
    </row>
    <row r="5959" spans="1:9">
      <c r="A5959" s="630"/>
      <c r="B5959" s="629"/>
      <c r="C5959" s="630"/>
      <c r="D5959" s="630"/>
      <c r="E5959" s="664"/>
      <c r="F5959" s="632"/>
      <c r="G5959" s="632"/>
      <c r="H5959" s="632"/>
      <c r="I5959" s="633"/>
    </row>
    <row r="5960" spans="1:9">
      <c r="A5960" s="630"/>
      <c r="B5960" s="629"/>
      <c r="C5960" s="630"/>
      <c r="D5960" s="630"/>
      <c r="E5960" s="664"/>
      <c r="F5960" s="637"/>
      <c r="G5960" s="637"/>
      <c r="H5960" s="637"/>
      <c r="I5960" s="630"/>
    </row>
    <row r="5961" spans="1:9">
      <c r="A5961" s="630"/>
      <c r="B5961" s="629"/>
      <c r="C5961" s="630"/>
      <c r="D5961" s="630"/>
      <c r="E5961" s="664"/>
      <c r="F5961" s="632"/>
      <c r="G5961" s="632"/>
      <c r="H5961" s="632"/>
      <c r="I5961" s="633"/>
    </row>
    <row r="5962" spans="1:9">
      <c r="A5962" s="630"/>
      <c r="B5962" s="629"/>
      <c r="C5962" s="630"/>
      <c r="D5962" s="630"/>
      <c r="E5962" s="664"/>
      <c r="F5962" s="637"/>
      <c r="G5962" s="637"/>
      <c r="H5962" s="637"/>
      <c r="I5962" s="630"/>
    </row>
    <row r="5963" spans="1:9">
      <c r="A5963" s="630"/>
      <c r="B5963" s="629"/>
      <c r="C5963" s="630"/>
      <c r="D5963" s="630"/>
      <c r="E5963" s="664"/>
      <c r="F5963" s="632"/>
      <c r="G5963" s="632"/>
      <c r="H5963" s="632"/>
      <c r="I5963" s="633"/>
    </row>
    <row r="5964" spans="1:9">
      <c r="A5964" s="630"/>
      <c r="B5964" s="629"/>
      <c r="C5964" s="630"/>
      <c r="D5964" s="630"/>
      <c r="E5964" s="664"/>
      <c r="F5964" s="637"/>
      <c r="G5964" s="637"/>
      <c r="H5964" s="637"/>
      <c r="I5964" s="630"/>
    </row>
    <row r="5965" spans="1:9">
      <c r="A5965" s="630"/>
      <c r="B5965" s="629"/>
      <c r="C5965" s="630"/>
      <c r="D5965" s="630"/>
      <c r="E5965" s="664"/>
      <c r="F5965" s="632"/>
      <c r="G5965" s="632"/>
      <c r="H5965" s="632"/>
      <c r="I5965" s="633"/>
    </row>
    <row r="5966" spans="1:9">
      <c r="A5966" s="630"/>
      <c r="B5966" s="629"/>
      <c r="C5966" s="630"/>
      <c r="D5966" s="630"/>
      <c r="E5966" s="664"/>
      <c r="F5966" s="637"/>
      <c r="G5966" s="637"/>
      <c r="H5966" s="637"/>
      <c r="I5966" s="630"/>
    </row>
    <row r="5967" spans="1:9">
      <c r="A5967" s="630"/>
      <c r="B5967" s="629"/>
      <c r="C5967" s="630"/>
      <c r="D5967" s="630"/>
      <c r="E5967" s="664"/>
      <c r="F5967" s="632"/>
      <c r="G5967" s="632"/>
      <c r="H5967" s="632"/>
      <c r="I5967" s="633"/>
    </row>
    <row r="5968" spans="1:9">
      <c r="A5968" s="630"/>
      <c r="B5968" s="629"/>
      <c r="C5968" s="630"/>
      <c r="D5968" s="630"/>
      <c r="E5968" s="664"/>
      <c r="F5968" s="637"/>
      <c r="G5968" s="637"/>
      <c r="H5968" s="637"/>
      <c r="I5968" s="630"/>
    </row>
    <row r="5969" spans="1:9">
      <c r="A5969" s="630"/>
      <c r="B5969" s="629"/>
      <c r="C5969" s="630"/>
      <c r="D5969" s="630"/>
      <c r="E5969" s="664"/>
      <c r="F5969" s="632"/>
      <c r="G5969" s="632"/>
      <c r="H5969" s="632"/>
      <c r="I5969" s="633"/>
    </row>
    <row r="5970" spans="1:9">
      <c r="A5970" s="630"/>
      <c r="B5970" s="629"/>
      <c r="C5970" s="630"/>
      <c r="D5970" s="630"/>
      <c r="E5970" s="664"/>
      <c r="F5970" s="637"/>
      <c r="G5970" s="637"/>
      <c r="H5970" s="637"/>
      <c r="I5970" s="630"/>
    </row>
    <row r="5971" spans="1:9">
      <c r="A5971" s="630"/>
      <c r="B5971" s="629"/>
      <c r="C5971" s="630"/>
      <c r="D5971" s="630"/>
      <c r="E5971" s="664"/>
      <c r="F5971" s="632"/>
      <c r="G5971" s="632"/>
      <c r="H5971" s="632"/>
      <c r="I5971" s="633"/>
    </row>
    <row r="5972" spans="1:9">
      <c r="A5972" s="630"/>
      <c r="B5972" s="629"/>
      <c r="C5972" s="630"/>
      <c r="D5972" s="630"/>
      <c r="E5972" s="664"/>
      <c r="F5972" s="637"/>
      <c r="G5972" s="637"/>
      <c r="H5972" s="637"/>
      <c r="I5972" s="630"/>
    </row>
    <row r="5973" spans="1:9">
      <c r="A5973" s="630"/>
      <c r="B5973" s="629"/>
      <c r="C5973" s="630"/>
      <c r="D5973" s="630"/>
      <c r="E5973" s="664"/>
      <c r="F5973" s="632"/>
      <c r="G5973" s="632"/>
      <c r="H5973" s="632"/>
      <c r="I5973" s="633"/>
    </row>
    <row r="5974" spans="1:9">
      <c r="A5974" s="630"/>
      <c r="B5974" s="629"/>
      <c r="C5974" s="630"/>
      <c r="D5974" s="630"/>
      <c r="E5974" s="664"/>
      <c r="F5974" s="637"/>
      <c r="G5974" s="637"/>
      <c r="H5974" s="637"/>
      <c r="I5974" s="630"/>
    </row>
    <row r="5975" spans="1:9">
      <c r="A5975" s="630"/>
      <c r="B5975" s="629"/>
      <c r="C5975" s="630"/>
      <c r="D5975" s="630"/>
      <c r="E5975" s="664"/>
      <c r="F5975" s="632"/>
      <c r="G5975" s="632"/>
      <c r="H5975" s="632"/>
      <c r="I5975" s="633"/>
    </row>
    <row r="5976" spans="1:9">
      <c r="A5976" s="630"/>
      <c r="B5976" s="629"/>
      <c r="C5976" s="630"/>
      <c r="D5976" s="630"/>
      <c r="E5976" s="664"/>
      <c r="F5976" s="637"/>
      <c r="G5976" s="637"/>
      <c r="H5976" s="637"/>
      <c r="I5976" s="630"/>
    </row>
    <row r="5977" spans="1:9">
      <c r="A5977" s="630"/>
      <c r="B5977" s="629"/>
      <c r="C5977" s="630"/>
      <c r="D5977" s="630"/>
      <c r="E5977" s="664"/>
      <c r="F5977" s="632"/>
      <c r="G5977" s="632"/>
      <c r="H5977" s="632"/>
      <c r="I5977" s="633"/>
    </row>
    <row r="5978" spans="1:9">
      <c r="A5978" s="630"/>
      <c r="B5978" s="689"/>
      <c r="C5978" s="690"/>
      <c r="D5978" s="690"/>
      <c r="E5978" s="637"/>
      <c r="F5978" s="637"/>
      <c r="G5978" s="637"/>
      <c r="H5978" s="637"/>
      <c r="I5978" s="633"/>
    </row>
    <row r="5979" spans="1:9">
      <c r="A5979" s="630"/>
      <c r="B5979" s="629"/>
      <c r="C5979" s="630"/>
      <c r="D5979" s="630"/>
      <c r="E5979" s="664"/>
      <c r="F5979" s="637"/>
      <c r="G5979" s="637"/>
      <c r="H5979" s="637"/>
      <c r="I5979" s="630"/>
    </row>
    <row r="5980" spans="1:9">
      <c r="A5980" s="630"/>
      <c r="B5980" s="629"/>
      <c r="C5980" s="630"/>
      <c r="D5980" s="630"/>
      <c r="E5980" s="664"/>
      <c r="F5980" s="632"/>
      <c r="G5980" s="632"/>
      <c r="H5980" s="632"/>
      <c r="I5980" s="633"/>
    </row>
    <row r="5981" spans="1:9">
      <c r="A5981" s="630"/>
      <c r="B5981" s="629"/>
      <c r="C5981" s="630"/>
      <c r="D5981" s="630"/>
      <c r="E5981" s="664"/>
      <c r="F5981" s="637"/>
      <c r="G5981" s="637"/>
      <c r="H5981" s="637"/>
      <c r="I5981" s="630"/>
    </row>
    <row r="5982" spans="1:9">
      <c r="A5982" s="630"/>
      <c r="B5982" s="629"/>
      <c r="C5982" s="630"/>
      <c r="D5982" s="630"/>
      <c r="E5982" s="664"/>
      <c r="F5982" s="632"/>
      <c r="G5982" s="632"/>
      <c r="H5982" s="632"/>
      <c r="I5982" s="633"/>
    </row>
    <row r="5983" spans="1:9">
      <c r="A5983" s="630"/>
      <c r="B5983" s="629"/>
      <c r="C5983" s="630"/>
      <c r="D5983" s="630"/>
      <c r="E5983" s="664"/>
      <c r="F5983" s="637"/>
      <c r="G5983" s="637"/>
      <c r="H5983" s="637"/>
      <c r="I5983" s="630"/>
    </row>
    <row r="5984" spans="1:9">
      <c r="A5984" s="630"/>
      <c r="B5984" s="629"/>
      <c r="C5984" s="630"/>
      <c r="D5984" s="630"/>
      <c r="E5984" s="664"/>
      <c r="F5984" s="632"/>
      <c r="G5984" s="632"/>
      <c r="H5984" s="632"/>
      <c r="I5984" s="633"/>
    </row>
    <row r="5985" spans="1:9">
      <c r="A5985" s="630"/>
      <c r="B5985" s="629"/>
      <c r="C5985" s="630"/>
      <c r="D5985" s="630"/>
      <c r="E5985" s="664"/>
      <c r="F5985" s="637"/>
      <c r="G5985" s="637"/>
      <c r="H5985" s="637"/>
      <c r="I5985" s="630"/>
    </row>
    <row r="5986" spans="1:9">
      <c r="A5986" s="630"/>
      <c r="B5986" s="629"/>
      <c r="C5986" s="630"/>
      <c r="D5986" s="630"/>
      <c r="E5986" s="664"/>
      <c r="F5986" s="632"/>
      <c r="G5986" s="632"/>
      <c r="H5986" s="632"/>
      <c r="I5986" s="633"/>
    </row>
    <row r="5987" spans="1:9">
      <c r="A5987" s="630"/>
      <c r="B5987" s="629"/>
      <c r="C5987" s="630"/>
      <c r="D5987" s="630"/>
      <c r="E5987" s="664"/>
      <c r="F5987" s="637"/>
      <c r="G5987" s="637"/>
      <c r="H5987" s="637"/>
      <c r="I5987" s="630"/>
    </row>
    <row r="5988" spans="1:9">
      <c r="A5988" s="630"/>
      <c r="B5988" s="629"/>
      <c r="C5988" s="630"/>
      <c r="D5988" s="630"/>
      <c r="E5988" s="664"/>
      <c r="F5988" s="632"/>
      <c r="G5988" s="632"/>
      <c r="H5988" s="632"/>
      <c r="I5988" s="633"/>
    </row>
    <row r="5989" spans="1:9">
      <c r="A5989" s="630"/>
      <c r="B5989" s="629"/>
      <c r="C5989" s="630"/>
      <c r="D5989" s="630"/>
      <c r="E5989" s="664"/>
      <c r="F5989" s="637"/>
      <c r="G5989" s="637"/>
      <c r="H5989" s="637"/>
      <c r="I5989" s="630"/>
    </row>
    <row r="5990" spans="1:9">
      <c r="A5990" s="630"/>
      <c r="B5990" s="629"/>
      <c r="C5990" s="630"/>
      <c r="D5990" s="630"/>
      <c r="E5990" s="664"/>
      <c r="F5990" s="632"/>
      <c r="G5990" s="632"/>
      <c r="H5990" s="632"/>
      <c r="I5990" s="633"/>
    </row>
    <row r="5991" spans="1:9">
      <c r="A5991" s="630"/>
      <c r="B5991" s="629"/>
      <c r="C5991" s="630"/>
      <c r="D5991" s="630"/>
      <c r="E5991" s="664"/>
      <c r="F5991" s="637"/>
      <c r="G5991" s="637"/>
      <c r="H5991" s="637"/>
      <c r="I5991" s="630"/>
    </row>
    <row r="5992" spans="1:9">
      <c r="A5992" s="630"/>
      <c r="B5992" s="689"/>
      <c r="C5992" s="690"/>
      <c r="D5992" s="690"/>
      <c r="E5992" s="637"/>
      <c r="F5992" s="637"/>
      <c r="G5992" s="637"/>
      <c r="H5992" s="637"/>
      <c r="I5992" s="633"/>
    </row>
    <row r="5993" spans="1:9">
      <c r="A5993" s="630"/>
      <c r="B5993" s="629"/>
      <c r="C5993" s="630"/>
      <c r="D5993" s="630"/>
      <c r="E5993" s="664"/>
      <c r="F5993" s="632"/>
      <c r="G5993" s="632"/>
      <c r="H5993" s="632"/>
      <c r="I5993" s="633"/>
    </row>
    <row r="5994" spans="1:9">
      <c r="A5994" s="630"/>
      <c r="B5994" s="629"/>
      <c r="C5994" s="630"/>
      <c r="D5994" s="630"/>
      <c r="E5994" s="664"/>
      <c r="F5994" s="637"/>
      <c r="G5994" s="637"/>
      <c r="H5994" s="637"/>
      <c r="I5994" s="630"/>
    </row>
    <row r="5995" spans="1:9">
      <c r="A5995" s="630"/>
      <c r="B5995" s="629"/>
      <c r="C5995" s="630"/>
      <c r="D5995" s="630"/>
      <c r="E5995" s="664"/>
      <c r="F5995" s="632"/>
      <c r="G5995" s="632"/>
      <c r="H5995" s="632"/>
      <c r="I5995" s="633"/>
    </row>
    <row r="5996" spans="1:9">
      <c r="A5996" s="630"/>
      <c r="B5996" s="629"/>
      <c r="C5996" s="630"/>
      <c r="D5996" s="630"/>
      <c r="E5996" s="664"/>
      <c r="F5996" s="637"/>
      <c r="G5996" s="637"/>
      <c r="H5996" s="637"/>
      <c r="I5996" s="630"/>
    </row>
    <row r="5997" spans="1:9">
      <c r="A5997" s="630"/>
      <c r="B5997" s="629"/>
      <c r="C5997" s="630"/>
      <c r="D5997" s="630"/>
      <c r="E5997" s="664"/>
      <c r="F5997" s="632"/>
      <c r="G5997" s="632"/>
      <c r="H5997" s="632"/>
      <c r="I5997" s="633"/>
    </row>
    <row r="5998" spans="1:9">
      <c r="A5998" s="630"/>
      <c r="B5998" s="629"/>
      <c r="C5998" s="630"/>
      <c r="D5998" s="630"/>
      <c r="E5998" s="664"/>
      <c r="F5998" s="637"/>
      <c r="G5998" s="637"/>
      <c r="H5998" s="637"/>
      <c r="I5998" s="630"/>
    </row>
    <row r="5999" spans="1:9">
      <c r="A5999" s="630"/>
      <c r="B5999" s="629"/>
      <c r="C5999" s="630"/>
      <c r="D5999" s="630"/>
      <c r="E5999" s="664"/>
      <c r="F5999" s="632"/>
      <c r="G5999" s="632"/>
      <c r="H5999" s="632"/>
      <c r="I5999" s="633"/>
    </row>
    <row r="6000" spans="1:9">
      <c r="A6000" s="630"/>
      <c r="B6000" s="629"/>
      <c r="C6000" s="630"/>
      <c r="D6000" s="630"/>
      <c r="E6000" s="664"/>
      <c r="F6000" s="637"/>
      <c r="G6000" s="637"/>
      <c r="H6000" s="637"/>
      <c r="I6000" s="630"/>
    </row>
    <row r="6001" spans="1:9">
      <c r="A6001" s="630"/>
      <c r="B6001" s="629"/>
      <c r="C6001" s="630"/>
      <c r="D6001" s="630"/>
      <c r="E6001" s="664"/>
      <c r="F6001" s="632"/>
      <c r="G6001" s="632"/>
      <c r="H6001" s="632"/>
      <c r="I6001" s="633"/>
    </row>
    <row r="6002" spans="1:9">
      <c r="A6002" s="630"/>
      <c r="B6002" s="629"/>
      <c r="C6002" s="630"/>
      <c r="D6002" s="630"/>
      <c r="E6002" s="664"/>
      <c r="F6002" s="637"/>
      <c r="G6002" s="637"/>
      <c r="H6002" s="637"/>
      <c r="I6002" s="630"/>
    </row>
    <row r="6003" spans="1:9">
      <c r="A6003" s="630"/>
      <c r="B6003" s="629"/>
      <c r="C6003" s="630"/>
      <c r="D6003" s="630"/>
      <c r="E6003" s="664"/>
      <c r="F6003" s="632"/>
      <c r="G6003" s="632"/>
      <c r="H6003" s="632"/>
      <c r="I6003" s="633"/>
    </row>
    <row r="6004" spans="1:9">
      <c r="A6004" s="630"/>
      <c r="B6004" s="629"/>
      <c r="C6004" s="630"/>
      <c r="D6004" s="630"/>
      <c r="E6004" s="664"/>
      <c r="F6004" s="637"/>
      <c r="G6004" s="637"/>
      <c r="H6004" s="637"/>
      <c r="I6004" s="630"/>
    </row>
    <row r="6005" spans="1:9">
      <c r="A6005" s="630"/>
      <c r="B6005" s="629"/>
      <c r="C6005" s="630"/>
      <c r="D6005" s="630"/>
      <c r="E6005" s="664"/>
      <c r="F6005" s="632"/>
      <c r="G6005" s="632"/>
      <c r="H6005" s="632"/>
      <c r="I6005" s="633"/>
    </row>
    <row r="6006" spans="1:9">
      <c r="A6006" s="630"/>
      <c r="B6006" s="689"/>
      <c r="C6006" s="690"/>
      <c r="D6006" s="690"/>
      <c r="E6006" s="637"/>
      <c r="F6006" s="637"/>
      <c r="G6006" s="637"/>
      <c r="H6006" s="637"/>
      <c r="I6006" s="633"/>
    </row>
    <row r="6007" spans="1:9">
      <c r="A6007" s="630"/>
      <c r="B6007" s="629"/>
      <c r="C6007" s="630"/>
      <c r="D6007" s="630"/>
      <c r="E6007" s="664"/>
      <c r="F6007" s="637"/>
      <c r="G6007" s="637"/>
      <c r="H6007" s="637"/>
      <c r="I6007" s="630"/>
    </row>
    <row r="6008" spans="1:9">
      <c r="A6008" s="630"/>
      <c r="B6008" s="629"/>
      <c r="C6008" s="630"/>
      <c r="D6008" s="630"/>
      <c r="E6008" s="664"/>
      <c r="F6008" s="632"/>
      <c r="G6008" s="632"/>
      <c r="H6008" s="632"/>
      <c r="I6008" s="633"/>
    </row>
    <row r="6009" spans="1:9">
      <c r="A6009" s="630"/>
      <c r="B6009" s="629"/>
      <c r="C6009" s="630"/>
      <c r="D6009" s="630"/>
      <c r="E6009" s="664"/>
      <c r="F6009" s="637"/>
      <c r="G6009" s="637"/>
      <c r="H6009" s="637"/>
      <c r="I6009" s="630"/>
    </row>
    <row r="6010" spans="1:9">
      <c r="A6010" s="630"/>
      <c r="B6010" s="689"/>
      <c r="C6010" s="690"/>
      <c r="D6010" s="690"/>
      <c r="E6010" s="637"/>
      <c r="F6010" s="637"/>
      <c r="G6010" s="637"/>
      <c r="H6010" s="637"/>
      <c r="I6010" s="633"/>
    </row>
    <row r="6011" spans="1:9">
      <c r="A6011" s="630"/>
      <c r="B6011" s="629"/>
      <c r="C6011" s="630"/>
      <c r="D6011" s="630"/>
      <c r="E6011" s="664"/>
      <c r="F6011" s="632"/>
      <c r="G6011" s="632"/>
      <c r="H6011" s="632"/>
      <c r="I6011" s="633"/>
    </row>
    <row r="6012" spans="1:9">
      <c r="A6012" s="630"/>
      <c r="B6012" s="629"/>
      <c r="C6012" s="630"/>
      <c r="D6012" s="630"/>
      <c r="E6012" s="664"/>
      <c r="F6012" s="637"/>
      <c r="G6012" s="637"/>
      <c r="H6012" s="637"/>
      <c r="I6012" s="630"/>
    </row>
    <row r="6013" spans="1:9">
      <c r="A6013" s="630"/>
      <c r="B6013" s="629"/>
      <c r="C6013" s="630"/>
      <c r="D6013" s="630"/>
      <c r="E6013" s="664"/>
      <c r="F6013" s="632"/>
      <c r="G6013" s="632"/>
      <c r="H6013" s="632"/>
      <c r="I6013" s="633"/>
    </row>
    <row r="6014" spans="1:9">
      <c r="A6014" s="630"/>
      <c r="B6014" s="629"/>
      <c r="C6014" s="630"/>
      <c r="D6014" s="630"/>
      <c r="E6014" s="664"/>
      <c r="F6014" s="637"/>
      <c r="G6014" s="637"/>
      <c r="H6014" s="637"/>
      <c r="I6014" s="630"/>
    </row>
    <row r="6015" spans="1:9">
      <c r="A6015" s="630"/>
      <c r="B6015" s="629"/>
      <c r="C6015" s="630"/>
      <c r="D6015" s="630"/>
      <c r="E6015" s="664"/>
      <c r="F6015" s="632"/>
      <c r="G6015" s="632"/>
      <c r="H6015" s="632"/>
      <c r="I6015" s="633"/>
    </row>
    <row r="6016" spans="1:9">
      <c r="A6016" s="630"/>
      <c r="B6016" s="629"/>
      <c r="C6016" s="630"/>
      <c r="D6016" s="630"/>
      <c r="E6016" s="664"/>
      <c r="F6016" s="637"/>
      <c r="G6016" s="637"/>
      <c r="H6016" s="637"/>
      <c r="I6016" s="630"/>
    </row>
    <row r="6017" spans="1:9">
      <c r="A6017" s="630"/>
      <c r="B6017" s="689"/>
      <c r="C6017" s="690"/>
      <c r="D6017" s="690"/>
      <c r="E6017" s="637"/>
      <c r="F6017" s="637"/>
      <c r="G6017" s="637"/>
      <c r="H6017" s="637"/>
      <c r="I6017" s="633"/>
    </row>
    <row r="6018" spans="1:9">
      <c r="A6018" s="630"/>
      <c r="B6018" s="689"/>
      <c r="C6018" s="690"/>
      <c r="D6018" s="690"/>
      <c r="E6018" s="637"/>
      <c r="F6018" s="637"/>
      <c r="G6018" s="637"/>
      <c r="H6018" s="637"/>
      <c r="I6018" s="633"/>
    </row>
    <row r="6019" spans="1:9">
      <c r="A6019" s="630"/>
      <c r="B6019" s="629"/>
      <c r="C6019" s="630"/>
      <c r="D6019" s="630"/>
      <c r="E6019" s="664"/>
      <c r="F6019" s="632"/>
      <c r="G6019" s="632"/>
      <c r="H6019" s="632"/>
      <c r="I6019" s="633"/>
    </row>
    <row r="6020" spans="1:9">
      <c r="A6020" s="630"/>
      <c r="B6020" s="689"/>
      <c r="C6020" s="690"/>
      <c r="D6020" s="690"/>
      <c r="E6020" s="637"/>
      <c r="F6020" s="637"/>
      <c r="G6020" s="637"/>
      <c r="H6020" s="637"/>
      <c r="I6020" s="633"/>
    </row>
    <row r="6021" spans="1:9">
      <c r="A6021" s="630"/>
      <c r="B6021" s="629"/>
      <c r="C6021" s="630"/>
      <c r="D6021" s="630"/>
      <c r="E6021" s="664"/>
      <c r="F6021" s="637"/>
      <c r="G6021" s="637"/>
      <c r="H6021" s="637"/>
      <c r="I6021" s="630"/>
    </row>
    <row r="6022" spans="1:9">
      <c r="A6022" s="630"/>
      <c r="B6022" s="629"/>
      <c r="C6022" s="630"/>
      <c r="D6022" s="630"/>
      <c r="E6022" s="664"/>
      <c r="F6022" s="632"/>
      <c r="G6022" s="632"/>
      <c r="H6022" s="632"/>
      <c r="I6022" s="633"/>
    </row>
    <row r="6023" spans="1:9">
      <c r="A6023" s="630"/>
      <c r="B6023" s="629"/>
      <c r="C6023" s="630"/>
      <c r="D6023" s="630"/>
      <c r="E6023" s="664"/>
      <c r="F6023" s="637"/>
      <c r="G6023" s="637"/>
      <c r="H6023" s="637"/>
      <c r="I6023" s="630"/>
    </row>
    <row r="6024" spans="1:9">
      <c r="A6024" s="630"/>
      <c r="B6024" s="689"/>
      <c r="C6024" s="690"/>
      <c r="D6024" s="690"/>
      <c r="E6024" s="637"/>
      <c r="F6024" s="637"/>
      <c r="G6024" s="637"/>
      <c r="H6024" s="637"/>
      <c r="I6024" s="633"/>
    </row>
    <row r="6025" spans="1:9">
      <c r="A6025" s="630"/>
      <c r="B6025" s="629"/>
      <c r="C6025" s="630"/>
      <c r="D6025" s="630"/>
      <c r="E6025" s="664"/>
      <c r="F6025" s="632"/>
      <c r="G6025" s="632"/>
      <c r="H6025" s="632"/>
      <c r="I6025" s="633"/>
    </row>
    <row r="6026" spans="1:9">
      <c r="A6026" s="630"/>
      <c r="B6026" s="629"/>
      <c r="C6026" s="630"/>
      <c r="D6026" s="630"/>
      <c r="E6026" s="664"/>
      <c r="F6026" s="637"/>
      <c r="G6026" s="637"/>
      <c r="H6026" s="637"/>
      <c r="I6026" s="630"/>
    </row>
    <row r="6027" spans="1:9">
      <c r="A6027" s="630"/>
      <c r="B6027" s="689"/>
      <c r="C6027" s="690"/>
      <c r="D6027" s="690"/>
      <c r="E6027" s="637"/>
      <c r="F6027" s="637"/>
      <c r="G6027" s="637"/>
      <c r="H6027" s="637"/>
      <c r="I6027" s="633"/>
    </row>
    <row r="6028" spans="1:9">
      <c r="A6028" s="630"/>
      <c r="B6028" s="629"/>
      <c r="C6028" s="630"/>
      <c r="D6028" s="630"/>
      <c r="E6028" s="664"/>
      <c r="F6028" s="632"/>
      <c r="G6028" s="632"/>
      <c r="H6028" s="632"/>
      <c r="I6028" s="633"/>
    </row>
    <row r="6029" spans="1:9">
      <c r="A6029" s="630"/>
      <c r="B6029" s="629"/>
      <c r="C6029" s="630"/>
      <c r="D6029" s="630"/>
      <c r="E6029" s="664"/>
      <c r="F6029" s="637"/>
      <c r="G6029" s="637"/>
      <c r="H6029" s="637"/>
      <c r="I6029" s="630"/>
    </row>
    <row r="6030" spans="1:9">
      <c r="A6030" s="630"/>
      <c r="B6030" s="629"/>
      <c r="C6030" s="630"/>
      <c r="D6030" s="630"/>
      <c r="E6030" s="664"/>
      <c r="F6030" s="632"/>
      <c r="G6030" s="632"/>
      <c r="H6030" s="632"/>
      <c r="I6030" s="633"/>
    </row>
    <row r="6031" spans="1:9">
      <c r="A6031" s="630"/>
      <c r="B6031" s="629"/>
      <c r="C6031" s="630"/>
      <c r="D6031" s="630"/>
      <c r="E6031" s="664"/>
      <c r="F6031" s="637"/>
      <c r="G6031" s="637"/>
      <c r="H6031" s="637"/>
      <c r="I6031" s="630"/>
    </row>
    <row r="6032" spans="1:9">
      <c r="A6032" s="630"/>
      <c r="B6032" s="629"/>
      <c r="C6032" s="630"/>
      <c r="D6032" s="630"/>
      <c r="E6032" s="664"/>
      <c r="F6032" s="632"/>
      <c r="G6032" s="632"/>
      <c r="H6032" s="632"/>
      <c r="I6032" s="633"/>
    </row>
    <row r="6033" spans="1:9">
      <c r="A6033" s="630"/>
      <c r="B6033" s="629"/>
      <c r="C6033" s="630"/>
      <c r="D6033" s="630"/>
      <c r="E6033" s="664"/>
      <c r="F6033" s="637"/>
      <c r="G6033" s="637"/>
      <c r="H6033" s="637"/>
      <c r="I6033" s="630"/>
    </row>
    <row r="6034" spans="1:9">
      <c r="A6034" s="630"/>
      <c r="B6034" s="629"/>
      <c r="C6034" s="630"/>
      <c r="D6034" s="630"/>
      <c r="E6034" s="664"/>
      <c r="F6034" s="632"/>
      <c r="G6034" s="632"/>
      <c r="H6034" s="632"/>
      <c r="I6034" s="633"/>
    </row>
    <row r="6035" spans="1:9">
      <c r="A6035" s="630"/>
      <c r="B6035" s="629"/>
      <c r="C6035" s="630"/>
      <c r="D6035" s="630"/>
      <c r="E6035" s="664"/>
      <c r="F6035" s="637"/>
      <c r="G6035" s="637"/>
      <c r="H6035" s="637"/>
      <c r="I6035" s="630"/>
    </row>
    <row r="6036" spans="1:9">
      <c r="A6036" s="630"/>
      <c r="B6036" s="629"/>
      <c r="C6036" s="630"/>
      <c r="D6036" s="630"/>
      <c r="E6036" s="664"/>
      <c r="F6036" s="632"/>
      <c r="G6036" s="632"/>
      <c r="H6036" s="632"/>
      <c r="I6036" s="633"/>
    </row>
    <row r="6037" spans="1:9">
      <c r="A6037" s="630"/>
      <c r="B6037" s="629"/>
      <c r="C6037" s="630"/>
      <c r="D6037" s="630"/>
      <c r="E6037" s="664"/>
      <c r="F6037" s="637"/>
      <c r="G6037" s="637"/>
      <c r="H6037" s="637"/>
      <c r="I6037" s="630"/>
    </row>
    <row r="6038" spans="1:9">
      <c r="A6038" s="630"/>
      <c r="B6038" s="629"/>
      <c r="C6038" s="630"/>
      <c r="D6038" s="630"/>
      <c r="E6038" s="664"/>
      <c r="F6038" s="632"/>
      <c r="G6038" s="632"/>
      <c r="H6038" s="632"/>
      <c r="I6038" s="633"/>
    </row>
    <row r="6039" spans="1:9">
      <c r="A6039" s="630"/>
      <c r="B6039" s="629"/>
      <c r="C6039" s="630"/>
      <c r="D6039" s="630"/>
      <c r="E6039" s="664"/>
      <c r="F6039" s="637"/>
      <c r="G6039" s="637"/>
      <c r="H6039" s="637"/>
      <c r="I6039" s="630"/>
    </row>
    <row r="6040" spans="1:9">
      <c r="A6040" s="630"/>
      <c r="B6040" s="629"/>
      <c r="C6040" s="630"/>
      <c r="D6040" s="630"/>
      <c r="E6040" s="664"/>
      <c r="F6040" s="632"/>
      <c r="G6040" s="632"/>
      <c r="H6040" s="632"/>
      <c r="I6040" s="633"/>
    </row>
    <row r="6041" spans="1:9">
      <c r="A6041" s="630"/>
      <c r="B6041" s="629"/>
      <c r="C6041" s="630"/>
      <c r="D6041" s="630"/>
      <c r="E6041" s="664"/>
      <c r="F6041" s="637"/>
      <c r="G6041" s="637"/>
      <c r="H6041" s="637"/>
      <c r="I6041" s="630"/>
    </row>
    <row r="6042" spans="1:9">
      <c r="A6042" s="630"/>
      <c r="B6042" s="629"/>
      <c r="C6042" s="630"/>
      <c r="D6042" s="630"/>
      <c r="E6042" s="664"/>
      <c r="F6042" s="632"/>
      <c r="G6042" s="632"/>
      <c r="H6042" s="632"/>
      <c r="I6042" s="633"/>
    </row>
    <row r="6043" spans="1:9">
      <c r="A6043" s="630"/>
      <c r="B6043" s="629"/>
      <c r="C6043" s="630"/>
      <c r="D6043" s="630"/>
      <c r="E6043" s="664"/>
      <c r="F6043" s="637"/>
      <c r="G6043" s="637"/>
      <c r="H6043" s="637"/>
      <c r="I6043" s="630"/>
    </row>
    <row r="6044" spans="1:9">
      <c r="A6044" s="630"/>
      <c r="B6044" s="629"/>
      <c r="C6044" s="630"/>
      <c r="D6044" s="630"/>
      <c r="E6044" s="664"/>
      <c r="F6044" s="632"/>
      <c r="G6044" s="632"/>
      <c r="H6044" s="632"/>
      <c r="I6044" s="633"/>
    </row>
    <row r="6045" spans="1:9">
      <c r="A6045" s="630"/>
      <c r="B6045" s="629"/>
      <c r="C6045" s="630"/>
      <c r="D6045" s="630"/>
      <c r="E6045" s="664"/>
      <c r="F6045" s="637"/>
      <c r="G6045" s="637"/>
      <c r="H6045" s="637"/>
      <c r="I6045" s="630"/>
    </row>
    <row r="6046" spans="1:9">
      <c r="A6046" s="630"/>
      <c r="B6046" s="629"/>
      <c r="C6046" s="630"/>
      <c r="D6046" s="630"/>
      <c r="E6046" s="664"/>
      <c r="F6046" s="632"/>
      <c r="G6046" s="632"/>
      <c r="H6046" s="632"/>
      <c r="I6046" s="633"/>
    </row>
    <row r="6047" spans="1:9">
      <c r="A6047" s="630"/>
      <c r="B6047" s="629"/>
      <c r="C6047" s="630"/>
      <c r="D6047" s="630"/>
      <c r="E6047" s="664"/>
      <c r="F6047" s="637"/>
      <c r="G6047" s="637"/>
      <c r="H6047" s="637"/>
      <c r="I6047" s="630"/>
    </row>
    <row r="6048" spans="1:9">
      <c r="A6048" s="630"/>
      <c r="B6048" s="629"/>
      <c r="C6048" s="630"/>
      <c r="D6048" s="630"/>
      <c r="E6048" s="664"/>
      <c r="F6048" s="632"/>
      <c r="G6048" s="632"/>
      <c r="H6048" s="632"/>
      <c r="I6048" s="633"/>
    </row>
    <row r="6049" spans="1:9">
      <c r="A6049" s="630"/>
      <c r="B6049" s="629"/>
      <c r="C6049" s="630"/>
      <c r="D6049" s="630"/>
      <c r="E6049" s="664"/>
      <c r="F6049" s="637"/>
      <c r="G6049" s="637"/>
      <c r="H6049" s="637"/>
      <c r="I6049" s="630"/>
    </row>
    <row r="6050" spans="1:9">
      <c r="A6050" s="630"/>
      <c r="B6050" s="689"/>
      <c r="C6050" s="690"/>
      <c r="D6050" s="690"/>
      <c r="E6050" s="637"/>
      <c r="F6050" s="637"/>
      <c r="G6050" s="637"/>
      <c r="H6050" s="637"/>
      <c r="I6050" s="633"/>
    </row>
    <row r="6051" spans="1:9">
      <c r="A6051" s="630"/>
      <c r="B6051" s="629"/>
      <c r="C6051" s="630"/>
      <c r="D6051" s="630"/>
      <c r="E6051" s="664"/>
      <c r="F6051" s="632"/>
      <c r="G6051" s="632"/>
      <c r="H6051" s="632"/>
      <c r="I6051" s="633"/>
    </row>
    <row r="6052" spans="1:9">
      <c r="A6052" s="630"/>
      <c r="B6052" s="629"/>
      <c r="C6052" s="630"/>
      <c r="D6052" s="630"/>
      <c r="E6052" s="664"/>
      <c r="F6052" s="637"/>
      <c r="G6052" s="637"/>
      <c r="H6052" s="637"/>
      <c r="I6052" s="630"/>
    </row>
    <row r="6053" spans="1:9">
      <c r="A6053" s="630"/>
      <c r="B6053" s="629"/>
      <c r="C6053" s="630"/>
      <c r="D6053" s="630"/>
      <c r="E6053" s="664"/>
      <c r="F6053" s="632"/>
      <c r="G6053" s="632"/>
      <c r="H6053" s="632"/>
      <c r="I6053" s="633"/>
    </row>
    <row r="6054" spans="1:9">
      <c r="A6054" s="630"/>
      <c r="B6054" s="629"/>
      <c r="C6054" s="630"/>
      <c r="D6054" s="630"/>
      <c r="E6054" s="664"/>
      <c r="F6054" s="637"/>
      <c r="G6054" s="637"/>
      <c r="H6054" s="637"/>
      <c r="I6054" s="630"/>
    </row>
    <row r="6055" spans="1:9">
      <c r="A6055" s="630"/>
      <c r="B6055" s="629"/>
      <c r="C6055" s="630"/>
      <c r="D6055" s="630"/>
      <c r="E6055" s="664"/>
      <c r="F6055" s="632"/>
      <c r="G6055" s="632"/>
      <c r="H6055" s="632"/>
      <c r="I6055" s="633"/>
    </row>
    <row r="6056" spans="1:9">
      <c r="A6056" s="630"/>
      <c r="B6056" s="629"/>
      <c r="C6056" s="630"/>
      <c r="D6056" s="630"/>
      <c r="E6056" s="664"/>
      <c r="F6056" s="637"/>
      <c r="G6056" s="637"/>
      <c r="H6056" s="637"/>
      <c r="I6056" s="630"/>
    </row>
    <row r="6057" spans="1:9">
      <c r="A6057" s="630"/>
      <c r="B6057" s="629"/>
      <c r="C6057" s="630"/>
      <c r="D6057" s="630"/>
      <c r="E6057" s="664"/>
      <c r="F6057" s="632"/>
      <c r="G6057" s="632"/>
      <c r="H6057" s="632"/>
      <c r="I6057" s="633"/>
    </row>
    <row r="6058" spans="1:9">
      <c r="A6058" s="630"/>
      <c r="B6058" s="629"/>
      <c r="C6058" s="630"/>
      <c r="D6058" s="630"/>
      <c r="E6058" s="664"/>
      <c r="F6058" s="637"/>
      <c r="G6058" s="637"/>
      <c r="H6058" s="637"/>
      <c r="I6058" s="630"/>
    </row>
    <row r="6059" spans="1:9">
      <c r="A6059" s="630"/>
      <c r="B6059" s="629"/>
      <c r="C6059" s="630"/>
      <c r="D6059" s="630"/>
      <c r="E6059" s="664"/>
      <c r="F6059" s="632"/>
      <c r="G6059" s="632"/>
      <c r="H6059" s="632"/>
      <c r="I6059" s="633"/>
    </row>
    <row r="6060" spans="1:9">
      <c r="A6060" s="630"/>
      <c r="B6060" s="629"/>
      <c r="C6060" s="630"/>
      <c r="D6060" s="630"/>
      <c r="E6060" s="664"/>
      <c r="F6060" s="637"/>
      <c r="G6060" s="637"/>
      <c r="H6060" s="637"/>
      <c r="I6060" s="630"/>
    </row>
    <row r="6061" spans="1:9">
      <c r="A6061" s="630"/>
      <c r="B6061" s="629"/>
      <c r="C6061" s="630"/>
      <c r="D6061" s="630"/>
      <c r="E6061" s="664"/>
      <c r="F6061" s="632"/>
      <c r="G6061" s="632"/>
      <c r="H6061" s="632"/>
      <c r="I6061" s="633"/>
    </row>
    <row r="6062" spans="1:9">
      <c r="A6062" s="630"/>
      <c r="B6062" s="629"/>
      <c r="C6062" s="630"/>
      <c r="D6062" s="630"/>
      <c r="E6062" s="664"/>
      <c r="F6062" s="637"/>
      <c r="G6062" s="637"/>
      <c r="H6062" s="637"/>
      <c r="I6062" s="630"/>
    </row>
    <row r="6063" spans="1:9">
      <c r="A6063" s="630"/>
      <c r="B6063" s="629"/>
      <c r="C6063" s="630"/>
      <c r="D6063" s="630"/>
      <c r="E6063" s="664"/>
      <c r="F6063" s="632"/>
      <c r="G6063" s="632"/>
      <c r="H6063" s="632"/>
      <c r="I6063" s="633"/>
    </row>
    <row r="6064" spans="1:9">
      <c r="A6064" s="630"/>
      <c r="B6064" s="629"/>
      <c r="C6064" s="630"/>
      <c r="D6064" s="630"/>
      <c r="E6064" s="664"/>
      <c r="F6064" s="637"/>
      <c r="G6064" s="637"/>
      <c r="H6064" s="637"/>
      <c r="I6064" s="630"/>
    </row>
    <row r="6065" spans="1:9">
      <c r="A6065" s="630"/>
      <c r="B6065" s="629"/>
      <c r="C6065" s="630"/>
      <c r="D6065" s="630"/>
      <c r="E6065" s="664"/>
      <c r="F6065" s="632"/>
      <c r="G6065" s="632"/>
      <c r="H6065" s="632"/>
      <c r="I6065" s="633"/>
    </row>
    <row r="6066" spans="1:9">
      <c r="A6066" s="630"/>
      <c r="B6066" s="629"/>
      <c r="C6066" s="630"/>
      <c r="D6066" s="630"/>
      <c r="E6066" s="664"/>
      <c r="F6066" s="637"/>
      <c r="G6066" s="637"/>
      <c r="H6066" s="637"/>
      <c r="I6066" s="630"/>
    </row>
    <row r="6067" spans="1:9">
      <c r="A6067" s="630"/>
      <c r="B6067" s="629"/>
      <c r="C6067" s="630"/>
      <c r="D6067" s="630"/>
      <c r="E6067" s="664"/>
      <c r="F6067" s="632"/>
      <c r="G6067" s="632"/>
      <c r="H6067" s="632"/>
      <c r="I6067" s="633"/>
    </row>
    <row r="6068" spans="1:9">
      <c r="A6068" s="630"/>
      <c r="B6068" s="629"/>
      <c r="C6068" s="630"/>
      <c r="D6068" s="630"/>
      <c r="E6068" s="664"/>
      <c r="F6068" s="637"/>
      <c r="G6068" s="637"/>
      <c r="H6068" s="637"/>
      <c r="I6068" s="630"/>
    </row>
    <row r="6069" spans="1:9">
      <c r="A6069" s="630"/>
      <c r="B6069" s="629"/>
      <c r="C6069" s="630"/>
      <c r="D6069" s="630"/>
      <c r="E6069" s="664"/>
      <c r="F6069" s="632"/>
      <c r="G6069" s="632"/>
      <c r="H6069" s="632"/>
      <c r="I6069" s="633"/>
    </row>
    <row r="6070" spans="1:9">
      <c r="A6070" s="630"/>
      <c r="B6070" s="629"/>
      <c r="C6070" s="630"/>
      <c r="D6070" s="630"/>
      <c r="E6070" s="664"/>
      <c r="F6070" s="637"/>
      <c r="G6070" s="637"/>
      <c r="H6070" s="637"/>
      <c r="I6070" s="630"/>
    </row>
    <row r="6071" spans="1:9">
      <c r="A6071" s="630"/>
      <c r="B6071" s="629"/>
      <c r="C6071" s="630"/>
      <c r="D6071" s="630"/>
      <c r="E6071" s="664"/>
      <c r="F6071" s="632"/>
      <c r="G6071" s="632"/>
      <c r="H6071" s="632"/>
      <c r="I6071" s="633"/>
    </row>
    <row r="6072" spans="1:9">
      <c r="A6072" s="630"/>
      <c r="B6072" s="629"/>
      <c r="C6072" s="630"/>
      <c r="D6072" s="630"/>
      <c r="E6072" s="664"/>
      <c r="F6072" s="637"/>
      <c r="G6072" s="637"/>
      <c r="H6072" s="637"/>
      <c r="I6072" s="630"/>
    </row>
    <row r="6073" spans="1:9">
      <c r="A6073" s="630"/>
      <c r="B6073" s="629"/>
      <c r="C6073" s="630"/>
      <c r="D6073" s="630"/>
      <c r="E6073" s="664"/>
      <c r="F6073" s="632"/>
      <c r="G6073" s="632"/>
      <c r="H6073" s="632"/>
      <c r="I6073" s="633"/>
    </row>
    <row r="6074" spans="1:9">
      <c r="A6074" s="630"/>
      <c r="B6074" s="629"/>
      <c r="C6074" s="630"/>
      <c r="D6074" s="630"/>
      <c r="E6074" s="664"/>
      <c r="F6074" s="637"/>
      <c r="G6074" s="637"/>
      <c r="H6074" s="637"/>
      <c r="I6074" s="630"/>
    </row>
    <row r="6075" spans="1:9">
      <c r="A6075" s="630"/>
      <c r="B6075" s="629"/>
      <c r="C6075" s="630"/>
      <c r="D6075" s="630"/>
      <c r="E6075" s="664"/>
      <c r="F6075" s="632"/>
      <c r="G6075" s="632"/>
      <c r="H6075" s="632"/>
      <c r="I6075" s="633"/>
    </row>
    <row r="6076" spans="1:9">
      <c r="A6076" s="630"/>
      <c r="B6076" s="629"/>
      <c r="C6076" s="630"/>
      <c r="D6076" s="630"/>
      <c r="E6076" s="664"/>
      <c r="F6076" s="637"/>
      <c r="G6076" s="637"/>
      <c r="H6076" s="637"/>
      <c r="I6076" s="630"/>
    </row>
    <row r="6077" spans="1:9">
      <c r="A6077" s="630"/>
      <c r="B6077" s="629"/>
      <c r="C6077" s="630"/>
      <c r="D6077" s="630"/>
      <c r="E6077" s="664"/>
      <c r="F6077" s="632"/>
      <c r="G6077" s="632"/>
      <c r="H6077" s="632"/>
      <c r="I6077" s="633"/>
    </row>
    <row r="6078" spans="1:9">
      <c r="A6078" s="630"/>
      <c r="B6078" s="629"/>
      <c r="C6078" s="630"/>
      <c r="D6078" s="630"/>
      <c r="E6078" s="664"/>
      <c r="F6078" s="637"/>
      <c r="G6078" s="637"/>
      <c r="H6078" s="637"/>
      <c r="I6078" s="630"/>
    </row>
    <row r="6079" spans="1:9">
      <c r="A6079" s="630"/>
      <c r="B6079" s="689"/>
      <c r="C6079" s="690"/>
      <c r="D6079" s="690"/>
      <c r="E6079" s="637"/>
      <c r="F6079" s="637"/>
      <c r="G6079" s="637"/>
      <c r="H6079" s="637"/>
      <c r="I6079" s="633"/>
    </row>
    <row r="6080" spans="1:9">
      <c r="A6080" s="630"/>
      <c r="B6080" s="689"/>
      <c r="C6080" s="690"/>
      <c r="D6080" s="690"/>
      <c r="E6080" s="637"/>
      <c r="F6080" s="637"/>
      <c r="G6080" s="637"/>
      <c r="H6080" s="637"/>
      <c r="I6080" s="633"/>
    </row>
    <row r="6081" spans="1:9">
      <c r="A6081" s="630"/>
      <c r="B6081" s="689"/>
      <c r="C6081" s="690"/>
      <c r="D6081" s="690"/>
      <c r="E6081" s="637"/>
      <c r="F6081" s="637"/>
      <c r="G6081" s="637"/>
      <c r="H6081" s="637"/>
      <c r="I6081" s="633"/>
    </row>
    <row r="6082" spans="1:9">
      <c r="A6082" s="630"/>
      <c r="B6082" s="629"/>
      <c r="C6082" s="630"/>
      <c r="D6082" s="630"/>
      <c r="E6082" s="664"/>
      <c r="F6082" s="632"/>
      <c r="G6082" s="632"/>
      <c r="H6082" s="632"/>
      <c r="I6082" s="633"/>
    </row>
    <row r="6083" spans="1:9">
      <c r="A6083" s="630"/>
      <c r="B6083" s="629"/>
      <c r="C6083" s="630"/>
      <c r="D6083" s="630"/>
      <c r="E6083" s="664"/>
      <c r="F6083" s="637"/>
      <c r="G6083" s="637"/>
      <c r="H6083" s="637"/>
      <c r="I6083" s="630"/>
    </row>
    <row r="6084" spans="1:9">
      <c r="A6084" s="630"/>
      <c r="B6084" s="629"/>
      <c r="C6084" s="630"/>
      <c r="D6084" s="630"/>
      <c r="E6084" s="664"/>
      <c r="F6084" s="632"/>
      <c r="G6084" s="632"/>
      <c r="H6084" s="632"/>
      <c r="I6084" s="633"/>
    </row>
    <row r="6085" spans="1:9">
      <c r="A6085" s="630"/>
      <c r="B6085" s="629"/>
      <c r="C6085" s="630"/>
      <c r="D6085" s="630"/>
      <c r="E6085" s="664"/>
      <c r="F6085" s="637"/>
      <c r="G6085" s="637"/>
      <c r="H6085" s="637"/>
      <c r="I6085" s="630"/>
    </row>
    <row r="6086" spans="1:9">
      <c r="A6086" s="630"/>
      <c r="B6086" s="629"/>
      <c r="C6086" s="630"/>
      <c r="D6086" s="630"/>
      <c r="E6086" s="664"/>
      <c r="F6086" s="632"/>
      <c r="G6086" s="632"/>
      <c r="H6086" s="632"/>
      <c r="I6086" s="633"/>
    </row>
    <row r="6087" spans="1:9">
      <c r="A6087" s="630"/>
      <c r="B6087" s="629"/>
      <c r="C6087" s="630"/>
      <c r="D6087" s="630"/>
      <c r="E6087" s="664"/>
      <c r="F6087" s="637"/>
      <c r="G6087" s="637"/>
      <c r="H6087" s="637"/>
      <c r="I6087" s="630"/>
    </row>
    <row r="6088" spans="1:9">
      <c r="A6088" s="630"/>
      <c r="B6088" s="629"/>
      <c r="C6088" s="630"/>
      <c r="D6088" s="630"/>
      <c r="E6088" s="664"/>
      <c r="F6088" s="632"/>
      <c r="G6088" s="632"/>
      <c r="H6088" s="632"/>
      <c r="I6088" s="633"/>
    </row>
    <row r="6089" spans="1:9">
      <c r="A6089" s="630"/>
      <c r="B6089" s="629"/>
      <c r="C6089" s="630"/>
      <c r="D6089" s="630"/>
      <c r="E6089" s="664"/>
      <c r="F6089" s="637"/>
      <c r="G6089" s="637"/>
      <c r="H6089" s="637"/>
      <c r="I6089" s="630"/>
    </row>
    <row r="6090" spans="1:9">
      <c r="A6090" s="630"/>
      <c r="B6090" s="629"/>
      <c r="C6090" s="630"/>
      <c r="D6090" s="630"/>
      <c r="E6090" s="664"/>
      <c r="F6090" s="632"/>
      <c r="G6090" s="632"/>
      <c r="H6090" s="632"/>
      <c r="I6090" s="633"/>
    </row>
    <row r="6091" spans="1:9">
      <c r="A6091" s="630"/>
      <c r="B6091" s="629"/>
      <c r="C6091" s="630"/>
      <c r="D6091" s="630"/>
      <c r="E6091" s="664"/>
      <c r="F6091" s="637"/>
      <c r="G6091" s="637"/>
      <c r="H6091" s="637"/>
      <c r="I6091" s="630"/>
    </row>
    <row r="6092" spans="1:9">
      <c r="A6092" s="630"/>
      <c r="B6092" s="629"/>
      <c r="C6092" s="630"/>
      <c r="D6092" s="630"/>
      <c r="E6092" s="664"/>
      <c r="F6092" s="632"/>
      <c r="G6092" s="632"/>
      <c r="H6092" s="632"/>
      <c r="I6092" s="633"/>
    </row>
    <row r="6093" spans="1:9">
      <c r="A6093" s="630"/>
      <c r="B6093" s="629"/>
      <c r="C6093" s="630"/>
      <c r="D6093" s="630"/>
      <c r="E6093" s="664"/>
      <c r="F6093" s="637"/>
      <c r="G6093" s="637"/>
      <c r="H6093" s="637"/>
      <c r="I6093" s="630"/>
    </row>
    <row r="6094" spans="1:9">
      <c r="A6094" s="630"/>
      <c r="B6094" s="689"/>
      <c r="C6094" s="690"/>
      <c r="D6094" s="690"/>
      <c r="E6094" s="637"/>
      <c r="F6094" s="637"/>
      <c r="G6094" s="637"/>
      <c r="H6094" s="637"/>
      <c r="I6094" s="633"/>
    </row>
    <row r="6095" spans="1:9">
      <c r="A6095" s="630"/>
      <c r="B6095" s="629"/>
      <c r="C6095" s="630"/>
      <c r="D6095" s="630"/>
      <c r="E6095" s="664"/>
      <c r="F6095" s="632"/>
      <c r="G6095" s="632"/>
      <c r="H6095" s="632"/>
      <c r="I6095" s="633"/>
    </row>
    <row r="6096" spans="1:9">
      <c r="A6096" s="630"/>
      <c r="B6096" s="629"/>
      <c r="C6096" s="630"/>
      <c r="D6096" s="630"/>
      <c r="E6096" s="664"/>
      <c r="F6096" s="637"/>
      <c r="G6096" s="637"/>
      <c r="H6096" s="637"/>
      <c r="I6096" s="630"/>
    </row>
    <row r="6097" spans="1:9">
      <c r="A6097" s="630"/>
      <c r="B6097" s="629"/>
      <c r="C6097" s="630"/>
      <c r="D6097" s="630"/>
      <c r="E6097" s="664"/>
      <c r="F6097" s="632"/>
      <c r="G6097" s="632"/>
      <c r="H6097" s="632"/>
      <c r="I6097" s="633"/>
    </row>
    <row r="6098" spans="1:9">
      <c r="A6098" s="630"/>
      <c r="B6098" s="629"/>
      <c r="C6098" s="630"/>
      <c r="D6098" s="630"/>
      <c r="E6098" s="664"/>
      <c r="F6098" s="637"/>
      <c r="G6098" s="637"/>
      <c r="H6098" s="637"/>
      <c r="I6098" s="630"/>
    </row>
    <row r="6099" spans="1:9">
      <c r="A6099" s="630"/>
      <c r="B6099" s="629"/>
      <c r="C6099" s="630"/>
      <c r="D6099" s="630"/>
      <c r="E6099" s="664"/>
      <c r="F6099" s="632"/>
      <c r="G6099" s="632"/>
      <c r="H6099" s="632"/>
      <c r="I6099" s="633"/>
    </row>
    <row r="6100" spans="1:9">
      <c r="A6100" s="630"/>
      <c r="B6100" s="629"/>
      <c r="C6100" s="630"/>
      <c r="D6100" s="630"/>
      <c r="E6100" s="664"/>
      <c r="F6100" s="637"/>
      <c r="G6100" s="637"/>
      <c r="H6100" s="637"/>
      <c r="I6100" s="630"/>
    </row>
    <row r="6101" spans="1:9">
      <c r="A6101" s="630"/>
      <c r="B6101" s="629"/>
      <c r="C6101" s="630"/>
      <c r="D6101" s="631"/>
      <c r="E6101" s="664"/>
      <c r="F6101" s="632"/>
      <c r="G6101" s="632"/>
      <c r="H6101" s="632"/>
      <c r="I6101" s="633"/>
    </row>
    <row r="6102" spans="1:9">
      <c r="A6102" s="630"/>
      <c r="B6102" s="629"/>
      <c r="C6102" s="630"/>
      <c r="D6102" s="631"/>
      <c r="E6102" s="664"/>
      <c r="F6102" s="637"/>
      <c r="G6102" s="637"/>
      <c r="H6102" s="637"/>
      <c r="I6102" s="630"/>
    </row>
    <row r="6103" spans="1:9">
      <c r="A6103" s="630"/>
      <c r="B6103" s="629"/>
      <c r="C6103" s="630"/>
      <c r="D6103" s="631"/>
      <c r="E6103" s="664"/>
      <c r="F6103" s="632"/>
      <c r="G6103" s="632"/>
      <c r="H6103" s="632"/>
      <c r="I6103" s="633"/>
    </row>
    <row r="6104" spans="1:9">
      <c r="A6104" s="630"/>
      <c r="B6104" s="629"/>
      <c r="C6104" s="630"/>
      <c r="D6104" s="631"/>
      <c r="E6104" s="664"/>
      <c r="F6104" s="637"/>
      <c r="G6104" s="637"/>
      <c r="H6104" s="637"/>
      <c r="I6104" s="630"/>
    </row>
    <row r="6105" spans="1:9">
      <c r="A6105" s="630"/>
      <c r="B6105" s="629"/>
      <c r="C6105" s="630"/>
      <c r="D6105" s="631"/>
      <c r="E6105" s="664"/>
      <c r="F6105" s="632"/>
      <c r="G6105" s="632"/>
      <c r="H6105" s="632"/>
      <c r="I6105" s="633"/>
    </row>
    <row r="6106" spans="1:9">
      <c r="A6106" s="630"/>
      <c r="B6106" s="629"/>
      <c r="C6106" s="630"/>
      <c r="D6106" s="631"/>
      <c r="E6106" s="664"/>
      <c r="F6106" s="637"/>
      <c r="G6106" s="637"/>
      <c r="H6106" s="637"/>
      <c r="I6106" s="630"/>
    </row>
    <row r="6107" spans="1:9">
      <c r="A6107" s="630"/>
      <c r="B6107" s="629"/>
      <c r="C6107" s="630"/>
      <c r="D6107" s="631"/>
      <c r="E6107" s="664"/>
      <c r="F6107" s="632"/>
      <c r="G6107" s="632"/>
      <c r="H6107" s="632"/>
      <c r="I6107" s="633"/>
    </row>
    <row r="6108" spans="1:9">
      <c r="A6108" s="630"/>
      <c r="B6108" s="629"/>
      <c r="C6108" s="630"/>
      <c r="D6108" s="631"/>
      <c r="E6108" s="664"/>
      <c r="F6108" s="637"/>
      <c r="G6108" s="637"/>
      <c r="H6108" s="637"/>
      <c r="I6108" s="630"/>
    </row>
    <row r="6109" spans="1:9">
      <c r="A6109" s="630"/>
      <c r="B6109" s="629"/>
      <c r="C6109" s="630"/>
      <c r="D6109" s="631"/>
      <c r="E6109" s="664"/>
      <c r="F6109" s="632"/>
      <c r="G6109" s="632"/>
      <c r="H6109" s="632"/>
      <c r="I6109" s="633"/>
    </row>
    <row r="6110" spans="1:9">
      <c r="A6110" s="630"/>
      <c r="B6110" s="629"/>
      <c r="C6110" s="630"/>
      <c r="D6110" s="631"/>
      <c r="E6110" s="664"/>
      <c r="F6110" s="637"/>
      <c r="G6110" s="637"/>
      <c r="H6110" s="637"/>
      <c r="I6110" s="630"/>
    </row>
    <row r="6111" spans="1:9">
      <c r="A6111" s="630"/>
      <c r="B6111" s="629"/>
      <c r="C6111" s="630"/>
      <c r="D6111" s="631"/>
      <c r="E6111" s="664"/>
      <c r="F6111" s="632"/>
      <c r="G6111" s="632"/>
      <c r="H6111" s="632"/>
      <c r="I6111" s="633"/>
    </row>
    <row r="6112" spans="1:9">
      <c r="A6112" s="630"/>
      <c r="B6112" s="629"/>
      <c r="C6112" s="630"/>
      <c r="D6112" s="631"/>
      <c r="E6112" s="664"/>
      <c r="F6112" s="637"/>
      <c r="G6112" s="637"/>
      <c r="H6112" s="637"/>
      <c r="I6112" s="630"/>
    </row>
    <row r="6113" spans="1:9">
      <c r="A6113" s="630"/>
      <c r="B6113" s="629"/>
      <c r="C6113" s="630"/>
      <c r="D6113" s="631"/>
      <c r="E6113" s="664"/>
      <c r="F6113" s="632"/>
      <c r="G6113" s="632"/>
      <c r="H6113" s="632"/>
      <c r="I6113" s="633"/>
    </row>
    <row r="6114" spans="1:9">
      <c r="A6114" s="630"/>
      <c r="B6114" s="629"/>
      <c r="C6114" s="630"/>
      <c r="D6114" s="631"/>
      <c r="E6114" s="664"/>
      <c r="F6114" s="637"/>
      <c r="G6114" s="637"/>
      <c r="H6114" s="637"/>
      <c r="I6114" s="630"/>
    </row>
    <row r="6115" spans="1:9">
      <c r="A6115" s="630"/>
      <c r="B6115" s="629"/>
      <c r="C6115" s="630"/>
      <c r="D6115" s="631"/>
      <c r="E6115" s="664"/>
      <c r="F6115" s="632"/>
      <c r="G6115" s="632"/>
      <c r="H6115" s="632"/>
      <c r="I6115" s="633"/>
    </row>
    <row r="6116" spans="1:9">
      <c r="A6116" s="630"/>
      <c r="B6116" s="629"/>
      <c r="C6116" s="630"/>
      <c r="D6116" s="631"/>
      <c r="E6116" s="664"/>
      <c r="F6116" s="637"/>
      <c r="G6116" s="637"/>
      <c r="H6116" s="637"/>
      <c r="I6116" s="630"/>
    </row>
    <row r="6117" spans="1:9">
      <c r="A6117" s="630"/>
      <c r="B6117" s="629"/>
      <c r="C6117" s="630"/>
      <c r="D6117" s="631"/>
      <c r="E6117" s="664"/>
      <c r="F6117" s="632"/>
      <c r="G6117" s="632"/>
      <c r="H6117" s="632"/>
      <c r="I6117" s="633"/>
    </row>
    <row r="6118" spans="1:9">
      <c r="A6118" s="630"/>
      <c r="B6118" s="629"/>
      <c r="C6118" s="630"/>
      <c r="D6118" s="631"/>
      <c r="E6118" s="664"/>
      <c r="F6118" s="637"/>
      <c r="G6118" s="637"/>
      <c r="H6118" s="637"/>
      <c r="I6118" s="630"/>
    </row>
    <row r="6119" spans="1:9">
      <c r="A6119" s="630"/>
      <c r="B6119" s="629"/>
      <c r="C6119" s="630"/>
      <c r="D6119" s="631"/>
      <c r="E6119" s="664"/>
      <c r="F6119" s="632"/>
      <c r="G6119" s="632"/>
      <c r="H6119" s="632"/>
      <c r="I6119" s="633"/>
    </row>
    <row r="6120" spans="1:9">
      <c r="A6120" s="630"/>
      <c r="B6120" s="629"/>
      <c r="C6120" s="630"/>
      <c r="D6120" s="631"/>
      <c r="E6120" s="664"/>
      <c r="F6120" s="637"/>
      <c r="G6120" s="637"/>
      <c r="H6120" s="637"/>
      <c r="I6120" s="630"/>
    </row>
    <row r="6121" spans="1:9">
      <c r="A6121" s="630"/>
      <c r="B6121" s="629"/>
      <c r="C6121" s="630"/>
      <c r="D6121" s="631"/>
      <c r="E6121" s="664"/>
      <c r="F6121" s="632"/>
      <c r="G6121" s="632"/>
      <c r="H6121" s="632"/>
      <c r="I6121" s="633"/>
    </row>
    <row r="6122" spans="1:9">
      <c r="A6122" s="630"/>
      <c r="B6122" s="629"/>
      <c r="C6122" s="630"/>
      <c r="D6122" s="631"/>
      <c r="E6122" s="664"/>
      <c r="F6122" s="637"/>
      <c r="G6122" s="637"/>
      <c r="H6122" s="637"/>
      <c r="I6122" s="630"/>
    </row>
    <row r="6123" spans="1:9">
      <c r="A6123" s="630"/>
      <c r="B6123" s="629"/>
      <c r="C6123" s="630"/>
      <c r="D6123" s="631"/>
      <c r="E6123" s="664"/>
      <c r="F6123" s="632"/>
      <c r="G6123" s="632"/>
      <c r="H6123" s="632"/>
      <c r="I6123" s="633"/>
    </row>
    <row r="6124" spans="1:9">
      <c r="A6124" s="630"/>
      <c r="B6124" s="629"/>
      <c r="C6124" s="630"/>
      <c r="D6124" s="631"/>
      <c r="E6124" s="664"/>
      <c r="F6124" s="637"/>
      <c r="G6124" s="637"/>
      <c r="H6124" s="637"/>
      <c r="I6124" s="630"/>
    </row>
    <row r="6125" spans="1:9">
      <c r="A6125" s="630"/>
      <c r="B6125" s="629"/>
      <c r="C6125" s="630"/>
      <c r="D6125" s="631"/>
      <c r="E6125" s="664"/>
      <c r="F6125" s="632"/>
      <c r="G6125" s="632"/>
      <c r="H6125" s="632"/>
      <c r="I6125" s="633"/>
    </row>
    <row r="6126" spans="1:9">
      <c r="A6126" s="630"/>
      <c r="B6126" s="629"/>
      <c r="C6126" s="630"/>
      <c r="D6126" s="631"/>
      <c r="E6126" s="664"/>
      <c r="F6126" s="637"/>
      <c r="G6126" s="637"/>
      <c r="H6126" s="637"/>
      <c r="I6126" s="630"/>
    </row>
    <row r="6127" spans="1:9">
      <c r="A6127" s="630"/>
      <c r="B6127" s="629"/>
      <c r="C6127" s="630"/>
      <c r="D6127" s="631"/>
      <c r="E6127" s="664"/>
      <c r="F6127" s="632"/>
      <c r="G6127" s="632"/>
      <c r="H6127" s="632"/>
      <c r="I6127" s="633"/>
    </row>
    <row r="6128" spans="1:9">
      <c r="A6128" s="630"/>
      <c r="B6128" s="629"/>
      <c r="C6128" s="630"/>
      <c r="D6128" s="631"/>
      <c r="E6128" s="664"/>
      <c r="F6128" s="637"/>
      <c r="G6128" s="637"/>
      <c r="H6128" s="637"/>
      <c r="I6128" s="630"/>
    </row>
    <row r="6129" spans="1:9">
      <c r="A6129" s="630"/>
      <c r="B6129" s="629"/>
      <c r="C6129" s="630"/>
      <c r="D6129" s="631"/>
      <c r="E6129" s="664"/>
      <c r="F6129" s="632"/>
      <c r="G6129" s="632"/>
      <c r="H6129" s="632"/>
      <c r="I6129" s="633"/>
    </row>
    <row r="6130" spans="1:9">
      <c r="A6130" s="630"/>
      <c r="B6130" s="629"/>
      <c r="C6130" s="630"/>
      <c r="D6130" s="631"/>
      <c r="E6130" s="664"/>
      <c r="F6130" s="637"/>
      <c r="G6130" s="637"/>
      <c r="H6130" s="637"/>
      <c r="I6130" s="630"/>
    </row>
    <row r="6131" spans="1:9">
      <c r="A6131" s="630"/>
      <c r="B6131" s="629"/>
      <c r="C6131" s="630"/>
      <c r="D6131" s="631"/>
      <c r="E6131" s="664"/>
      <c r="F6131" s="632"/>
      <c r="G6131" s="632"/>
      <c r="H6131" s="632"/>
      <c r="I6131" s="633"/>
    </row>
    <row r="6132" spans="1:9">
      <c r="A6132" s="630"/>
      <c r="B6132" s="629"/>
      <c r="C6132" s="630"/>
      <c r="D6132" s="631"/>
      <c r="E6132" s="664"/>
      <c r="F6132" s="637"/>
      <c r="G6132" s="637"/>
      <c r="H6132" s="637"/>
      <c r="I6132" s="630"/>
    </row>
    <row r="6133" spans="1:9">
      <c r="A6133" s="630"/>
      <c r="B6133" s="629"/>
      <c r="C6133" s="630"/>
      <c r="D6133" s="631"/>
      <c r="E6133" s="664"/>
      <c r="F6133" s="632"/>
      <c r="G6133" s="632"/>
      <c r="H6133" s="632"/>
      <c r="I6133" s="633"/>
    </row>
    <row r="6134" spans="1:9">
      <c r="A6134" s="630"/>
      <c r="B6134" s="629"/>
      <c r="C6134" s="630"/>
      <c r="D6134" s="631"/>
      <c r="E6134" s="664"/>
      <c r="F6134" s="637"/>
      <c r="G6134" s="637"/>
      <c r="H6134" s="637"/>
      <c r="I6134" s="630"/>
    </row>
    <row r="6135" spans="1:9">
      <c r="A6135" s="630"/>
      <c r="B6135" s="629"/>
      <c r="C6135" s="630"/>
      <c r="D6135" s="631"/>
      <c r="E6135" s="664"/>
      <c r="F6135" s="632"/>
      <c r="G6135" s="632"/>
      <c r="H6135" s="632"/>
      <c r="I6135" s="633"/>
    </row>
    <row r="6136" spans="1:9">
      <c r="A6136" s="630"/>
      <c r="B6136" s="629"/>
      <c r="C6136" s="630"/>
      <c r="D6136" s="631"/>
      <c r="E6136" s="664"/>
      <c r="F6136" s="637"/>
      <c r="G6136" s="637"/>
      <c r="H6136" s="637"/>
      <c r="I6136" s="630"/>
    </row>
    <row r="6137" spans="1:9">
      <c r="A6137" s="630"/>
      <c r="B6137" s="629"/>
      <c r="C6137" s="630"/>
      <c r="D6137" s="631"/>
      <c r="E6137" s="664"/>
      <c r="F6137" s="632"/>
      <c r="G6137" s="632"/>
      <c r="H6137" s="632"/>
      <c r="I6137" s="633"/>
    </row>
    <row r="6138" spans="1:9">
      <c r="A6138" s="630"/>
      <c r="B6138" s="629"/>
      <c r="C6138" s="630"/>
      <c r="D6138" s="631"/>
      <c r="E6138" s="664"/>
      <c r="F6138" s="637"/>
      <c r="G6138" s="637"/>
      <c r="H6138" s="637"/>
      <c r="I6138" s="630"/>
    </row>
    <row r="6139" spans="1:9">
      <c r="A6139" s="630"/>
      <c r="B6139" s="629"/>
      <c r="C6139" s="630"/>
      <c r="D6139" s="631"/>
      <c r="E6139" s="664"/>
      <c r="F6139" s="632"/>
      <c r="G6139" s="632"/>
      <c r="H6139" s="632"/>
      <c r="I6139" s="633"/>
    </row>
    <row r="6140" spans="1:9">
      <c r="A6140" s="630"/>
      <c r="B6140" s="629"/>
      <c r="C6140" s="630"/>
      <c r="D6140" s="631"/>
      <c r="E6140" s="664"/>
      <c r="F6140" s="637"/>
      <c r="G6140" s="637"/>
      <c r="H6140" s="637"/>
      <c r="I6140" s="630"/>
    </row>
    <row r="6141" spans="1:9">
      <c r="A6141" s="630"/>
      <c r="B6141" s="629"/>
      <c r="C6141" s="630"/>
      <c r="D6141" s="631"/>
      <c r="E6141" s="664"/>
      <c r="F6141" s="632"/>
      <c r="G6141" s="632"/>
      <c r="H6141" s="632"/>
      <c r="I6141" s="633"/>
    </row>
    <row r="6142" spans="1:9">
      <c r="A6142" s="630"/>
      <c r="B6142" s="629"/>
      <c r="C6142" s="630"/>
      <c r="D6142" s="631"/>
      <c r="E6142" s="664"/>
      <c r="F6142" s="637"/>
      <c r="G6142" s="637"/>
      <c r="H6142" s="637"/>
      <c r="I6142" s="630"/>
    </row>
    <row r="6143" spans="1:9">
      <c r="A6143" s="630"/>
      <c r="B6143" s="629"/>
      <c r="C6143" s="630"/>
      <c r="D6143" s="631"/>
      <c r="E6143" s="664"/>
      <c r="F6143" s="632"/>
      <c r="G6143" s="632"/>
      <c r="H6143" s="632"/>
      <c r="I6143" s="633"/>
    </row>
    <row r="6144" spans="1:9">
      <c r="A6144" s="630"/>
      <c r="B6144" s="629"/>
      <c r="C6144" s="630"/>
      <c r="D6144" s="631"/>
      <c r="E6144" s="664"/>
      <c r="F6144" s="637"/>
      <c r="G6144" s="637"/>
      <c r="H6144" s="637"/>
      <c r="I6144" s="630"/>
    </row>
    <row r="6145" spans="1:9">
      <c r="A6145" s="630"/>
      <c r="B6145" s="629"/>
      <c r="C6145" s="630"/>
      <c r="D6145" s="631"/>
      <c r="E6145" s="664"/>
      <c r="F6145" s="632"/>
      <c r="G6145" s="632"/>
      <c r="H6145" s="632"/>
      <c r="I6145" s="633"/>
    </row>
    <row r="6146" spans="1:9">
      <c r="A6146" s="630"/>
      <c r="B6146" s="629"/>
      <c r="C6146" s="630"/>
      <c r="D6146" s="631"/>
      <c r="E6146" s="664"/>
      <c r="F6146" s="637"/>
      <c r="G6146" s="637"/>
      <c r="H6146" s="637"/>
      <c r="I6146" s="630"/>
    </row>
    <row r="6147" spans="1:9">
      <c r="A6147" s="630"/>
      <c r="B6147" s="629"/>
      <c r="C6147" s="630"/>
      <c r="D6147" s="631"/>
      <c r="E6147" s="664"/>
      <c r="F6147" s="632"/>
      <c r="G6147" s="632"/>
      <c r="H6147" s="632"/>
      <c r="I6147" s="633"/>
    </row>
    <row r="6148" spans="1:9">
      <c r="A6148" s="630"/>
      <c r="B6148" s="629"/>
      <c r="C6148" s="630"/>
      <c r="D6148" s="631"/>
      <c r="E6148" s="664"/>
      <c r="F6148" s="637"/>
      <c r="G6148" s="637"/>
      <c r="H6148" s="637"/>
      <c r="I6148" s="630"/>
    </row>
    <row r="6149" spans="1:9">
      <c r="A6149" s="630"/>
      <c r="B6149" s="629"/>
      <c r="C6149" s="630"/>
      <c r="D6149" s="631"/>
      <c r="E6149" s="664"/>
      <c r="F6149" s="632"/>
      <c r="G6149" s="632"/>
      <c r="H6149" s="632"/>
      <c r="I6149" s="633"/>
    </row>
    <row r="6150" spans="1:9">
      <c r="A6150" s="630"/>
      <c r="B6150" s="629"/>
      <c r="C6150" s="630"/>
      <c r="D6150" s="631"/>
      <c r="E6150" s="664"/>
      <c r="F6150" s="637"/>
      <c r="G6150" s="637"/>
      <c r="H6150" s="637"/>
      <c r="I6150" s="630"/>
    </row>
    <row r="6151" spans="1:9">
      <c r="A6151" s="630"/>
      <c r="B6151" s="629"/>
      <c r="C6151" s="630"/>
      <c r="D6151" s="631"/>
      <c r="E6151" s="664"/>
      <c r="F6151" s="632"/>
      <c r="G6151" s="632"/>
      <c r="H6151" s="632"/>
      <c r="I6151" s="633"/>
    </row>
    <row r="6152" spans="1:9">
      <c r="A6152" s="630"/>
      <c r="B6152" s="629"/>
      <c r="C6152" s="630"/>
      <c r="D6152" s="631"/>
      <c r="E6152" s="664"/>
      <c r="F6152" s="637"/>
      <c r="G6152" s="637"/>
      <c r="H6152" s="637"/>
      <c r="I6152" s="630"/>
    </row>
    <row r="6153" spans="1:9">
      <c r="A6153" s="630"/>
      <c r="B6153" s="629"/>
      <c r="C6153" s="630"/>
      <c r="D6153" s="631"/>
      <c r="E6153" s="664"/>
      <c r="F6153" s="632"/>
      <c r="G6153" s="632"/>
      <c r="H6153" s="632"/>
      <c r="I6153" s="633"/>
    </row>
    <row r="6154" spans="1:9">
      <c r="A6154" s="630"/>
      <c r="B6154" s="629"/>
      <c r="C6154" s="630"/>
      <c r="D6154" s="631"/>
      <c r="E6154" s="664"/>
      <c r="F6154" s="637"/>
      <c r="G6154" s="637"/>
      <c r="H6154" s="637"/>
      <c r="I6154" s="630"/>
    </row>
    <row r="6155" spans="1:9">
      <c r="A6155" s="630"/>
      <c r="B6155" s="629"/>
      <c r="C6155" s="630"/>
      <c r="D6155" s="631"/>
      <c r="E6155" s="664"/>
      <c r="F6155" s="632"/>
      <c r="G6155" s="632"/>
      <c r="H6155" s="632"/>
      <c r="I6155" s="633"/>
    </row>
    <row r="6156" spans="1:9">
      <c r="A6156" s="630"/>
      <c r="B6156" s="629"/>
      <c r="C6156" s="630"/>
      <c r="D6156" s="631"/>
      <c r="E6156" s="664"/>
      <c r="F6156" s="637"/>
      <c r="G6156" s="637"/>
      <c r="H6156" s="637"/>
      <c r="I6156" s="630"/>
    </row>
    <row r="6157" spans="1:9">
      <c r="A6157" s="630"/>
      <c r="B6157" s="629"/>
      <c r="C6157" s="630"/>
      <c r="D6157" s="631"/>
      <c r="E6157" s="664"/>
      <c r="F6157" s="632"/>
      <c r="G6157" s="632"/>
      <c r="H6157" s="632"/>
      <c r="I6157" s="633"/>
    </row>
    <row r="6158" spans="1:9">
      <c r="A6158" s="630"/>
      <c r="B6158" s="629"/>
      <c r="C6158" s="630"/>
      <c r="D6158" s="631"/>
      <c r="E6158" s="664"/>
      <c r="F6158" s="637"/>
      <c r="G6158" s="637"/>
      <c r="H6158" s="637"/>
      <c r="I6158" s="630"/>
    </row>
    <row r="6159" spans="1:9">
      <c r="A6159" s="630"/>
      <c r="B6159" s="629"/>
      <c r="C6159" s="630"/>
      <c r="D6159" s="631"/>
      <c r="E6159" s="664"/>
      <c r="F6159" s="632"/>
      <c r="G6159" s="632"/>
      <c r="H6159" s="632"/>
      <c r="I6159" s="633"/>
    </row>
    <row r="6160" spans="1:9">
      <c r="A6160" s="630"/>
      <c r="B6160" s="629"/>
      <c r="C6160" s="630"/>
      <c r="D6160" s="631"/>
      <c r="E6160" s="664"/>
      <c r="F6160" s="637"/>
      <c r="G6160" s="637"/>
      <c r="H6160" s="637"/>
      <c r="I6160" s="630"/>
    </row>
    <row r="6161" spans="1:9">
      <c r="A6161" s="630"/>
      <c r="B6161" s="629"/>
      <c r="C6161" s="630"/>
      <c r="D6161" s="631"/>
      <c r="E6161" s="664"/>
      <c r="F6161" s="632"/>
      <c r="G6161" s="632"/>
      <c r="H6161" s="632"/>
      <c r="I6161" s="633"/>
    </row>
    <row r="6162" spans="1:9">
      <c r="A6162" s="630"/>
      <c r="B6162" s="629"/>
      <c r="C6162" s="630"/>
      <c r="D6162" s="631"/>
      <c r="E6162" s="664"/>
      <c r="F6162" s="637"/>
      <c r="G6162" s="637"/>
      <c r="H6162" s="637"/>
      <c r="I6162" s="630"/>
    </row>
    <row r="6163" spans="1:9">
      <c r="A6163" s="630"/>
      <c r="B6163" s="629"/>
      <c r="C6163" s="630"/>
      <c r="D6163" s="631"/>
      <c r="E6163" s="664"/>
      <c r="F6163" s="632"/>
      <c r="G6163" s="632"/>
      <c r="H6163" s="632"/>
      <c r="I6163" s="633"/>
    </row>
    <row r="6164" spans="1:9">
      <c r="A6164" s="630"/>
      <c r="B6164" s="629"/>
      <c r="C6164" s="630"/>
      <c r="D6164" s="631"/>
      <c r="E6164" s="664"/>
      <c r="F6164" s="637"/>
      <c r="G6164" s="637"/>
      <c r="H6164" s="637"/>
      <c r="I6164" s="630"/>
    </row>
    <row r="6165" spans="1:9">
      <c r="A6165" s="630"/>
      <c r="B6165" s="629"/>
      <c r="C6165" s="630"/>
      <c r="D6165" s="631"/>
      <c r="E6165" s="664"/>
      <c r="F6165" s="632"/>
      <c r="G6165" s="632"/>
      <c r="H6165" s="632"/>
      <c r="I6165" s="633"/>
    </row>
    <row r="6166" spans="1:9">
      <c r="A6166" s="630"/>
      <c r="B6166" s="629"/>
      <c r="C6166" s="630"/>
      <c r="D6166" s="631"/>
      <c r="E6166" s="664"/>
      <c r="F6166" s="637"/>
      <c r="G6166" s="637"/>
      <c r="H6166" s="637"/>
      <c r="I6166" s="630"/>
    </row>
    <row r="6167" spans="1:9">
      <c r="A6167" s="630"/>
      <c r="B6167" s="629"/>
      <c r="C6167" s="630"/>
      <c r="D6167" s="631"/>
      <c r="E6167" s="664"/>
      <c r="F6167" s="632"/>
      <c r="G6167" s="632"/>
      <c r="H6167" s="632"/>
      <c r="I6167" s="633"/>
    </row>
    <row r="6168" spans="1:9">
      <c r="A6168" s="630"/>
      <c r="B6168" s="629"/>
      <c r="C6168" s="630"/>
      <c r="D6168" s="631"/>
      <c r="E6168" s="664"/>
      <c r="F6168" s="637"/>
      <c r="G6168" s="637"/>
      <c r="H6168" s="637"/>
      <c r="I6168" s="630"/>
    </row>
    <row r="6169" spans="1:9">
      <c r="A6169" s="630"/>
      <c r="B6169" s="629"/>
      <c r="C6169" s="630"/>
      <c r="D6169" s="631"/>
      <c r="E6169" s="664"/>
      <c r="F6169" s="632"/>
      <c r="G6169" s="632"/>
      <c r="H6169" s="632"/>
      <c r="I6169" s="633"/>
    </row>
    <row r="6170" spans="1:9">
      <c r="A6170" s="630"/>
      <c r="B6170" s="629"/>
      <c r="C6170" s="630"/>
      <c r="D6170" s="631"/>
      <c r="E6170" s="664"/>
      <c r="F6170" s="637"/>
      <c r="G6170" s="637"/>
      <c r="H6170" s="637"/>
      <c r="I6170" s="630"/>
    </row>
    <row r="6171" spans="1:9">
      <c r="A6171" s="630"/>
      <c r="B6171" s="629"/>
      <c r="C6171" s="630"/>
      <c r="D6171" s="631"/>
      <c r="E6171" s="664"/>
      <c r="F6171" s="632"/>
      <c r="G6171" s="632"/>
      <c r="H6171" s="632"/>
      <c r="I6171" s="633"/>
    </row>
    <row r="6172" spans="1:9">
      <c r="A6172" s="630"/>
      <c r="B6172" s="629"/>
      <c r="C6172" s="630"/>
      <c r="D6172" s="631"/>
      <c r="E6172" s="664"/>
      <c r="F6172" s="637"/>
      <c r="G6172" s="637"/>
      <c r="H6172" s="637"/>
      <c r="I6172" s="630"/>
    </row>
    <row r="6173" spans="1:9">
      <c r="A6173" s="630"/>
      <c r="B6173" s="629"/>
      <c r="C6173" s="630"/>
      <c r="D6173" s="631"/>
      <c r="E6173" s="664"/>
      <c r="F6173" s="632"/>
      <c r="G6173" s="632"/>
      <c r="H6173" s="632"/>
      <c r="I6173" s="633"/>
    </row>
    <row r="6174" spans="1:9">
      <c r="A6174" s="630"/>
      <c r="B6174" s="629"/>
      <c r="C6174" s="630"/>
      <c r="D6174" s="631"/>
      <c r="E6174" s="664"/>
      <c r="F6174" s="637"/>
      <c r="G6174" s="637"/>
      <c r="H6174" s="637"/>
      <c r="I6174" s="630"/>
    </row>
    <row r="6175" spans="1:9">
      <c r="A6175" s="630"/>
      <c r="B6175" s="629"/>
      <c r="C6175" s="630"/>
      <c r="D6175" s="631"/>
      <c r="E6175" s="664"/>
      <c r="F6175" s="632"/>
      <c r="G6175" s="632"/>
      <c r="H6175" s="632"/>
      <c r="I6175" s="633"/>
    </row>
    <row r="6176" spans="1:9">
      <c r="A6176" s="630"/>
      <c r="B6176" s="629"/>
      <c r="C6176" s="630"/>
      <c r="D6176" s="631"/>
      <c r="E6176" s="664"/>
      <c r="F6176" s="637"/>
      <c r="G6176" s="637"/>
      <c r="H6176" s="637"/>
      <c r="I6176" s="630"/>
    </row>
    <row r="6177" spans="1:9">
      <c r="A6177" s="630"/>
      <c r="B6177" s="629"/>
      <c r="C6177" s="630"/>
      <c r="D6177" s="631"/>
      <c r="E6177" s="664"/>
      <c r="F6177" s="632"/>
      <c r="G6177" s="632"/>
      <c r="H6177" s="632"/>
      <c r="I6177" s="633"/>
    </row>
    <row r="6178" spans="1:9">
      <c r="A6178" s="630"/>
      <c r="B6178" s="629"/>
      <c r="C6178" s="630"/>
      <c r="D6178" s="631"/>
      <c r="E6178" s="664"/>
      <c r="F6178" s="637"/>
      <c r="G6178" s="637"/>
      <c r="H6178" s="637"/>
      <c r="I6178" s="630"/>
    </row>
    <row r="6179" spans="1:9">
      <c r="A6179" s="630"/>
      <c r="B6179" s="629"/>
      <c r="C6179" s="630"/>
      <c r="D6179" s="631"/>
      <c r="E6179" s="664"/>
      <c r="F6179" s="632"/>
      <c r="G6179" s="632"/>
      <c r="H6179" s="632"/>
      <c r="I6179" s="633"/>
    </row>
    <row r="6180" spans="1:9">
      <c r="A6180" s="630"/>
      <c r="B6180" s="629"/>
      <c r="C6180" s="630"/>
      <c r="D6180" s="631"/>
      <c r="E6180" s="664"/>
      <c r="F6180" s="637"/>
      <c r="G6180" s="637"/>
      <c r="H6180" s="637"/>
      <c r="I6180" s="630"/>
    </row>
    <row r="6181" spans="1:9">
      <c r="A6181" s="630"/>
      <c r="B6181" s="629"/>
      <c r="C6181" s="630"/>
      <c r="D6181" s="631"/>
      <c r="E6181" s="664"/>
      <c r="F6181" s="632"/>
      <c r="G6181" s="632"/>
      <c r="H6181" s="632"/>
      <c r="I6181" s="633"/>
    </row>
    <row r="6182" spans="1:9">
      <c r="A6182" s="630"/>
      <c r="B6182" s="689"/>
      <c r="C6182" s="690"/>
      <c r="D6182" s="691"/>
      <c r="E6182" s="637"/>
      <c r="F6182" s="637"/>
      <c r="G6182" s="637"/>
      <c r="H6182" s="637"/>
      <c r="I6182" s="633"/>
    </row>
    <row r="6183" spans="1:9">
      <c r="A6183" s="630"/>
      <c r="B6183" s="629"/>
      <c r="C6183" s="630"/>
      <c r="D6183" s="631"/>
      <c r="E6183" s="664"/>
      <c r="F6183" s="637"/>
      <c r="G6183" s="637"/>
      <c r="H6183" s="637"/>
      <c r="I6183" s="630"/>
    </row>
    <row r="6184" spans="1:9">
      <c r="A6184" s="630"/>
      <c r="B6184" s="629"/>
      <c r="C6184" s="630"/>
      <c r="D6184" s="631"/>
      <c r="E6184" s="664"/>
      <c r="F6184" s="632"/>
      <c r="G6184" s="632"/>
      <c r="H6184" s="632"/>
      <c r="I6184" s="633"/>
    </row>
    <row r="6185" spans="1:9">
      <c r="A6185" s="630"/>
      <c r="B6185" s="629"/>
      <c r="C6185" s="630"/>
      <c r="D6185" s="631"/>
      <c r="E6185" s="664"/>
      <c r="F6185" s="637"/>
      <c r="G6185" s="637"/>
      <c r="H6185" s="637"/>
      <c r="I6185" s="630"/>
    </row>
    <row r="6186" spans="1:9">
      <c r="A6186" s="630"/>
      <c r="B6186" s="629"/>
      <c r="C6186" s="630"/>
      <c r="D6186" s="631"/>
      <c r="E6186" s="664"/>
      <c r="F6186" s="632"/>
      <c r="G6186" s="632"/>
      <c r="H6186" s="632"/>
      <c r="I6186" s="633"/>
    </row>
    <row r="6187" spans="1:9">
      <c r="A6187" s="630"/>
      <c r="B6187" s="629"/>
      <c r="C6187" s="630"/>
      <c r="D6187" s="631"/>
      <c r="E6187" s="664"/>
      <c r="F6187" s="637"/>
      <c r="G6187" s="637"/>
      <c r="H6187" s="637"/>
      <c r="I6187" s="630"/>
    </row>
    <row r="6188" spans="1:9">
      <c r="A6188" s="630"/>
      <c r="B6188" s="629"/>
      <c r="C6188" s="630"/>
      <c r="D6188" s="631"/>
      <c r="E6188" s="664"/>
      <c r="F6188" s="632"/>
      <c r="G6188" s="632"/>
      <c r="H6188" s="632"/>
      <c r="I6188" s="633"/>
    </row>
    <row r="6189" spans="1:9">
      <c r="A6189" s="630"/>
      <c r="B6189" s="629"/>
      <c r="C6189" s="630"/>
      <c r="D6189" s="631"/>
      <c r="E6189" s="664"/>
      <c r="F6189" s="637"/>
      <c r="G6189" s="637"/>
      <c r="H6189" s="637"/>
      <c r="I6189" s="630"/>
    </row>
    <row r="6190" spans="1:9">
      <c r="A6190" s="630"/>
      <c r="B6190" s="629"/>
      <c r="C6190" s="630"/>
      <c r="D6190" s="631"/>
      <c r="E6190" s="664"/>
      <c r="F6190" s="632"/>
      <c r="G6190" s="632"/>
      <c r="H6190" s="632"/>
      <c r="I6190" s="633"/>
    </row>
    <row r="6191" spans="1:9">
      <c r="A6191" s="630"/>
      <c r="B6191" s="629"/>
      <c r="C6191" s="630"/>
      <c r="D6191" s="631"/>
      <c r="E6191" s="664"/>
      <c r="F6191" s="637"/>
      <c r="G6191" s="637"/>
      <c r="H6191" s="637"/>
      <c r="I6191" s="630"/>
    </row>
    <row r="6192" spans="1:9">
      <c r="A6192" s="630"/>
      <c r="B6192" s="629"/>
      <c r="C6192" s="630"/>
      <c r="D6192" s="631"/>
      <c r="E6192" s="664"/>
      <c r="F6192" s="632"/>
      <c r="G6192" s="632"/>
      <c r="H6192" s="632"/>
      <c r="I6192" s="633"/>
    </row>
    <row r="6193" spans="1:9">
      <c r="A6193" s="630"/>
      <c r="B6193" s="629"/>
      <c r="C6193" s="630"/>
      <c r="D6193" s="631"/>
      <c r="E6193" s="664"/>
      <c r="F6193" s="637"/>
      <c r="G6193" s="637"/>
      <c r="H6193" s="637"/>
      <c r="I6193" s="630"/>
    </row>
    <row r="6194" spans="1:9">
      <c r="A6194" s="630"/>
      <c r="B6194" s="629"/>
      <c r="C6194" s="630"/>
      <c r="D6194" s="631"/>
      <c r="E6194" s="664"/>
      <c r="F6194" s="632"/>
      <c r="G6194" s="632"/>
      <c r="H6194" s="632"/>
      <c r="I6194" s="633"/>
    </row>
    <row r="6195" spans="1:9">
      <c r="A6195" s="630"/>
      <c r="B6195" s="629"/>
      <c r="C6195" s="630"/>
      <c r="D6195" s="631"/>
      <c r="E6195" s="664"/>
      <c r="F6195" s="637"/>
      <c r="G6195" s="637"/>
      <c r="H6195" s="637"/>
      <c r="I6195" s="630"/>
    </row>
    <row r="6196" spans="1:9">
      <c r="A6196" s="630"/>
      <c r="B6196" s="629"/>
      <c r="C6196" s="630"/>
      <c r="D6196" s="631"/>
      <c r="E6196" s="664"/>
      <c r="F6196" s="632"/>
      <c r="G6196" s="632"/>
      <c r="H6196" s="632"/>
      <c r="I6196" s="633"/>
    </row>
    <row r="6197" spans="1:9">
      <c r="A6197" s="630"/>
      <c r="B6197" s="629"/>
      <c r="C6197" s="630"/>
      <c r="D6197" s="631"/>
      <c r="E6197" s="664"/>
      <c r="F6197" s="637"/>
      <c r="G6197" s="637"/>
      <c r="H6197" s="637"/>
      <c r="I6197" s="630"/>
    </row>
    <row r="6198" spans="1:9">
      <c r="A6198" s="630"/>
      <c r="B6198" s="689"/>
      <c r="C6198" s="690"/>
      <c r="D6198" s="691"/>
      <c r="E6198" s="637"/>
      <c r="F6198" s="637"/>
      <c r="G6198" s="637"/>
      <c r="H6198" s="637"/>
      <c r="I6198" s="633"/>
    </row>
    <row r="6199" spans="1:9">
      <c r="A6199" s="630"/>
      <c r="B6199" s="629"/>
      <c r="C6199" s="630"/>
      <c r="D6199" s="631"/>
      <c r="E6199" s="664"/>
      <c r="F6199" s="632"/>
      <c r="G6199" s="632"/>
      <c r="H6199" s="632"/>
      <c r="I6199" s="633"/>
    </row>
    <row r="6200" spans="1:9">
      <c r="A6200" s="630"/>
      <c r="B6200" s="629"/>
      <c r="C6200" s="630"/>
      <c r="D6200" s="631"/>
      <c r="E6200" s="664"/>
      <c r="F6200" s="637"/>
      <c r="G6200" s="637"/>
      <c r="H6200" s="637"/>
      <c r="I6200" s="630"/>
    </row>
    <row r="6201" spans="1:9">
      <c r="A6201" s="630"/>
      <c r="B6201" s="629"/>
      <c r="C6201" s="630"/>
      <c r="D6201" s="631"/>
      <c r="E6201" s="664"/>
      <c r="F6201" s="632"/>
      <c r="G6201" s="632"/>
      <c r="H6201" s="632"/>
      <c r="I6201" s="633"/>
    </row>
    <row r="6202" spans="1:9">
      <c r="A6202" s="630"/>
      <c r="B6202" s="629"/>
      <c r="C6202" s="630"/>
      <c r="D6202" s="631"/>
      <c r="E6202" s="664"/>
      <c r="F6202" s="637"/>
      <c r="G6202" s="637"/>
      <c r="H6202" s="637"/>
      <c r="I6202" s="630"/>
    </row>
    <row r="6203" spans="1:9">
      <c r="A6203" s="630"/>
      <c r="B6203" s="629"/>
      <c r="C6203" s="630"/>
      <c r="D6203" s="631"/>
      <c r="E6203" s="664"/>
      <c r="F6203" s="632"/>
      <c r="G6203" s="632"/>
      <c r="H6203" s="632"/>
      <c r="I6203" s="633"/>
    </row>
    <row r="6204" spans="1:9">
      <c r="A6204" s="630"/>
      <c r="B6204" s="629"/>
      <c r="C6204" s="630"/>
      <c r="D6204" s="631"/>
      <c r="E6204" s="664"/>
      <c r="F6204" s="637"/>
      <c r="G6204" s="637"/>
      <c r="H6204" s="637"/>
      <c r="I6204" s="630"/>
    </row>
    <row r="6205" spans="1:9">
      <c r="A6205" s="630"/>
      <c r="B6205" s="629"/>
      <c r="C6205" s="630"/>
      <c r="D6205" s="631"/>
      <c r="E6205" s="664"/>
      <c r="F6205" s="632"/>
      <c r="G6205" s="632"/>
      <c r="H6205" s="632"/>
      <c r="I6205" s="633"/>
    </row>
    <row r="6206" spans="1:9">
      <c r="A6206" s="630"/>
      <c r="B6206" s="629"/>
      <c r="C6206" s="630"/>
      <c r="D6206" s="631"/>
      <c r="E6206" s="664"/>
      <c r="F6206" s="637"/>
      <c r="G6206" s="637"/>
      <c r="H6206" s="637"/>
      <c r="I6206" s="630"/>
    </row>
    <row r="6207" spans="1:9">
      <c r="A6207" s="630"/>
      <c r="B6207" s="629"/>
      <c r="C6207" s="630"/>
      <c r="D6207" s="631"/>
      <c r="E6207" s="664"/>
      <c r="F6207" s="632"/>
      <c r="G6207" s="632"/>
      <c r="H6207" s="632"/>
      <c r="I6207" s="633"/>
    </row>
    <row r="6208" spans="1:9">
      <c r="A6208" s="630"/>
      <c r="B6208" s="629"/>
      <c r="C6208" s="630"/>
      <c r="D6208" s="631"/>
      <c r="E6208" s="664"/>
      <c r="F6208" s="637"/>
      <c r="G6208" s="637"/>
      <c r="H6208" s="637"/>
      <c r="I6208" s="630"/>
    </row>
    <row r="6209" spans="1:9">
      <c r="A6209" s="630"/>
      <c r="B6209" s="629"/>
      <c r="C6209" s="630"/>
      <c r="D6209" s="631"/>
      <c r="E6209" s="664"/>
      <c r="F6209" s="632"/>
      <c r="G6209" s="632"/>
      <c r="H6209" s="632"/>
      <c r="I6209" s="633"/>
    </row>
    <row r="6210" spans="1:9">
      <c r="A6210" s="630"/>
      <c r="B6210" s="629"/>
      <c r="C6210" s="630"/>
      <c r="D6210" s="631"/>
      <c r="E6210" s="664"/>
      <c r="F6210" s="637"/>
      <c r="G6210" s="637"/>
      <c r="H6210" s="637"/>
      <c r="I6210" s="630"/>
    </row>
    <row r="6211" spans="1:9">
      <c r="A6211" s="630"/>
      <c r="B6211" s="629"/>
      <c r="C6211" s="630"/>
      <c r="D6211" s="631"/>
      <c r="E6211" s="664"/>
      <c r="F6211" s="632"/>
      <c r="G6211" s="632"/>
      <c r="H6211" s="632"/>
      <c r="I6211" s="633"/>
    </row>
    <row r="6212" spans="1:9">
      <c r="A6212" s="630"/>
      <c r="B6212" s="629"/>
      <c r="C6212" s="630"/>
      <c r="D6212" s="631"/>
      <c r="E6212" s="664"/>
      <c r="F6212" s="637"/>
      <c r="G6212" s="637"/>
      <c r="H6212" s="637"/>
      <c r="I6212" s="630"/>
    </row>
    <row r="6213" spans="1:9">
      <c r="A6213" s="630"/>
      <c r="B6213" s="629"/>
      <c r="C6213" s="630"/>
      <c r="D6213" s="631"/>
      <c r="E6213" s="664"/>
      <c r="F6213" s="632"/>
      <c r="G6213" s="632"/>
      <c r="H6213" s="632"/>
      <c r="I6213" s="633"/>
    </row>
    <row r="6214" spans="1:9">
      <c r="A6214" s="630"/>
      <c r="B6214" s="629"/>
      <c r="C6214" s="630"/>
      <c r="D6214" s="631"/>
      <c r="E6214" s="664"/>
      <c r="F6214" s="637"/>
      <c r="G6214" s="637"/>
      <c r="H6214" s="637"/>
      <c r="I6214" s="630"/>
    </row>
    <row r="6215" spans="1:9">
      <c r="A6215" s="630"/>
      <c r="B6215" s="629"/>
      <c r="C6215" s="630"/>
      <c r="D6215" s="631"/>
      <c r="E6215" s="664"/>
      <c r="F6215" s="632"/>
      <c r="G6215" s="632"/>
      <c r="H6215" s="632"/>
      <c r="I6215" s="633"/>
    </row>
    <row r="6216" spans="1:9">
      <c r="A6216" s="630"/>
      <c r="B6216" s="629"/>
      <c r="C6216" s="630"/>
      <c r="D6216" s="631"/>
      <c r="E6216" s="664"/>
      <c r="F6216" s="637"/>
      <c r="G6216" s="637"/>
      <c r="H6216" s="637"/>
      <c r="I6216" s="630"/>
    </row>
    <row r="6217" spans="1:9">
      <c r="A6217" s="630"/>
      <c r="B6217" s="629"/>
      <c r="C6217" s="630"/>
      <c r="D6217" s="631"/>
      <c r="E6217" s="664"/>
      <c r="F6217" s="632"/>
      <c r="G6217" s="632"/>
      <c r="H6217" s="632"/>
      <c r="I6217" s="633"/>
    </row>
    <row r="6218" spans="1:9">
      <c r="A6218" s="630"/>
      <c r="B6218" s="629"/>
      <c r="C6218" s="630"/>
      <c r="D6218" s="631"/>
      <c r="E6218" s="664"/>
      <c r="F6218" s="637"/>
      <c r="G6218" s="637"/>
      <c r="H6218" s="637"/>
      <c r="I6218" s="630"/>
    </row>
    <row r="6219" spans="1:9">
      <c r="A6219" s="630"/>
      <c r="B6219" s="629"/>
      <c r="C6219" s="630"/>
      <c r="D6219" s="631"/>
      <c r="E6219" s="664"/>
      <c r="F6219" s="632"/>
      <c r="G6219" s="632"/>
      <c r="H6219" s="632"/>
      <c r="I6219" s="633"/>
    </row>
    <row r="6220" spans="1:9">
      <c r="A6220" s="630"/>
      <c r="B6220" s="629"/>
      <c r="C6220" s="630"/>
      <c r="D6220" s="631"/>
      <c r="E6220" s="664"/>
      <c r="F6220" s="637"/>
      <c r="G6220" s="637"/>
      <c r="H6220" s="637"/>
      <c r="I6220" s="630"/>
    </row>
    <row r="6221" spans="1:9">
      <c r="A6221" s="630"/>
      <c r="B6221" s="629"/>
      <c r="C6221" s="630"/>
      <c r="D6221" s="631"/>
      <c r="E6221" s="664"/>
      <c r="F6221" s="632"/>
      <c r="G6221" s="632"/>
      <c r="H6221" s="632"/>
      <c r="I6221" s="633"/>
    </row>
    <row r="6222" spans="1:9">
      <c r="A6222" s="630"/>
      <c r="B6222" s="629"/>
      <c r="C6222" s="630"/>
      <c r="D6222" s="631"/>
      <c r="E6222" s="664"/>
      <c r="F6222" s="637"/>
      <c r="G6222" s="637"/>
      <c r="H6222" s="637"/>
      <c r="I6222" s="630"/>
    </row>
    <row r="6223" spans="1:9">
      <c r="A6223" s="630"/>
      <c r="B6223" s="629"/>
      <c r="C6223" s="630"/>
      <c r="D6223" s="631"/>
      <c r="E6223" s="664"/>
      <c r="F6223" s="632"/>
      <c r="G6223" s="632"/>
      <c r="H6223" s="632"/>
      <c r="I6223" s="633"/>
    </row>
    <row r="6224" spans="1:9">
      <c r="A6224" s="630"/>
      <c r="B6224" s="629"/>
      <c r="C6224" s="630"/>
      <c r="D6224" s="631"/>
      <c r="E6224" s="664"/>
      <c r="F6224" s="637"/>
      <c r="G6224" s="637"/>
      <c r="H6224" s="637"/>
      <c r="I6224" s="630"/>
    </row>
    <row r="6225" spans="1:9">
      <c r="A6225" s="630"/>
      <c r="B6225" s="629"/>
      <c r="C6225" s="630"/>
      <c r="D6225" s="631"/>
      <c r="E6225" s="664"/>
      <c r="F6225" s="632"/>
      <c r="G6225" s="632"/>
      <c r="H6225" s="632"/>
      <c r="I6225" s="633"/>
    </row>
    <row r="6226" spans="1:9">
      <c r="A6226" s="630"/>
      <c r="B6226" s="629"/>
      <c r="C6226" s="630"/>
      <c r="D6226" s="631"/>
      <c r="E6226" s="664"/>
      <c r="F6226" s="637"/>
      <c r="G6226" s="637"/>
      <c r="H6226" s="637"/>
      <c r="I6226" s="630"/>
    </row>
    <row r="6227" spans="1:9">
      <c r="A6227" s="630"/>
      <c r="B6227" s="629"/>
      <c r="C6227" s="630"/>
      <c r="D6227" s="631"/>
      <c r="E6227" s="664"/>
      <c r="F6227" s="632"/>
      <c r="G6227" s="632"/>
      <c r="H6227" s="632"/>
      <c r="I6227" s="633"/>
    </row>
    <row r="6228" spans="1:9">
      <c r="A6228" s="630"/>
      <c r="B6228" s="629"/>
      <c r="C6228" s="630"/>
      <c r="D6228" s="631"/>
      <c r="E6228" s="664"/>
      <c r="F6228" s="637"/>
      <c r="G6228" s="637"/>
      <c r="H6228" s="637"/>
      <c r="I6228" s="630"/>
    </row>
    <row r="6229" spans="1:9">
      <c r="A6229" s="630"/>
      <c r="B6229" s="629"/>
      <c r="C6229" s="630"/>
      <c r="D6229" s="631"/>
      <c r="E6229" s="664"/>
      <c r="F6229" s="632"/>
      <c r="G6229" s="632"/>
      <c r="H6229" s="632"/>
      <c r="I6229" s="633"/>
    </row>
    <row r="6230" spans="1:9">
      <c r="A6230" s="630"/>
      <c r="B6230" s="629"/>
      <c r="C6230" s="630"/>
      <c r="D6230" s="631"/>
      <c r="E6230" s="664"/>
      <c r="F6230" s="637"/>
      <c r="G6230" s="637"/>
      <c r="H6230" s="637"/>
      <c r="I6230" s="630"/>
    </row>
    <row r="6231" spans="1:9">
      <c r="A6231" s="630"/>
      <c r="B6231" s="629"/>
      <c r="C6231" s="630"/>
      <c r="D6231" s="631"/>
      <c r="E6231" s="664"/>
      <c r="F6231" s="632"/>
      <c r="G6231" s="632"/>
      <c r="H6231" s="632"/>
      <c r="I6231" s="633"/>
    </row>
    <row r="6232" spans="1:9">
      <c r="A6232" s="630"/>
      <c r="B6232" s="629"/>
      <c r="C6232" s="630"/>
      <c r="D6232" s="631"/>
      <c r="E6232" s="664"/>
      <c r="F6232" s="637"/>
      <c r="G6232" s="637"/>
      <c r="H6232" s="637"/>
      <c r="I6232" s="630"/>
    </row>
    <row r="6233" spans="1:9">
      <c r="A6233" s="630"/>
      <c r="B6233" s="629"/>
      <c r="C6233" s="630"/>
      <c r="D6233" s="631"/>
      <c r="E6233" s="664"/>
      <c r="F6233" s="632"/>
      <c r="G6233" s="632"/>
      <c r="H6233" s="632"/>
      <c r="I6233" s="633"/>
    </row>
    <row r="6234" spans="1:9">
      <c r="A6234" s="630"/>
      <c r="B6234" s="629"/>
      <c r="C6234" s="630"/>
      <c r="D6234" s="631"/>
      <c r="E6234" s="664"/>
      <c r="F6234" s="637"/>
      <c r="G6234" s="637"/>
      <c r="H6234" s="637"/>
      <c r="I6234" s="630"/>
    </row>
    <row r="6235" spans="1:9">
      <c r="A6235" s="630"/>
      <c r="B6235" s="629"/>
      <c r="C6235" s="630"/>
      <c r="D6235" s="631"/>
      <c r="E6235" s="664"/>
      <c r="F6235" s="632"/>
      <c r="G6235" s="632"/>
      <c r="H6235" s="632"/>
      <c r="I6235" s="633"/>
    </row>
    <row r="6236" spans="1:9">
      <c r="A6236" s="630"/>
      <c r="B6236" s="629"/>
      <c r="C6236" s="630"/>
      <c r="D6236" s="631"/>
      <c r="E6236" s="664"/>
      <c r="F6236" s="637"/>
      <c r="G6236" s="637"/>
      <c r="H6236" s="637"/>
      <c r="I6236" s="630"/>
    </row>
    <row r="6237" spans="1:9">
      <c r="A6237" s="630"/>
      <c r="B6237" s="629"/>
      <c r="C6237" s="630"/>
      <c r="D6237" s="631"/>
      <c r="E6237" s="664"/>
      <c r="F6237" s="632"/>
      <c r="G6237" s="632"/>
      <c r="H6237" s="632"/>
      <c r="I6237" s="633"/>
    </row>
    <row r="6238" spans="1:9">
      <c r="A6238" s="630"/>
      <c r="B6238" s="629"/>
      <c r="C6238" s="630"/>
      <c r="D6238" s="631"/>
      <c r="E6238" s="664"/>
      <c r="F6238" s="637"/>
      <c r="G6238" s="637"/>
      <c r="H6238" s="637"/>
      <c r="I6238" s="630"/>
    </row>
    <row r="6239" spans="1:9">
      <c r="A6239" s="630"/>
      <c r="B6239" s="629"/>
      <c r="C6239" s="630"/>
      <c r="D6239" s="631"/>
      <c r="E6239" s="664"/>
      <c r="F6239" s="632"/>
      <c r="G6239" s="632"/>
      <c r="H6239" s="632"/>
      <c r="I6239" s="633"/>
    </row>
    <row r="6240" spans="1:9">
      <c r="A6240" s="630"/>
      <c r="B6240" s="629"/>
      <c r="C6240" s="630"/>
      <c r="D6240" s="631"/>
      <c r="E6240" s="664"/>
      <c r="F6240" s="637"/>
      <c r="G6240" s="637"/>
      <c r="H6240" s="637"/>
      <c r="I6240" s="630"/>
    </row>
    <row r="6241" spans="1:9">
      <c r="A6241" s="630"/>
      <c r="B6241" s="629"/>
      <c r="C6241" s="630"/>
      <c r="D6241" s="631"/>
      <c r="E6241" s="664"/>
      <c r="F6241" s="632"/>
      <c r="G6241" s="632"/>
      <c r="H6241" s="632"/>
      <c r="I6241" s="633"/>
    </row>
    <row r="6242" spans="1:9">
      <c r="A6242" s="630"/>
      <c r="B6242" s="629"/>
      <c r="C6242" s="630"/>
      <c r="D6242" s="631"/>
      <c r="E6242" s="664"/>
      <c r="F6242" s="637"/>
      <c r="G6242" s="637"/>
      <c r="H6242" s="637"/>
      <c r="I6242" s="630"/>
    </row>
    <row r="6243" spans="1:9">
      <c r="A6243" s="630"/>
      <c r="B6243" s="629"/>
      <c r="C6243" s="630"/>
      <c r="D6243" s="631"/>
      <c r="E6243" s="664"/>
      <c r="F6243" s="632"/>
      <c r="G6243" s="632"/>
      <c r="H6243" s="632"/>
      <c r="I6243" s="633"/>
    </row>
    <row r="6244" spans="1:9">
      <c r="A6244" s="630"/>
      <c r="B6244" s="629"/>
      <c r="C6244" s="630"/>
      <c r="D6244" s="631"/>
      <c r="E6244" s="664"/>
      <c r="F6244" s="637"/>
      <c r="G6244" s="637"/>
      <c r="H6244" s="637"/>
      <c r="I6244" s="630"/>
    </row>
    <row r="6245" spans="1:9">
      <c r="A6245" s="630"/>
      <c r="B6245" s="629"/>
      <c r="C6245" s="630"/>
      <c r="D6245" s="631"/>
      <c r="E6245" s="664"/>
      <c r="F6245" s="632"/>
      <c r="G6245" s="632"/>
      <c r="H6245" s="632"/>
      <c r="I6245" s="633"/>
    </row>
    <row r="6246" spans="1:9">
      <c r="A6246" s="630"/>
      <c r="B6246" s="629"/>
      <c r="C6246" s="630"/>
      <c r="D6246" s="631"/>
      <c r="E6246" s="664"/>
      <c r="F6246" s="637"/>
      <c r="G6246" s="637"/>
      <c r="H6246" s="637"/>
      <c r="I6246" s="630"/>
    </row>
    <row r="6247" spans="1:9">
      <c r="A6247" s="630"/>
      <c r="B6247" s="629"/>
      <c r="C6247" s="630"/>
      <c r="D6247" s="631"/>
      <c r="E6247" s="664"/>
      <c r="F6247" s="632"/>
      <c r="G6247" s="632"/>
      <c r="H6247" s="632"/>
      <c r="I6247" s="633"/>
    </row>
    <row r="6248" spans="1:9">
      <c r="A6248" s="630"/>
      <c r="B6248" s="629"/>
      <c r="C6248" s="630"/>
      <c r="D6248" s="631"/>
      <c r="E6248" s="664"/>
      <c r="F6248" s="637"/>
      <c r="G6248" s="637"/>
      <c r="H6248" s="637"/>
      <c r="I6248" s="630"/>
    </row>
    <row r="6249" spans="1:9">
      <c r="A6249" s="630"/>
      <c r="B6249" s="629"/>
      <c r="C6249" s="630"/>
      <c r="D6249" s="631"/>
      <c r="E6249" s="664"/>
      <c r="F6249" s="632"/>
      <c r="G6249" s="632"/>
      <c r="H6249" s="632"/>
      <c r="I6249" s="633"/>
    </row>
    <row r="6250" spans="1:9">
      <c r="A6250" s="630"/>
      <c r="B6250" s="629"/>
      <c r="C6250" s="630"/>
      <c r="D6250" s="631"/>
      <c r="E6250" s="664"/>
      <c r="F6250" s="637"/>
      <c r="G6250" s="637"/>
      <c r="H6250" s="637"/>
      <c r="I6250" s="630"/>
    </row>
    <row r="6251" spans="1:9">
      <c r="A6251" s="630"/>
      <c r="B6251" s="629"/>
      <c r="C6251" s="630"/>
      <c r="D6251" s="631"/>
      <c r="E6251" s="664"/>
      <c r="F6251" s="632"/>
      <c r="G6251" s="632"/>
      <c r="H6251" s="632"/>
      <c r="I6251" s="633"/>
    </row>
    <row r="6252" spans="1:9">
      <c r="A6252" s="630"/>
      <c r="B6252" s="629"/>
      <c r="C6252" s="630"/>
      <c r="D6252" s="631"/>
      <c r="E6252" s="664"/>
      <c r="F6252" s="637"/>
      <c r="G6252" s="637"/>
      <c r="H6252" s="637"/>
      <c r="I6252" s="630"/>
    </row>
    <row r="6253" spans="1:9">
      <c r="A6253" s="630"/>
      <c r="B6253" s="629"/>
      <c r="C6253" s="630"/>
      <c r="D6253" s="631"/>
      <c r="E6253" s="664"/>
      <c r="F6253" s="632"/>
      <c r="G6253" s="632"/>
      <c r="H6253" s="632"/>
      <c r="I6253" s="633"/>
    </row>
    <row r="6254" spans="1:9">
      <c r="A6254" s="630"/>
      <c r="B6254" s="629"/>
      <c r="C6254" s="630"/>
      <c r="D6254" s="631"/>
      <c r="E6254" s="664"/>
      <c r="F6254" s="637"/>
      <c r="G6254" s="637"/>
      <c r="H6254" s="637"/>
      <c r="I6254" s="630"/>
    </row>
    <row r="6255" spans="1:9">
      <c r="A6255" s="630"/>
      <c r="B6255" s="629"/>
      <c r="C6255" s="630"/>
      <c r="D6255" s="631"/>
      <c r="E6255" s="664"/>
      <c r="F6255" s="632"/>
      <c r="G6255" s="632"/>
      <c r="H6255" s="632"/>
      <c r="I6255" s="633"/>
    </row>
    <row r="6256" spans="1:9">
      <c r="A6256" s="630"/>
      <c r="B6256" s="629"/>
      <c r="C6256" s="630"/>
      <c r="D6256" s="631"/>
      <c r="E6256" s="664"/>
      <c r="F6256" s="637"/>
      <c r="G6256" s="637"/>
      <c r="H6256" s="637"/>
      <c r="I6256" s="630"/>
    </row>
    <row r="6257" spans="1:9">
      <c r="A6257" s="630"/>
      <c r="B6257" s="629"/>
      <c r="C6257" s="630"/>
      <c r="D6257" s="631"/>
      <c r="E6257" s="664"/>
      <c r="F6257" s="632"/>
      <c r="G6257" s="632"/>
      <c r="H6257" s="632"/>
      <c r="I6257" s="633"/>
    </row>
    <row r="6258" spans="1:9">
      <c r="A6258" s="630"/>
      <c r="B6258" s="629"/>
      <c r="C6258" s="630"/>
      <c r="D6258" s="631"/>
      <c r="E6258" s="664"/>
      <c r="F6258" s="637"/>
      <c r="G6258" s="637"/>
      <c r="H6258" s="637"/>
      <c r="I6258" s="630"/>
    </row>
    <row r="6259" spans="1:9">
      <c r="A6259" s="630"/>
      <c r="B6259" s="629"/>
      <c r="C6259" s="630"/>
      <c r="D6259" s="631"/>
      <c r="E6259" s="664"/>
      <c r="F6259" s="632"/>
      <c r="G6259" s="632"/>
      <c r="H6259" s="632"/>
      <c r="I6259" s="633"/>
    </row>
    <row r="6260" spans="1:9">
      <c r="A6260" s="630"/>
      <c r="B6260" s="629"/>
      <c r="C6260" s="630"/>
      <c r="D6260" s="631"/>
      <c r="E6260" s="664"/>
      <c r="F6260" s="637"/>
      <c r="G6260" s="637"/>
      <c r="H6260" s="637"/>
      <c r="I6260" s="630"/>
    </row>
    <row r="6261" spans="1:9">
      <c r="A6261" s="630"/>
      <c r="B6261" s="629"/>
      <c r="C6261" s="630"/>
      <c r="D6261" s="631"/>
      <c r="E6261" s="664"/>
      <c r="F6261" s="632"/>
      <c r="G6261" s="632"/>
      <c r="H6261" s="632"/>
      <c r="I6261" s="633"/>
    </row>
    <row r="6262" spans="1:9">
      <c r="A6262" s="630"/>
      <c r="B6262" s="629"/>
      <c r="C6262" s="630"/>
      <c r="D6262" s="631"/>
      <c r="E6262" s="664"/>
      <c r="F6262" s="637"/>
      <c r="G6262" s="637"/>
      <c r="H6262" s="637"/>
      <c r="I6262" s="630"/>
    </row>
    <row r="6263" spans="1:9">
      <c r="A6263" s="630"/>
      <c r="B6263" s="629"/>
      <c r="C6263" s="630"/>
      <c r="D6263" s="631"/>
      <c r="E6263" s="664"/>
      <c r="F6263" s="632"/>
      <c r="G6263" s="632"/>
      <c r="H6263" s="632"/>
      <c r="I6263" s="633"/>
    </row>
    <row r="6264" spans="1:9">
      <c r="A6264" s="630"/>
      <c r="B6264" s="629"/>
      <c r="C6264" s="630"/>
      <c r="D6264" s="631"/>
      <c r="E6264" s="664"/>
      <c r="F6264" s="637"/>
      <c r="G6264" s="637"/>
      <c r="H6264" s="637"/>
      <c r="I6264" s="630"/>
    </row>
    <row r="6265" spans="1:9">
      <c r="A6265" s="630"/>
      <c r="B6265" s="629"/>
      <c r="C6265" s="630"/>
      <c r="D6265" s="631"/>
      <c r="E6265" s="664"/>
      <c r="F6265" s="632"/>
      <c r="G6265" s="632"/>
      <c r="H6265" s="632"/>
      <c r="I6265" s="633"/>
    </row>
    <row r="6266" spans="1:9">
      <c r="A6266" s="630"/>
      <c r="B6266" s="629"/>
      <c r="C6266" s="630"/>
      <c r="D6266" s="631"/>
      <c r="E6266" s="664"/>
      <c r="F6266" s="637"/>
      <c r="G6266" s="637"/>
      <c r="H6266" s="637"/>
      <c r="I6266" s="630"/>
    </row>
    <row r="6267" spans="1:9">
      <c r="A6267" s="630"/>
      <c r="B6267" s="629"/>
      <c r="C6267" s="630"/>
      <c r="D6267" s="631"/>
      <c r="E6267" s="664"/>
      <c r="F6267" s="632"/>
      <c r="G6267" s="632"/>
      <c r="H6267" s="632"/>
      <c r="I6267" s="633"/>
    </row>
    <row r="6268" spans="1:9">
      <c r="A6268" s="630"/>
      <c r="B6268" s="629"/>
      <c r="C6268" s="630"/>
      <c r="D6268" s="631"/>
      <c r="E6268" s="664"/>
      <c r="F6268" s="637"/>
      <c r="G6268" s="637"/>
      <c r="H6268" s="637"/>
      <c r="I6268" s="630"/>
    </row>
    <row r="6269" spans="1:9">
      <c r="A6269" s="630"/>
      <c r="B6269" s="629"/>
      <c r="C6269" s="630"/>
      <c r="D6269" s="631"/>
      <c r="E6269" s="664"/>
      <c r="F6269" s="632"/>
      <c r="G6269" s="632"/>
      <c r="H6269" s="632"/>
      <c r="I6269" s="633"/>
    </row>
    <row r="6270" spans="1:9">
      <c r="A6270" s="630"/>
      <c r="B6270" s="629"/>
      <c r="C6270" s="630"/>
      <c r="D6270" s="631"/>
      <c r="E6270" s="664"/>
      <c r="F6270" s="637"/>
      <c r="G6270" s="637"/>
      <c r="H6270" s="637"/>
      <c r="I6270" s="630"/>
    </row>
    <row r="6271" spans="1:9">
      <c r="A6271" s="630"/>
      <c r="B6271" s="629"/>
      <c r="C6271" s="630"/>
      <c r="D6271" s="631"/>
      <c r="E6271" s="664"/>
      <c r="F6271" s="632"/>
      <c r="G6271" s="632"/>
      <c r="H6271" s="632"/>
      <c r="I6271" s="633"/>
    </row>
    <row r="6272" spans="1:9">
      <c r="A6272" s="630"/>
      <c r="B6272" s="689"/>
      <c r="C6272" s="690"/>
      <c r="D6272" s="691"/>
      <c r="E6272" s="637"/>
      <c r="F6272" s="637"/>
      <c r="G6272" s="637"/>
      <c r="H6272" s="637"/>
      <c r="I6272" s="633"/>
    </row>
    <row r="6273" spans="1:9">
      <c r="A6273" s="630"/>
      <c r="B6273" s="629"/>
      <c r="C6273" s="630"/>
      <c r="D6273" s="631"/>
      <c r="E6273" s="664"/>
      <c r="F6273" s="637"/>
      <c r="G6273" s="637"/>
      <c r="H6273" s="637"/>
      <c r="I6273" s="630"/>
    </row>
    <row r="6274" spans="1:9">
      <c r="A6274" s="630"/>
      <c r="B6274" s="629"/>
      <c r="C6274" s="630"/>
      <c r="D6274" s="631"/>
      <c r="E6274" s="664"/>
      <c r="F6274" s="632"/>
      <c r="G6274" s="632"/>
      <c r="H6274" s="632"/>
      <c r="I6274" s="633"/>
    </row>
    <row r="6275" spans="1:9">
      <c r="A6275" s="630"/>
      <c r="B6275" s="629"/>
      <c r="C6275" s="630"/>
      <c r="D6275" s="631"/>
      <c r="E6275" s="664"/>
      <c r="F6275" s="637"/>
      <c r="G6275" s="637"/>
      <c r="H6275" s="637"/>
      <c r="I6275" s="630"/>
    </row>
    <row r="6276" spans="1:9">
      <c r="A6276" s="630"/>
      <c r="B6276" s="629"/>
      <c r="C6276" s="630"/>
      <c r="D6276" s="631"/>
      <c r="E6276" s="664"/>
      <c r="F6276" s="632"/>
      <c r="G6276" s="632"/>
      <c r="H6276" s="632"/>
      <c r="I6276" s="633"/>
    </row>
    <row r="6277" spans="1:9">
      <c r="A6277" s="630"/>
      <c r="B6277" s="629"/>
      <c r="C6277" s="630"/>
      <c r="D6277" s="631"/>
      <c r="E6277" s="664"/>
      <c r="F6277" s="637"/>
      <c r="G6277" s="637"/>
      <c r="H6277" s="637"/>
      <c r="I6277" s="630"/>
    </row>
    <row r="6278" spans="1:9">
      <c r="A6278" s="630"/>
      <c r="B6278" s="629"/>
      <c r="C6278" s="630"/>
      <c r="D6278" s="631"/>
      <c r="E6278" s="664"/>
      <c r="F6278" s="632"/>
      <c r="G6278" s="632"/>
      <c r="H6278" s="632"/>
      <c r="I6278" s="633"/>
    </row>
    <row r="6279" spans="1:9">
      <c r="A6279" s="630"/>
      <c r="B6279" s="629"/>
      <c r="C6279" s="630"/>
      <c r="D6279" s="631"/>
      <c r="E6279" s="664"/>
      <c r="F6279" s="637"/>
      <c r="G6279" s="637"/>
      <c r="H6279" s="637"/>
      <c r="I6279" s="630"/>
    </row>
    <row r="6280" spans="1:9">
      <c r="A6280" s="630"/>
      <c r="B6280" s="629"/>
      <c r="C6280" s="630"/>
      <c r="D6280" s="631"/>
      <c r="E6280" s="664"/>
      <c r="F6280" s="632"/>
      <c r="G6280" s="632"/>
      <c r="H6280" s="632"/>
      <c r="I6280" s="633"/>
    </row>
    <row r="6281" spans="1:9">
      <c r="A6281" s="630"/>
      <c r="B6281" s="629"/>
      <c r="C6281" s="630"/>
      <c r="D6281" s="631"/>
      <c r="E6281" s="664"/>
      <c r="F6281" s="637"/>
      <c r="G6281" s="637"/>
      <c r="H6281" s="637"/>
      <c r="I6281" s="630"/>
    </row>
    <row r="6282" spans="1:9">
      <c r="A6282" s="630"/>
      <c r="B6282" s="629"/>
      <c r="C6282" s="630"/>
      <c r="D6282" s="631"/>
      <c r="E6282" s="664"/>
      <c r="F6282" s="632"/>
      <c r="G6282" s="632"/>
      <c r="H6282" s="632"/>
      <c r="I6282" s="633"/>
    </row>
    <row r="6283" spans="1:9">
      <c r="A6283" s="630"/>
      <c r="B6283" s="629"/>
      <c r="C6283" s="630"/>
      <c r="D6283" s="631"/>
      <c r="E6283" s="664"/>
      <c r="F6283" s="637"/>
      <c r="G6283" s="637"/>
      <c r="H6283" s="637"/>
      <c r="I6283" s="630"/>
    </row>
    <row r="6284" spans="1:9">
      <c r="A6284" s="630"/>
      <c r="B6284" s="629"/>
      <c r="C6284" s="630"/>
      <c r="D6284" s="631"/>
      <c r="E6284" s="664"/>
      <c r="F6284" s="632"/>
      <c r="G6284" s="632"/>
      <c r="H6284" s="632"/>
      <c r="I6284" s="633"/>
    </row>
    <row r="6285" spans="1:9">
      <c r="A6285" s="630"/>
      <c r="B6285" s="629"/>
      <c r="C6285" s="630"/>
      <c r="D6285" s="631"/>
      <c r="E6285" s="664"/>
      <c r="F6285" s="637"/>
      <c r="G6285" s="637"/>
      <c r="H6285" s="637"/>
      <c r="I6285" s="630"/>
    </row>
    <row r="6286" spans="1:9">
      <c r="A6286" s="630"/>
      <c r="B6286" s="629"/>
      <c r="C6286" s="630"/>
      <c r="D6286" s="631"/>
      <c r="E6286" s="664"/>
      <c r="F6286" s="632"/>
      <c r="G6286" s="632"/>
      <c r="H6286" s="632"/>
      <c r="I6286" s="633"/>
    </row>
    <row r="6287" spans="1:9">
      <c r="A6287" s="630"/>
      <c r="B6287" s="629"/>
      <c r="C6287" s="630"/>
      <c r="D6287" s="631"/>
      <c r="E6287" s="664"/>
      <c r="F6287" s="637"/>
      <c r="G6287" s="637"/>
      <c r="H6287" s="637"/>
      <c r="I6287" s="630"/>
    </row>
    <row r="6288" spans="1:9">
      <c r="A6288" s="630"/>
      <c r="B6288" s="629"/>
      <c r="C6288" s="630"/>
      <c r="D6288" s="631"/>
      <c r="E6288" s="664"/>
      <c r="F6288" s="632"/>
      <c r="G6288" s="632"/>
      <c r="H6288" s="632"/>
      <c r="I6288" s="633"/>
    </row>
    <row r="6289" spans="1:9">
      <c r="A6289" s="630"/>
      <c r="B6289" s="629"/>
      <c r="C6289" s="630"/>
      <c r="D6289" s="631"/>
      <c r="E6289" s="664"/>
      <c r="F6289" s="637"/>
      <c r="G6289" s="637"/>
      <c r="H6289" s="637"/>
      <c r="I6289" s="630"/>
    </row>
    <row r="6290" spans="1:9">
      <c r="A6290" s="630"/>
      <c r="B6290" s="629"/>
      <c r="C6290" s="630"/>
      <c r="D6290" s="631"/>
      <c r="E6290" s="664"/>
      <c r="F6290" s="632"/>
      <c r="G6290" s="632"/>
      <c r="H6290" s="632"/>
      <c r="I6290" s="633"/>
    </row>
    <row r="6291" spans="1:9">
      <c r="A6291" s="630"/>
      <c r="B6291" s="689"/>
      <c r="C6291" s="690"/>
      <c r="D6291" s="691"/>
      <c r="E6291" s="637"/>
      <c r="F6291" s="637"/>
      <c r="G6291" s="637"/>
      <c r="H6291" s="637"/>
      <c r="I6291" s="633"/>
    </row>
    <row r="6292" spans="1:9">
      <c r="A6292" s="630"/>
      <c r="B6292" s="629"/>
      <c r="C6292" s="630"/>
      <c r="D6292" s="631"/>
      <c r="E6292" s="664"/>
      <c r="F6292" s="637"/>
      <c r="G6292" s="637"/>
      <c r="H6292" s="637"/>
      <c r="I6292" s="630"/>
    </row>
    <row r="6293" spans="1:9">
      <c r="A6293" s="630"/>
      <c r="B6293" s="629"/>
      <c r="C6293" s="630"/>
      <c r="D6293" s="631"/>
      <c r="E6293" s="664"/>
      <c r="F6293" s="632"/>
      <c r="G6293" s="632"/>
      <c r="H6293" s="632"/>
      <c r="I6293" s="633"/>
    </row>
    <row r="6294" spans="1:9">
      <c r="A6294" s="630"/>
      <c r="B6294" s="629"/>
      <c r="C6294" s="630"/>
      <c r="D6294" s="631"/>
      <c r="E6294" s="664"/>
      <c r="F6294" s="637"/>
      <c r="G6294" s="637"/>
      <c r="H6294" s="637"/>
      <c r="I6294" s="630"/>
    </row>
    <row r="6295" spans="1:9">
      <c r="A6295" s="630"/>
      <c r="B6295" s="629"/>
      <c r="C6295" s="630"/>
      <c r="D6295" s="631"/>
      <c r="E6295" s="664"/>
      <c r="F6295" s="632"/>
      <c r="G6295" s="632"/>
      <c r="H6295" s="632"/>
      <c r="I6295" s="633"/>
    </row>
    <row r="6296" spans="1:9">
      <c r="A6296" s="630"/>
      <c r="B6296" s="629"/>
      <c r="C6296" s="630"/>
      <c r="D6296" s="631"/>
      <c r="E6296" s="664"/>
      <c r="F6296" s="637"/>
      <c r="G6296" s="637"/>
      <c r="H6296" s="637"/>
      <c r="I6296" s="630"/>
    </row>
    <row r="6297" spans="1:9">
      <c r="A6297" s="669"/>
      <c r="B6297" s="629"/>
      <c r="C6297" s="630"/>
      <c r="D6297" s="631"/>
      <c r="E6297" s="664"/>
      <c r="F6297" s="632"/>
      <c r="G6297" s="632"/>
      <c r="H6297" s="632"/>
      <c r="I6297" s="633"/>
    </row>
    <row r="6298" spans="1:9">
      <c r="A6298" s="630"/>
      <c r="B6298" s="629"/>
      <c r="C6298" s="630"/>
      <c r="D6298" s="631"/>
      <c r="E6298" s="664"/>
      <c r="F6298" s="637"/>
      <c r="G6298" s="637"/>
      <c r="H6298" s="637"/>
      <c r="I6298" s="630"/>
    </row>
    <row r="6299" spans="1:9">
      <c r="A6299" s="630"/>
      <c r="B6299" s="629"/>
      <c r="C6299" s="630"/>
      <c r="D6299" s="631"/>
      <c r="E6299" s="664"/>
      <c r="F6299" s="632"/>
      <c r="G6299" s="632"/>
      <c r="H6299" s="632"/>
      <c r="I6299" s="633"/>
    </row>
    <row r="6300" spans="1:9">
      <c r="A6300" s="630"/>
      <c r="B6300" s="629"/>
      <c r="C6300" s="630"/>
      <c r="D6300" s="631"/>
      <c r="E6300" s="664"/>
      <c r="F6300" s="637"/>
      <c r="G6300" s="637"/>
      <c r="H6300" s="637"/>
      <c r="I6300" s="630"/>
    </row>
    <row r="6301" spans="1:9">
      <c r="A6301" s="630"/>
      <c r="B6301" s="629"/>
      <c r="C6301" s="630"/>
      <c r="D6301" s="631"/>
      <c r="E6301" s="664"/>
      <c r="F6301" s="632"/>
      <c r="G6301" s="632"/>
      <c r="H6301" s="632"/>
      <c r="I6301" s="633"/>
    </row>
    <row r="6302" spans="1:9">
      <c r="A6302" s="630"/>
      <c r="B6302" s="689"/>
      <c r="C6302" s="690"/>
      <c r="D6302" s="691"/>
      <c r="E6302" s="637"/>
      <c r="F6302" s="637"/>
      <c r="G6302" s="637"/>
      <c r="H6302" s="637"/>
      <c r="I6302" s="633"/>
    </row>
    <row r="6303" spans="1:9">
      <c r="A6303" s="630"/>
      <c r="B6303" s="629"/>
      <c r="C6303" s="630"/>
      <c r="D6303" s="631"/>
      <c r="E6303" s="664"/>
      <c r="F6303" s="637"/>
      <c r="G6303" s="637"/>
      <c r="H6303" s="637"/>
      <c r="I6303" s="630"/>
    </row>
    <row r="6304" spans="1:9">
      <c r="A6304" s="630"/>
      <c r="B6304" s="629"/>
      <c r="C6304" s="630"/>
      <c r="D6304" s="631"/>
      <c r="E6304" s="664"/>
      <c r="F6304" s="632"/>
      <c r="G6304" s="632"/>
      <c r="H6304" s="632"/>
      <c r="I6304" s="633"/>
    </row>
    <row r="6305" spans="1:9">
      <c r="A6305" s="630"/>
      <c r="B6305" s="629"/>
      <c r="C6305" s="630"/>
      <c r="D6305" s="631"/>
      <c r="E6305" s="664"/>
      <c r="F6305" s="637"/>
      <c r="G6305" s="637"/>
      <c r="H6305" s="637"/>
      <c r="I6305" s="630"/>
    </row>
    <row r="6306" spans="1:9">
      <c r="A6306" s="630"/>
      <c r="B6306" s="629"/>
      <c r="C6306" s="630"/>
      <c r="D6306" s="631"/>
      <c r="E6306" s="664"/>
      <c r="F6306" s="632"/>
      <c r="G6306" s="632"/>
      <c r="H6306" s="632"/>
      <c r="I6306" s="633"/>
    </row>
    <row r="6307" spans="1:9">
      <c r="A6307" s="630"/>
      <c r="B6307" s="689"/>
      <c r="C6307" s="690"/>
      <c r="D6307" s="691"/>
      <c r="E6307" s="637"/>
      <c r="F6307" s="637"/>
      <c r="G6307" s="637"/>
      <c r="H6307" s="637"/>
      <c r="I6307" s="633"/>
    </row>
    <row r="6308" spans="1:9">
      <c r="A6308" s="630"/>
      <c r="B6308" s="629"/>
      <c r="C6308" s="630"/>
      <c r="D6308" s="631"/>
      <c r="E6308" s="664"/>
      <c r="F6308" s="637"/>
      <c r="G6308" s="637"/>
      <c r="H6308" s="637"/>
      <c r="I6308" s="630"/>
    </row>
    <row r="6309" spans="1:9">
      <c r="A6309" s="630"/>
      <c r="B6309" s="629"/>
      <c r="C6309" s="630"/>
      <c r="D6309" s="631"/>
      <c r="E6309" s="664"/>
      <c r="F6309" s="632"/>
      <c r="G6309" s="632"/>
      <c r="H6309" s="632"/>
      <c r="I6309" s="633"/>
    </row>
    <row r="6310" spans="1:9">
      <c r="A6310" s="630"/>
      <c r="B6310" s="629"/>
      <c r="C6310" s="630"/>
      <c r="D6310" s="631"/>
      <c r="E6310" s="664"/>
      <c r="F6310" s="637"/>
      <c r="G6310" s="637"/>
      <c r="H6310" s="637"/>
      <c r="I6310" s="630"/>
    </row>
    <row r="6311" spans="1:9">
      <c r="A6311" s="630"/>
      <c r="B6311" s="629"/>
      <c r="C6311" s="630"/>
      <c r="D6311" s="631"/>
      <c r="E6311" s="664"/>
      <c r="F6311" s="632"/>
      <c r="G6311" s="632"/>
      <c r="H6311" s="632"/>
      <c r="I6311" s="633"/>
    </row>
    <row r="6312" spans="1:9">
      <c r="A6312" s="630"/>
      <c r="B6312" s="629"/>
      <c r="C6312" s="630"/>
      <c r="D6312" s="631"/>
      <c r="E6312" s="664"/>
      <c r="F6312" s="637"/>
      <c r="G6312" s="637"/>
      <c r="H6312" s="637"/>
      <c r="I6312" s="630"/>
    </row>
    <row r="6313" spans="1:9">
      <c r="A6313" s="630"/>
      <c r="B6313" s="629"/>
      <c r="C6313" s="630"/>
      <c r="D6313" s="631"/>
      <c r="E6313" s="664"/>
      <c r="F6313" s="632"/>
      <c r="G6313" s="632"/>
      <c r="H6313" s="632"/>
      <c r="I6313" s="633"/>
    </row>
    <row r="6314" spans="1:9">
      <c r="A6314" s="630"/>
      <c r="B6314" s="629"/>
      <c r="C6314" s="630"/>
      <c r="D6314" s="631"/>
      <c r="E6314" s="664"/>
      <c r="F6314" s="637"/>
      <c r="G6314" s="637"/>
      <c r="H6314" s="637"/>
      <c r="I6314" s="630"/>
    </row>
    <row r="6315" spans="1:9">
      <c r="A6315" s="630"/>
      <c r="B6315" s="629"/>
      <c r="C6315" s="630"/>
      <c r="D6315" s="631"/>
      <c r="E6315" s="664"/>
      <c r="F6315" s="632"/>
      <c r="G6315" s="632"/>
      <c r="H6315" s="632"/>
      <c r="I6315" s="633"/>
    </row>
    <row r="6316" spans="1:9">
      <c r="A6316" s="630"/>
      <c r="B6316" s="629"/>
      <c r="C6316" s="630"/>
      <c r="D6316" s="631"/>
      <c r="E6316" s="664"/>
      <c r="F6316" s="637"/>
      <c r="G6316" s="637"/>
      <c r="H6316" s="637"/>
      <c r="I6316" s="630"/>
    </row>
    <row r="6317" spans="1:9">
      <c r="A6317" s="630"/>
      <c r="B6317" s="629"/>
      <c r="C6317" s="630"/>
      <c r="D6317" s="631"/>
      <c r="E6317" s="664"/>
      <c r="F6317" s="632"/>
      <c r="G6317" s="632"/>
      <c r="H6317" s="632"/>
      <c r="I6317" s="633"/>
    </row>
    <row r="6318" spans="1:9">
      <c r="A6318" s="630"/>
      <c r="B6318" s="629"/>
      <c r="C6318" s="630"/>
      <c r="D6318" s="631"/>
      <c r="E6318" s="664"/>
      <c r="F6318" s="637"/>
      <c r="G6318" s="637"/>
      <c r="H6318" s="637"/>
      <c r="I6318" s="630"/>
    </row>
    <row r="6319" spans="1:9">
      <c r="A6319" s="630"/>
      <c r="B6319" s="629"/>
      <c r="C6319" s="630"/>
      <c r="D6319" s="631"/>
      <c r="E6319" s="664"/>
      <c r="F6319" s="632"/>
      <c r="G6319" s="632"/>
      <c r="H6319" s="632"/>
      <c r="I6319" s="633"/>
    </row>
    <row r="6320" spans="1:9">
      <c r="A6320" s="630"/>
      <c r="B6320" s="629"/>
      <c r="C6320" s="630"/>
      <c r="D6320" s="631"/>
      <c r="E6320" s="664"/>
      <c r="F6320" s="637"/>
      <c r="G6320" s="637"/>
      <c r="H6320" s="637"/>
      <c r="I6320" s="630"/>
    </row>
    <row r="6321" spans="1:9">
      <c r="A6321" s="630"/>
      <c r="B6321" s="629"/>
      <c r="C6321" s="630"/>
      <c r="D6321" s="631"/>
      <c r="E6321" s="664"/>
      <c r="F6321" s="632"/>
      <c r="G6321" s="632"/>
      <c r="H6321" s="632"/>
      <c r="I6321" s="633"/>
    </row>
    <row r="6322" spans="1:9">
      <c r="A6322" s="630"/>
      <c r="B6322" s="629"/>
      <c r="C6322" s="630"/>
      <c r="D6322" s="631"/>
      <c r="E6322" s="664"/>
      <c r="F6322" s="637"/>
      <c r="G6322" s="637"/>
      <c r="H6322" s="637"/>
      <c r="I6322" s="630"/>
    </row>
    <row r="6323" spans="1:9">
      <c r="A6323" s="630"/>
      <c r="B6323" s="629"/>
      <c r="C6323" s="630"/>
      <c r="D6323" s="631"/>
      <c r="E6323" s="664"/>
      <c r="F6323" s="632"/>
      <c r="G6323" s="632"/>
      <c r="H6323" s="632"/>
      <c r="I6323" s="633"/>
    </row>
    <row r="6324" spans="1:9">
      <c r="A6324" s="630"/>
      <c r="B6324" s="629"/>
      <c r="C6324" s="630"/>
      <c r="D6324" s="631"/>
      <c r="E6324" s="664"/>
      <c r="F6324" s="637"/>
      <c r="G6324" s="637"/>
      <c r="H6324" s="637"/>
      <c r="I6324" s="630"/>
    </row>
    <row r="6325" spans="1:9">
      <c r="A6325" s="630"/>
      <c r="B6325" s="629"/>
      <c r="C6325" s="630"/>
      <c r="D6325" s="630"/>
      <c r="E6325" s="664"/>
      <c r="F6325" s="632"/>
      <c r="G6325" s="632"/>
      <c r="H6325" s="632"/>
      <c r="I6325" s="633"/>
    </row>
    <row r="6326" spans="1:9">
      <c r="A6326" s="630"/>
      <c r="B6326" s="629"/>
      <c r="C6326" s="630"/>
      <c r="D6326" s="630"/>
      <c r="E6326" s="664"/>
      <c r="F6326" s="637"/>
      <c r="G6326" s="637"/>
      <c r="H6326" s="637"/>
      <c r="I6326" s="630"/>
    </row>
    <row r="6327" spans="1:9">
      <c r="A6327" s="630"/>
      <c r="B6327" s="629"/>
      <c r="C6327" s="630"/>
      <c r="D6327" s="630"/>
      <c r="E6327" s="664"/>
      <c r="F6327" s="632"/>
      <c r="G6327" s="632"/>
      <c r="H6327" s="632"/>
      <c r="I6327" s="633"/>
    </row>
    <row r="6328" spans="1:9">
      <c r="A6328" s="630"/>
      <c r="B6328" s="629"/>
      <c r="C6328" s="630"/>
      <c r="D6328" s="630"/>
      <c r="E6328" s="664"/>
      <c r="F6328" s="637"/>
      <c r="G6328" s="637"/>
      <c r="H6328" s="637"/>
      <c r="I6328" s="630"/>
    </row>
    <row r="6329" spans="1:9">
      <c r="A6329" s="630"/>
      <c r="B6329" s="629"/>
      <c r="C6329" s="630"/>
      <c r="D6329" s="630"/>
      <c r="E6329" s="664"/>
      <c r="F6329" s="632"/>
      <c r="G6329" s="632"/>
      <c r="H6329" s="632"/>
      <c r="I6329" s="633"/>
    </row>
    <row r="6330" spans="1:9">
      <c r="A6330" s="630"/>
      <c r="B6330" s="629"/>
      <c r="C6330" s="630"/>
      <c r="D6330" s="630"/>
      <c r="E6330" s="664"/>
      <c r="F6330" s="637"/>
      <c r="G6330" s="637"/>
      <c r="H6330" s="637"/>
      <c r="I6330" s="630"/>
    </row>
    <row r="6331" spans="1:9">
      <c r="A6331" s="630"/>
      <c r="B6331" s="629"/>
      <c r="C6331" s="630"/>
      <c r="D6331" s="630"/>
      <c r="E6331" s="664"/>
      <c r="F6331" s="632"/>
      <c r="G6331" s="632"/>
      <c r="H6331" s="632"/>
      <c r="I6331" s="633"/>
    </row>
    <row r="6332" spans="1:9">
      <c r="A6332" s="630"/>
      <c r="B6332" s="629"/>
      <c r="C6332" s="630"/>
      <c r="D6332" s="630"/>
      <c r="E6332" s="664"/>
      <c r="F6332" s="637"/>
      <c r="G6332" s="637"/>
      <c r="H6332" s="637"/>
      <c r="I6332" s="630"/>
    </row>
    <row r="6333" spans="1:9">
      <c r="A6333" s="630"/>
      <c r="B6333" s="689"/>
      <c r="C6333" s="690"/>
      <c r="D6333" s="690"/>
      <c r="E6333" s="637"/>
      <c r="F6333" s="637"/>
      <c r="G6333" s="637"/>
      <c r="H6333" s="637"/>
      <c r="I6333" s="633"/>
    </row>
    <row r="6334" spans="1:9">
      <c r="A6334" s="630"/>
      <c r="B6334" s="629"/>
      <c r="C6334" s="630"/>
      <c r="D6334" s="630"/>
      <c r="E6334" s="664"/>
      <c r="F6334" s="632"/>
      <c r="G6334" s="632"/>
      <c r="H6334" s="632"/>
      <c r="I6334" s="633"/>
    </row>
    <row r="6335" spans="1:9">
      <c r="A6335" s="630"/>
      <c r="B6335" s="629"/>
      <c r="C6335" s="630"/>
      <c r="D6335" s="630"/>
      <c r="E6335" s="664"/>
      <c r="F6335" s="637"/>
      <c r="G6335" s="637"/>
      <c r="H6335" s="637"/>
      <c r="I6335" s="630"/>
    </row>
    <row r="6336" spans="1:9">
      <c r="A6336" s="630"/>
      <c r="B6336" s="629"/>
      <c r="C6336" s="630"/>
      <c r="D6336" s="630"/>
      <c r="E6336" s="664"/>
      <c r="F6336" s="632"/>
      <c r="G6336" s="632"/>
      <c r="H6336" s="632"/>
      <c r="I6336" s="633"/>
    </row>
    <row r="6337" spans="1:9">
      <c r="A6337" s="630"/>
      <c r="B6337" s="629"/>
      <c r="C6337" s="630"/>
      <c r="D6337" s="630"/>
      <c r="E6337" s="664"/>
      <c r="F6337" s="637"/>
      <c r="G6337" s="637"/>
      <c r="H6337" s="637"/>
      <c r="I6337" s="630"/>
    </row>
    <row r="6338" spans="1:9">
      <c r="A6338" s="630"/>
      <c r="B6338" s="629"/>
      <c r="C6338" s="630"/>
      <c r="D6338" s="630"/>
      <c r="E6338" s="664"/>
      <c r="F6338" s="632"/>
      <c r="G6338" s="632"/>
      <c r="H6338" s="632"/>
      <c r="I6338" s="633"/>
    </row>
    <row r="6339" spans="1:9">
      <c r="A6339" s="630"/>
      <c r="B6339" s="629"/>
      <c r="C6339" s="630"/>
      <c r="D6339" s="630"/>
      <c r="E6339" s="664"/>
      <c r="F6339" s="637"/>
      <c r="G6339" s="637"/>
      <c r="H6339" s="637"/>
      <c r="I6339" s="630"/>
    </row>
    <row r="6340" spans="1:9">
      <c r="A6340" s="630"/>
      <c r="B6340" s="629"/>
      <c r="C6340" s="630"/>
      <c r="D6340" s="630"/>
      <c r="E6340" s="664"/>
      <c r="F6340" s="632"/>
      <c r="G6340" s="632"/>
      <c r="H6340" s="632"/>
      <c r="I6340" s="633"/>
    </row>
    <row r="6341" spans="1:9">
      <c r="A6341" s="630"/>
      <c r="B6341" s="629"/>
      <c r="C6341" s="630"/>
      <c r="D6341" s="630"/>
      <c r="E6341" s="664"/>
      <c r="F6341" s="637"/>
      <c r="G6341" s="637"/>
      <c r="H6341" s="637"/>
      <c r="I6341" s="630"/>
    </row>
    <row r="6342" spans="1:9">
      <c r="A6342" s="630"/>
      <c r="B6342" s="629"/>
      <c r="C6342" s="630"/>
      <c r="D6342" s="630"/>
      <c r="E6342" s="664"/>
      <c r="F6342" s="632"/>
      <c r="G6342" s="632"/>
      <c r="H6342" s="632"/>
      <c r="I6342" s="633"/>
    </row>
    <row r="6343" spans="1:9">
      <c r="A6343" s="630"/>
      <c r="B6343" s="629"/>
      <c r="C6343" s="630"/>
      <c r="D6343" s="630"/>
      <c r="E6343" s="664"/>
      <c r="F6343" s="637"/>
      <c r="G6343" s="637"/>
      <c r="H6343" s="637"/>
      <c r="I6343" s="630"/>
    </row>
    <row r="6344" spans="1:9">
      <c r="A6344" s="630"/>
      <c r="B6344" s="629"/>
      <c r="C6344" s="630"/>
      <c r="D6344" s="630"/>
      <c r="E6344" s="664"/>
      <c r="F6344" s="632"/>
      <c r="G6344" s="632"/>
      <c r="H6344" s="632"/>
      <c r="I6344" s="633"/>
    </row>
    <row r="6345" spans="1:9">
      <c r="A6345" s="630"/>
      <c r="B6345" s="629"/>
      <c r="C6345" s="630"/>
      <c r="D6345" s="630"/>
      <c r="E6345" s="664"/>
      <c r="F6345" s="637"/>
      <c r="G6345" s="637"/>
      <c r="H6345" s="637"/>
      <c r="I6345" s="630"/>
    </row>
    <row r="6346" spans="1:9">
      <c r="A6346" s="630"/>
      <c r="B6346" s="629"/>
      <c r="C6346" s="630"/>
      <c r="D6346" s="630"/>
      <c r="E6346" s="664"/>
      <c r="F6346" s="632"/>
      <c r="G6346" s="632"/>
      <c r="H6346" s="632"/>
      <c r="I6346" s="633"/>
    </row>
    <row r="6347" spans="1:9">
      <c r="A6347" s="630"/>
      <c r="B6347" s="629"/>
      <c r="C6347" s="630"/>
      <c r="D6347" s="630"/>
      <c r="E6347" s="664"/>
      <c r="F6347" s="637"/>
      <c r="G6347" s="637"/>
      <c r="H6347" s="637"/>
      <c r="I6347" s="630"/>
    </row>
    <row r="6348" spans="1:9">
      <c r="A6348" s="630"/>
      <c r="B6348" s="629"/>
      <c r="C6348" s="630"/>
      <c r="D6348" s="630"/>
      <c r="E6348" s="664"/>
      <c r="F6348" s="632"/>
      <c r="G6348" s="632"/>
      <c r="H6348" s="632"/>
      <c r="I6348" s="633"/>
    </row>
    <row r="6349" spans="1:9">
      <c r="A6349" s="630"/>
      <c r="B6349" s="629"/>
      <c r="C6349" s="630"/>
      <c r="D6349" s="630"/>
      <c r="E6349" s="664"/>
      <c r="F6349" s="637"/>
      <c r="G6349" s="637"/>
      <c r="H6349" s="637"/>
      <c r="I6349" s="630"/>
    </row>
    <row r="6350" spans="1:9">
      <c r="A6350" s="630"/>
      <c r="B6350" s="629"/>
      <c r="C6350" s="630"/>
      <c r="D6350" s="630"/>
      <c r="E6350" s="664"/>
      <c r="F6350" s="632"/>
      <c r="G6350" s="632"/>
      <c r="H6350" s="632"/>
      <c r="I6350" s="633"/>
    </row>
    <row r="6351" spans="1:9">
      <c r="A6351" s="630"/>
      <c r="B6351" s="629"/>
      <c r="C6351" s="630"/>
      <c r="D6351" s="630"/>
      <c r="E6351" s="664"/>
      <c r="F6351" s="637"/>
      <c r="G6351" s="637"/>
      <c r="H6351" s="637"/>
      <c r="I6351" s="630"/>
    </row>
    <row r="6352" spans="1:9">
      <c r="A6352" s="630"/>
      <c r="B6352" s="629"/>
      <c r="C6352" s="630"/>
      <c r="D6352" s="630"/>
      <c r="E6352" s="664"/>
      <c r="F6352" s="632"/>
      <c r="G6352" s="632"/>
      <c r="H6352" s="632"/>
      <c r="I6352" s="633"/>
    </row>
    <row r="6353" spans="1:9">
      <c r="A6353" s="630"/>
      <c r="B6353" s="629"/>
      <c r="C6353" s="630"/>
      <c r="D6353" s="630"/>
      <c r="E6353" s="664"/>
      <c r="F6353" s="637"/>
      <c r="G6353" s="637"/>
      <c r="H6353" s="637"/>
      <c r="I6353" s="630"/>
    </row>
    <row r="6354" spans="1:9">
      <c r="A6354" s="630"/>
      <c r="B6354" s="629"/>
      <c r="C6354" s="630"/>
      <c r="D6354" s="630"/>
      <c r="E6354" s="664"/>
      <c r="F6354" s="632"/>
      <c r="G6354" s="632"/>
      <c r="H6354" s="632"/>
      <c r="I6354" s="633"/>
    </row>
    <row r="6355" spans="1:9">
      <c r="A6355" s="630"/>
      <c r="B6355" s="629"/>
      <c r="C6355" s="630"/>
      <c r="D6355" s="630"/>
      <c r="E6355" s="664"/>
      <c r="F6355" s="637"/>
      <c r="G6355" s="637"/>
      <c r="H6355" s="637"/>
      <c r="I6355" s="630"/>
    </row>
    <row r="6356" spans="1:9">
      <c r="A6356" s="630"/>
      <c r="B6356" s="629"/>
      <c r="C6356" s="630"/>
      <c r="D6356" s="630"/>
      <c r="E6356" s="664"/>
      <c r="F6356" s="632"/>
      <c r="G6356" s="632"/>
      <c r="H6356" s="632"/>
      <c r="I6356" s="633"/>
    </row>
    <row r="6357" spans="1:9">
      <c r="A6357" s="630"/>
      <c r="B6357" s="629"/>
      <c r="C6357" s="630"/>
      <c r="D6357" s="630"/>
      <c r="E6357" s="664"/>
      <c r="F6357" s="637"/>
      <c r="G6357" s="637"/>
      <c r="H6357" s="637"/>
      <c r="I6357" s="630"/>
    </row>
    <row r="6358" spans="1:9">
      <c r="A6358" s="630"/>
      <c r="B6358" s="629"/>
      <c r="C6358" s="630"/>
      <c r="D6358" s="630"/>
      <c r="E6358" s="664"/>
      <c r="F6358" s="632"/>
      <c r="G6358" s="632"/>
      <c r="H6358" s="632"/>
      <c r="I6358" s="633"/>
    </row>
    <row r="6359" spans="1:9">
      <c r="A6359" s="630"/>
      <c r="B6359" s="629"/>
      <c r="C6359" s="630"/>
      <c r="D6359" s="630"/>
      <c r="E6359" s="664"/>
      <c r="F6359" s="637"/>
      <c r="G6359" s="637"/>
      <c r="H6359" s="637"/>
      <c r="I6359" s="630"/>
    </row>
    <row r="6360" spans="1:9">
      <c r="A6360" s="630"/>
      <c r="B6360" s="629"/>
      <c r="C6360" s="630"/>
      <c r="D6360" s="630"/>
      <c r="E6360" s="664"/>
      <c r="F6360" s="632"/>
      <c r="G6360" s="632"/>
      <c r="H6360" s="632"/>
      <c r="I6360" s="633"/>
    </row>
    <row r="6361" spans="1:9">
      <c r="A6361" s="630"/>
      <c r="B6361" s="629"/>
      <c r="C6361" s="630"/>
      <c r="D6361" s="630"/>
      <c r="E6361" s="664"/>
      <c r="F6361" s="637"/>
      <c r="G6361" s="637"/>
      <c r="H6361" s="637"/>
      <c r="I6361" s="630"/>
    </row>
    <row r="6362" spans="1:9">
      <c r="A6362" s="630"/>
      <c r="B6362" s="629"/>
      <c r="C6362" s="630"/>
      <c r="D6362" s="630"/>
      <c r="E6362" s="664"/>
      <c r="F6362" s="632"/>
      <c r="G6362" s="632"/>
      <c r="H6362" s="632"/>
      <c r="I6362" s="633"/>
    </row>
    <row r="6363" spans="1:9">
      <c r="A6363" s="630"/>
      <c r="B6363" s="629"/>
      <c r="C6363" s="630"/>
      <c r="D6363" s="630"/>
      <c r="E6363" s="664"/>
      <c r="F6363" s="637"/>
      <c r="G6363" s="637"/>
      <c r="H6363" s="637"/>
      <c r="I6363" s="630"/>
    </row>
    <row r="6364" spans="1:9">
      <c r="A6364" s="630"/>
      <c r="B6364" s="629"/>
      <c r="C6364" s="630"/>
      <c r="D6364" s="630"/>
      <c r="E6364" s="664"/>
      <c r="F6364" s="632"/>
      <c r="G6364" s="632"/>
      <c r="H6364" s="632"/>
      <c r="I6364" s="633"/>
    </row>
    <row r="6365" spans="1:9">
      <c r="A6365" s="630"/>
      <c r="B6365" s="629"/>
      <c r="C6365" s="630"/>
      <c r="D6365" s="630"/>
      <c r="E6365" s="664"/>
      <c r="F6365" s="637"/>
      <c r="G6365" s="637"/>
      <c r="H6365" s="637"/>
      <c r="I6365" s="630"/>
    </row>
    <row r="6366" spans="1:9">
      <c r="A6366" s="630"/>
      <c r="B6366" s="629"/>
      <c r="C6366" s="630"/>
      <c r="D6366" s="630"/>
      <c r="E6366" s="664"/>
      <c r="F6366" s="632"/>
      <c r="G6366" s="632"/>
      <c r="H6366" s="632"/>
      <c r="I6366" s="633"/>
    </row>
    <row r="6367" spans="1:9">
      <c r="A6367" s="630"/>
      <c r="B6367" s="689"/>
      <c r="C6367" s="690"/>
      <c r="D6367" s="690"/>
      <c r="E6367" s="637"/>
      <c r="F6367" s="637"/>
      <c r="G6367" s="637"/>
      <c r="H6367" s="637"/>
      <c r="I6367" s="633"/>
    </row>
    <row r="6368" spans="1:9">
      <c r="A6368" s="630"/>
      <c r="B6368" s="629"/>
      <c r="C6368" s="630"/>
      <c r="D6368" s="630"/>
      <c r="E6368" s="664"/>
      <c r="F6368" s="637"/>
      <c r="G6368" s="637"/>
      <c r="H6368" s="637"/>
      <c r="I6368" s="630"/>
    </row>
    <row r="6369" spans="1:9">
      <c r="A6369" s="630"/>
      <c r="B6369" s="629"/>
      <c r="C6369" s="630"/>
      <c r="D6369" s="630"/>
      <c r="E6369" s="664"/>
      <c r="F6369" s="632"/>
      <c r="G6369" s="632"/>
      <c r="H6369" s="632"/>
      <c r="I6369" s="633"/>
    </row>
    <row r="6370" spans="1:9">
      <c r="A6370" s="630"/>
      <c r="B6370" s="629"/>
      <c r="C6370" s="630"/>
      <c r="D6370" s="630"/>
      <c r="E6370" s="664"/>
      <c r="F6370" s="637"/>
      <c r="G6370" s="637"/>
      <c r="H6370" s="637"/>
      <c r="I6370" s="630"/>
    </row>
    <row r="6371" spans="1:9">
      <c r="A6371" s="630"/>
      <c r="B6371" s="629"/>
      <c r="C6371" s="630"/>
      <c r="D6371" s="630"/>
      <c r="E6371" s="664"/>
      <c r="F6371" s="632"/>
      <c r="G6371" s="632"/>
      <c r="H6371" s="632"/>
      <c r="I6371" s="633"/>
    </row>
    <row r="6372" spans="1:9">
      <c r="A6372" s="630"/>
      <c r="B6372" s="629"/>
      <c r="C6372" s="630"/>
      <c r="D6372" s="630"/>
      <c r="E6372" s="664"/>
      <c r="F6372" s="637"/>
      <c r="G6372" s="637"/>
      <c r="H6372" s="637"/>
      <c r="I6372" s="630"/>
    </row>
    <row r="6373" spans="1:9">
      <c r="A6373" s="630"/>
      <c r="B6373" s="629"/>
      <c r="C6373" s="630"/>
      <c r="D6373" s="630"/>
      <c r="E6373" s="664"/>
      <c r="F6373" s="632"/>
      <c r="G6373" s="632"/>
      <c r="H6373" s="632"/>
      <c r="I6373" s="633"/>
    </row>
    <row r="6374" spans="1:9">
      <c r="A6374" s="630"/>
      <c r="B6374" s="629"/>
      <c r="C6374" s="630"/>
      <c r="D6374" s="630"/>
      <c r="E6374" s="664"/>
      <c r="F6374" s="637"/>
      <c r="G6374" s="637"/>
      <c r="H6374" s="637"/>
      <c r="I6374" s="630"/>
    </row>
    <row r="6375" spans="1:9">
      <c r="A6375" s="630"/>
      <c r="B6375" s="689"/>
      <c r="C6375" s="690"/>
      <c r="D6375" s="690"/>
      <c r="E6375" s="637"/>
      <c r="F6375" s="637"/>
      <c r="G6375" s="637"/>
      <c r="H6375" s="637"/>
      <c r="I6375" s="633"/>
    </row>
    <row r="6376" spans="1:9">
      <c r="A6376" s="669"/>
      <c r="B6376" s="629"/>
      <c r="C6376" s="630"/>
      <c r="D6376" s="630"/>
      <c r="E6376" s="664"/>
      <c r="F6376" s="632"/>
      <c r="G6376" s="632"/>
      <c r="H6376" s="632"/>
      <c r="I6376" s="633"/>
    </row>
    <row r="6377" spans="1:9">
      <c r="A6377" s="630"/>
      <c r="B6377" s="629"/>
      <c r="C6377" s="630"/>
      <c r="D6377" s="630"/>
      <c r="E6377" s="664"/>
      <c r="F6377" s="637"/>
      <c r="G6377" s="637"/>
      <c r="H6377" s="637"/>
      <c r="I6377" s="630"/>
    </row>
    <row r="6378" spans="1:9">
      <c r="A6378" s="630"/>
      <c r="B6378" s="629"/>
      <c r="C6378" s="630"/>
      <c r="D6378" s="630"/>
      <c r="E6378" s="664"/>
      <c r="F6378" s="632"/>
      <c r="G6378" s="632"/>
      <c r="H6378" s="632"/>
      <c r="I6378" s="633"/>
    </row>
    <row r="6379" spans="1:9">
      <c r="A6379" s="669"/>
      <c r="B6379" s="629"/>
      <c r="C6379" s="630"/>
      <c r="D6379" s="630"/>
      <c r="E6379" s="664"/>
      <c r="F6379" s="637"/>
      <c r="G6379" s="637"/>
      <c r="H6379" s="637"/>
      <c r="I6379" s="630"/>
    </row>
    <row r="6380" spans="1:9">
      <c r="A6380" s="630"/>
      <c r="B6380" s="629"/>
      <c r="C6380" s="630"/>
      <c r="D6380" s="630"/>
      <c r="E6380" s="664"/>
      <c r="F6380" s="632"/>
      <c r="G6380" s="632"/>
      <c r="H6380" s="632"/>
      <c r="I6380" s="633"/>
    </row>
    <row r="6381" spans="1:9">
      <c r="A6381" s="630"/>
      <c r="B6381" s="629"/>
      <c r="C6381" s="630"/>
      <c r="D6381" s="630"/>
      <c r="E6381" s="664"/>
      <c r="F6381" s="637"/>
      <c r="G6381" s="637"/>
      <c r="H6381" s="637"/>
      <c r="I6381" s="630"/>
    </row>
    <row r="6382" spans="1:9">
      <c r="A6382" s="630"/>
      <c r="B6382" s="629"/>
      <c r="C6382" s="630"/>
      <c r="D6382" s="630"/>
      <c r="E6382" s="664"/>
      <c r="F6382" s="632"/>
      <c r="G6382" s="632"/>
      <c r="H6382" s="632"/>
      <c r="I6382" s="633"/>
    </row>
    <row r="6383" spans="1:9">
      <c r="A6383" s="630"/>
      <c r="B6383" s="629"/>
      <c r="C6383" s="630"/>
      <c r="D6383" s="630"/>
      <c r="E6383" s="664"/>
      <c r="F6383" s="637"/>
      <c r="G6383" s="637"/>
      <c r="H6383" s="637"/>
      <c r="I6383" s="630"/>
    </row>
    <row r="6384" spans="1:9">
      <c r="A6384" s="630"/>
      <c r="B6384" s="629"/>
      <c r="C6384" s="630"/>
      <c r="D6384" s="630"/>
      <c r="E6384" s="664"/>
      <c r="F6384" s="632"/>
      <c r="G6384" s="632"/>
      <c r="H6384" s="632"/>
      <c r="I6384" s="633"/>
    </row>
    <row r="6385" spans="1:9">
      <c r="A6385" s="630"/>
      <c r="B6385" s="629"/>
      <c r="C6385" s="630"/>
      <c r="D6385" s="630"/>
      <c r="E6385" s="664"/>
      <c r="F6385" s="637"/>
      <c r="G6385" s="637"/>
      <c r="H6385" s="637"/>
      <c r="I6385" s="630"/>
    </row>
    <row r="6386" spans="1:9">
      <c r="A6386" s="630"/>
      <c r="B6386" s="629"/>
      <c r="C6386" s="630"/>
      <c r="D6386" s="630"/>
      <c r="E6386" s="664"/>
      <c r="F6386" s="632"/>
      <c r="G6386" s="632"/>
      <c r="H6386" s="632"/>
      <c r="I6386" s="633"/>
    </row>
    <row r="6387" spans="1:9">
      <c r="A6387" s="630"/>
      <c r="B6387" s="629"/>
      <c r="C6387" s="630"/>
      <c r="D6387" s="630"/>
      <c r="E6387" s="664"/>
      <c r="F6387" s="637"/>
      <c r="G6387" s="637"/>
      <c r="H6387" s="637"/>
      <c r="I6387" s="630"/>
    </row>
    <row r="6388" spans="1:9">
      <c r="A6388" s="630"/>
      <c r="B6388" s="629"/>
      <c r="C6388" s="630"/>
      <c r="D6388" s="630"/>
      <c r="E6388" s="664"/>
      <c r="F6388" s="632"/>
      <c r="G6388" s="632"/>
      <c r="H6388" s="632"/>
      <c r="I6388" s="633"/>
    </row>
    <row r="6389" spans="1:9">
      <c r="A6389" s="630"/>
      <c r="B6389" s="629"/>
      <c r="C6389" s="630"/>
      <c r="D6389" s="630"/>
      <c r="E6389" s="664"/>
      <c r="F6389" s="637"/>
      <c r="G6389" s="637"/>
      <c r="H6389" s="637"/>
      <c r="I6389" s="630"/>
    </row>
    <row r="6390" spans="1:9">
      <c r="A6390" s="630"/>
      <c r="B6390" s="629"/>
      <c r="C6390" s="630"/>
      <c r="D6390" s="630"/>
      <c r="E6390" s="664"/>
      <c r="F6390" s="632"/>
      <c r="G6390" s="632"/>
      <c r="H6390" s="632"/>
      <c r="I6390" s="633"/>
    </row>
    <row r="6391" spans="1:9">
      <c r="A6391" s="630"/>
      <c r="B6391" s="629"/>
      <c r="C6391" s="630"/>
      <c r="D6391" s="630"/>
      <c r="E6391" s="664"/>
      <c r="F6391" s="637"/>
      <c r="G6391" s="637"/>
      <c r="H6391" s="637"/>
      <c r="I6391" s="630"/>
    </row>
    <row r="6392" spans="1:9">
      <c r="A6392" s="630"/>
      <c r="B6392" s="629"/>
      <c r="C6392" s="630"/>
      <c r="D6392" s="630"/>
      <c r="E6392" s="664"/>
      <c r="F6392" s="632"/>
      <c r="G6392" s="632"/>
      <c r="H6392" s="632"/>
      <c r="I6392" s="633"/>
    </row>
    <row r="6393" spans="1:9">
      <c r="A6393" s="630"/>
      <c r="B6393" s="629"/>
      <c r="C6393" s="630"/>
      <c r="D6393" s="630"/>
      <c r="E6393" s="664"/>
      <c r="F6393" s="637"/>
      <c r="G6393" s="637"/>
      <c r="H6393" s="637"/>
      <c r="I6393" s="630"/>
    </row>
    <row r="6394" spans="1:9">
      <c r="A6394" s="630"/>
      <c r="B6394" s="629"/>
      <c r="C6394" s="630"/>
      <c r="D6394" s="630"/>
      <c r="E6394" s="664"/>
      <c r="F6394" s="632"/>
      <c r="G6394" s="632"/>
      <c r="H6394" s="632"/>
      <c r="I6394" s="633"/>
    </row>
    <row r="6395" spans="1:9">
      <c r="A6395" s="630"/>
      <c r="B6395" s="629"/>
      <c r="C6395" s="630"/>
      <c r="D6395" s="630"/>
      <c r="E6395" s="664"/>
      <c r="F6395" s="637"/>
      <c r="G6395" s="637"/>
      <c r="H6395" s="637"/>
      <c r="I6395" s="630"/>
    </row>
    <row r="6396" spans="1:9">
      <c r="A6396" s="630"/>
      <c r="B6396" s="629"/>
      <c r="C6396" s="630"/>
      <c r="D6396" s="630"/>
      <c r="E6396" s="664"/>
      <c r="F6396" s="632"/>
      <c r="G6396" s="632"/>
      <c r="H6396" s="632"/>
      <c r="I6396" s="633"/>
    </row>
    <row r="6397" spans="1:9">
      <c r="A6397" s="630"/>
      <c r="B6397" s="629"/>
      <c r="C6397" s="630"/>
      <c r="D6397" s="630"/>
      <c r="E6397" s="664"/>
      <c r="F6397" s="637"/>
      <c r="G6397" s="637"/>
      <c r="H6397" s="637"/>
      <c r="I6397" s="630"/>
    </row>
    <row r="6398" spans="1:9">
      <c r="A6398" s="630"/>
      <c r="B6398" s="629"/>
      <c r="C6398" s="630"/>
      <c r="D6398" s="630"/>
      <c r="E6398" s="664"/>
      <c r="F6398" s="632"/>
      <c r="G6398" s="632"/>
      <c r="H6398" s="632"/>
      <c r="I6398" s="633"/>
    </row>
    <row r="6399" spans="1:9">
      <c r="A6399" s="630"/>
      <c r="B6399" s="629"/>
      <c r="C6399" s="630"/>
      <c r="D6399" s="630"/>
      <c r="E6399" s="664"/>
      <c r="F6399" s="637"/>
      <c r="G6399" s="637"/>
      <c r="H6399" s="637"/>
      <c r="I6399" s="630"/>
    </row>
    <row r="6400" spans="1:9">
      <c r="A6400" s="630"/>
      <c r="B6400" s="629"/>
      <c r="C6400" s="630"/>
      <c r="D6400" s="630"/>
      <c r="E6400" s="664"/>
      <c r="F6400" s="632"/>
      <c r="G6400" s="632"/>
      <c r="H6400" s="632"/>
      <c r="I6400" s="633"/>
    </row>
    <row r="6401" spans="1:9">
      <c r="A6401" s="630"/>
      <c r="B6401" s="629"/>
      <c r="C6401" s="630"/>
      <c r="D6401" s="630"/>
      <c r="E6401" s="664"/>
      <c r="F6401" s="637"/>
      <c r="G6401" s="637"/>
      <c r="H6401" s="637"/>
      <c r="I6401" s="630"/>
    </row>
    <row r="6402" spans="1:9">
      <c r="A6402" s="630"/>
      <c r="B6402" s="689"/>
      <c r="C6402" s="690"/>
      <c r="D6402" s="690"/>
      <c r="E6402" s="637"/>
      <c r="F6402" s="637"/>
      <c r="G6402" s="637"/>
      <c r="H6402" s="637"/>
      <c r="I6402" s="633"/>
    </row>
    <row r="6403" spans="1:9">
      <c r="A6403" s="630"/>
      <c r="B6403" s="629"/>
      <c r="C6403" s="630"/>
      <c r="D6403" s="630"/>
      <c r="E6403" s="664"/>
      <c r="F6403" s="632"/>
      <c r="G6403" s="632"/>
      <c r="H6403" s="632"/>
      <c r="I6403" s="633"/>
    </row>
    <row r="6404" spans="1:9">
      <c r="A6404" s="630"/>
      <c r="B6404" s="629"/>
      <c r="C6404" s="630"/>
      <c r="D6404" s="630"/>
      <c r="E6404" s="664"/>
      <c r="F6404" s="637"/>
      <c r="G6404" s="637"/>
      <c r="H6404" s="637"/>
      <c r="I6404" s="630"/>
    </row>
    <row r="6405" spans="1:9">
      <c r="A6405" s="630"/>
      <c r="B6405" s="629"/>
      <c r="C6405" s="630"/>
      <c r="D6405" s="630"/>
      <c r="E6405" s="664"/>
      <c r="F6405" s="632"/>
      <c r="G6405" s="632"/>
      <c r="H6405" s="632"/>
      <c r="I6405" s="633"/>
    </row>
    <row r="6406" spans="1:9">
      <c r="A6406" s="630"/>
      <c r="B6406" s="629"/>
      <c r="C6406" s="630"/>
      <c r="D6406" s="630"/>
      <c r="E6406" s="664"/>
      <c r="F6406" s="637"/>
      <c r="G6406" s="637"/>
      <c r="H6406" s="637"/>
      <c r="I6406" s="630"/>
    </row>
    <row r="6407" spans="1:9">
      <c r="A6407" s="630"/>
      <c r="B6407" s="629"/>
      <c r="C6407" s="630"/>
      <c r="D6407" s="630"/>
      <c r="E6407" s="664"/>
      <c r="F6407" s="632"/>
      <c r="G6407" s="632"/>
      <c r="H6407" s="632"/>
      <c r="I6407" s="633"/>
    </row>
    <row r="6408" spans="1:9">
      <c r="A6408" s="630"/>
      <c r="B6408" s="629"/>
      <c r="C6408" s="630"/>
      <c r="D6408" s="630"/>
      <c r="E6408" s="664"/>
      <c r="F6408" s="637"/>
      <c r="G6408" s="637"/>
      <c r="H6408" s="637"/>
      <c r="I6408" s="630"/>
    </row>
    <row r="6409" spans="1:9">
      <c r="A6409" s="630"/>
      <c r="B6409" s="629"/>
      <c r="C6409" s="630"/>
      <c r="D6409" s="630"/>
      <c r="E6409" s="664"/>
      <c r="F6409" s="632"/>
      <c r="G6409" s="632"/>
      <c r="H6409" s="632"/>
      <c r="I6409" s="633"/>
    </row>
    <row r="6410" spans="1:9">
      <c r="A6410" s="630"/>
      <c r="B6410" s="629"/>
      <c r="C6410" s="630"/>
      <c r="D6410" s="630"/>
      <c r="E6410" s="664"/>
      <c r="F6410" s="637"/>
      <c r="G6410" s="637"/>
      <c r="H6410" s="637"/>
      <c r="I6410" s="630"/>
    </row>
    <row r="6411" spans="1:9">
      <c r="A6411" s="630"/>
      <c r="B6411" s="629"/>
      <c r="C6411" s="630"/>
      <c r="D6411" s="630"/>
      <c r="E6411" s="664"/>
      <c r="F6411" s="632"/>
      <c r="G6411" s="632"/>
      <c r="H6411" s="632"/>
      <c r="I6411" s="633"/>
    </row>
    <row r="6412" spans="1:9">
      <c r="A6412" s="630"/>
      <c r="B6412" s="629"/>
      <c r="C6412" s="630"/>
      <c r="D6412" s="630"/>
      <c r="E6412" s="664"/>
      <c r="F6412" s="637"/>
      <c r="G6412" s="637"/>
      <c r="H6412" s="637"/>
      <c r="I6412" s="630"/>
    </row>
    <row r="6413" spans="1:9">
      <c r="A6413" s="630"/>
      <c r="B6413" s="629"/>
      <c r="C6413" s="630"/>
      <c r="D6413" s="630"/>
      <c r="E6413" s="664"/>
      <c r="F6413" s="632"/>
      <c r="G6413" s="632"/>
      <c r="H6413" s="632"/>
      <c r="I6413" s="633"/>
    </row>
    <row r="6414" spans="1:9">
      <c r="A6414" s="630"/>
      <c r="B6414" s="629"/>
      <c r="C6414" s="630"/>
      <c r="D6414" s="630"/>
      <c r="E6414" s="664"/>
      <c r="F6414" s="637"/>
      <c r="G6414" s="637"/>
      <c r="H6414" s="637"/>
      <c r="I6414" s="630"/>
    </row>
    <row r="6415" spans="1:9">
      <c r="A6415" s="630"/>
      <c r="B6415" s="629"/>
      <c r="C6415" s="630"/>
      <c r="D6415" s="630"/>
      <c r="E6415" s="664"/>
      <c r="F6415" s="632"/>
      <c r="G6415" s="632"/>
      <c r="H6415" s="632"/>
      <c r="I6415" s="633"/>
    </row>
    <row r="6416" spans="1:9">
      <c r="A6416" s="630"/>
      <c r="B6416" s="629"/>
      <c r="C6416" s="630"/>
      <c r="D6416" s="630"/>
      <c r="E6416" s="664"/>
      <c r="F6416" s="637"/>
      <c r="G6416" s="637"/>
      <c r="H6416" s="637"/>
      <c r="I6416" s="630"/>
    </row>
    <row r="6417" spans="1:9">
      <c r="A6417" s="630"/>
      <c r="B6417" s="629"/>
      <c r="C6417" s="630"/>
      <c r="D6417" s="630"/>
      <c r="E6417" s="664"/>
      <c r="F6417" s="632"/>
      <c r="G6417" s="632"/>
      <c r="H6417" s="632"/>
      <c r="I6417" s="633"/>
    </row>
    <row r="6418" spans="1:9">
      <c r="A6418" s="630"/>
      <c r="B6418" s="629"/>
      <c r="C6418" s="630"/>
      <c r="D6418" s="630"/>
      <c r="E6418" s="664"/>
      <c r="F6418" s="637"/>
      <c r="G6418" s="637"/>
      <c r="H6418" s="637"/>
      <c r="I6418" s="630"/>
    </row>
    <row r="6419" spans="1:9">
      <c r="A6419" s="630"/>
      <c r="B6419" s="629"/>
      <c r="C6419" s="630"/>
      <c r="D6419" s="630"/>
      <c r="E6419" s="664"/>
      <c r="F6419" s="632"/>
      <c r="G6419" s="632"/>
      <c r="H6419" s="632"/>
      <c r="I6419" s="633"/>
    </row>
    <row r="6420" spans="1:9">
      <c r="A6420" s="630"/>
      <c r="B6420" s="629"/>
      <c r="C6420" s="630"/>
      <c r="D6420" s="630"/>
      <c r="E6420" s="664"/>
      <c r="F6420" s="637"/>
      <c r="G6420" s="637"/>
      <c r="H6420" s="637"/>
      <c r="I6420" s="630"/>
    </row>
    <row r="6421" spans="1:9">
      <c r="A6421" s="630"/>
      <c r="B6421" s="629"/>
      <c r="C6421" s="630"/>
      <c r="D6421" s="630"/>
      <c r="E6421" s="664"/>
      <c r="F6421" s="632"/>
      <c r="G6421" s="632"/>
      <c r="H6421" s="632"/>
      <c r="I6421" s="633"/>
    </row>
    <row r="6422" spans="1:9">
      <c r="A6422" s="630"/>
      <c r="B6422" s="629"/>
      <c r="C6422" s="630"/>
      <c r="D6422" s="630"/>
      <c r="E6422" s="664"/>
      <c r="F6422" s="637"/>
      <c r="G6422" s="637"/>
      <c r="H6422" s="637"/>
      <c r="I6422" s="630"/>
    </row>
    <row r="6423" spans="1:9">
      <c r="A6423" s="630"/>
      <c r="B6423" s="629"/>
      <c r="C6423" s="630"/>
      <c r="D6423" s="630"/>
      <c r="E6423" s="664"/>
      <c r="F6423" s="632"/>
      <c r="G6423" s="632"/>
      <c r="H6423" s="632"/>
      <c r="I6423" s="633"/>
    </row>
    <row r="6424" spans="1:9">
      <c r="A6424" s="630"/>
      <c r="B6424" s="629"/>
      <c r="C6424" s="630"/>
      <c r="D6424" s="630"/>
      <c r="E6424" s="664"/>
      <c r="F6424" s="637"/>
      <c r="G6424" s="637"/>
      <c r="H6424" s="637"/>
      <c r="I6424" s="630"/>
    </row>
    <row r="6425" spans="1:9">
      <c r="A6425" s="630"/>
      <c r="B6425" s="629"/>
      <c r="C6425" s="630"/>
      <c r="D6425" s="630"/>
      <c r="E6425" s="664"/>
      <c r="F6425" s="632"/>
      <c r="G6425" s="632"/>
      <c r="H6425" s="632"/>
      <c r="I6425" s="633"/>
    </row>
    <row r="6426" spans="1:9">
      <c r="A6426" s="630"/>
      <c r="B6426" s="629"/>
      <c r="C6426" s="630"/>
      <c r="D6426" s="630"/>
      <c r="E6426" s="664"/>
      <c r="F6426" s="637"/>
      <c r="G6426" s="637"/>
      <c r="H6426" s="637"/>
      <c r="I6426" s="630"/>
    </row>
    <row r="6427" spans="1:9">
      <c r="A6427" s="630"/>
      <c r="B6427" s="689"/>
      <c r="C6427" s="690"/>
      <c r="D6427" s="690"/>
      <c r="E6427" s="637"/>
      <c r="F6427" s="637"/>
      <c r="G6427" s="637"/>
      <c r="H6427" s="637"/>
      <c r="I6427" s="633"/>
    </row>
    <row r="6428" spans="1:9">
      <c r="A6428" s="630"/>
      <c r="B6428" s="629"/>
      <c r="C6428" s="630"/>
      <c r="D6428" s="630"/>
      <c r="E6428" s="664"/>
      <c r="F6428" s="632"/>
      <c r="G6428" s="632"/>
      <c r="H6428" s="632"/>
      <c r="I6428" s="633"/>
    </row>
    <row r="6429" spans="1:9">
      <c r="A6429" s="630"/>
      <c r="B6429" s="629"/>
      <c r="C6429" s="630"/>
      <c r="D6429" s="630"/>
      <c r="E6429" s="664"/>
      <c r="F6429" s="637"/>
      <c r="G6429" s="637"/>
      <c r="H6429" s="637"/>
      <c r="I6429" s="630"/>
    </row>
    <row r="6430" spans="1:9">
      <c r="A6430" s="630"/>
      <c r="B6430" s="629"/>
      <c r="C6430" s="630"/>
      <c r="D6430" s="630"/>
      <c r="E6430" s="664"/>
      <c r="F6430" s="632"/>
      <c r="G6430" s="632"/>
      <c r="H6430" s="632"/>
      <c r="I6430" s="633"/>
    </row>
    <row r="6431" spans="1:9">
      <c r="A6431" s="630"/>
      <c r="B6431" s="629"/>
      <c r="C6431" s="630"/>
      <c r="D6431" s="630"/>
      <c r="E6431" s="664"/>
      <c r="F6431" s="637"/>
      <c r="G6431" s="637"/>
      <c r="H6431" s="637"/>
      <c r="I6431" s="630"/>
    </row>
    <row r="6432" spans="1:9">
      <c r="A6432" s="630"/>
      <c r="B6432" s="629"/>
      <c r="C6432" s="630"/>
      <c r="D6432" s="630"/>
      <c r="E6432" s="664"/>
      <c r="F6432" s="632"/>
      <c r="G6432" s="632"/>
      <c r="H6432" s="632"/>
      <c r="I6432" s="633"/>
    </row>
    <row r="6433" spans="1:9">
      <c r="A6433" s="630"/>
      <c r="B6433" s="629"/>
      <c r="C6433" s="630"/>
      <c r="D6433" s="630"/>
      <c r="E6433" s="664"/>
      <c r="F6433" s="637"/>
      <c r="G6433" s="637"/>
      <c r="H6433" s="637"/>
      <c r="I6433" s="630"/>
    </row>
    <row r="6434" spans="1:9">
      <c r="A6434" s="630"/>
      <c r="B6434" s="629"/>
      <c r="C6434" s="630"/>
      <c r="D6434" s="630"/>
      <c r="E6434" s="664"/>
      <c r="F6434" s="632"/>
      <c r="G6434" s="632"/>
      <c r="H6434" s="632"/>
      <c r="I6434" s="633"/>
    </row>
    <row r="6435" spans="1:9">
      <c r="A6435" s="630"/>
      <c r="B6435" s="629"/>
      <c r="C6435" s="630"/>
      <c r="D6435" s="630"/>
      <c r="E6435" s="664"/>
      <c r="F6435" s="637"/>
      <c r="G6435" s="637"/>
      <c r="H6435" s="637"/>
      <c r="I6435" s="630"/>
    </row>
    <row r="6436" spans="1:9">
      <c r="A6436" s="630"/>
      <c r="B6436" s="689"/>
      <c r="C6436" s="690"/>
      <c r="D6436" s="690"/>
      <c r="E6436" s="637"/>
      <c r="F6436" s="637"/>
      <c r="G6436" s="637"/>
      <c r="H6436" s="637"/>
      <c r="I6436" s="633"/>
    </row>
    <row r="6437" spans="1:9">
      <c r="A6437" s="630"/>
      <c r="B6437" s="629"/>
      <c r="C6437" s="630"/>
      <c r="D6437" s="630"/>
      <c r="E6437" s="664"/>
      <c r="F6437" s="632"/>
      <c r="G6437" s="632"/>
      <c r="H6437" s="632"/>
      <c r="I6437" s="633"/>
    </row>
    <row r="6438" spans="1:9">
      <c r="A6438" s="630"/>
      <c r="B6438" s="629"/>
      <c r="C6438" s="630"/>
      <c r="D6438" s="630"/>
      <c r="E6438" s="664"/>
      <c r="F6438" s="637"/>
      <c r="G6438" s="637"/>
      <c r="H6438" s="637"/>
      <c r="I6438" s="630"/>
    </row>
    <row r="6439" spans="1:9">
      <c r="A6439" s="630"/>
      <c r="B6439" s="689"/>
      <c r="C6439" s="690"/>
      <c r="D6439" s="690"/>
      <c r="E6439" s="637"/>
      <c r="F6439" s="637"/>
      <c r="G6439" s="637"/>
      <c r="H6439" s="637"/>
      <c r="I6439" s="633"/>
    </row>
    <row r="6440" spans="1:9">
      <c r="A6440" s="630"/>
      <c r="B6440" s="629"/>
      <c r="C6440" s="630"/>
      <c r="D6440" s="630"/>
      <c r="E6440" s="664"/>
      <c r="F6440" s="632"/>
      <c r="G6440" s="632"/>
      <c r="H6440" s="632"/>
      <c r="I6440" s="633"/>
    </row>
    <row r="6441" spans="1:9">
      <c r="A6441" s="630"/>
      <c r="B6441" s="689"/>
      <c r="C6441" s="690"/>
      <c r="D6441" s="690"/>
      <c r="E6441" s="637"/>
      <c r="F6441" s="637"/>
      <c r="G6441" s="637"/>
      <c r="H6441" s="637"/>
      <c r="I6441" s="633"/>
    </row>
    <row r="6442" spans="1:9">
      <c r="A6442" s="630"/>
      <c r="B6442" s="629"/>
      <c r="C6442" s="630"/>
      <c r="D6442" s="630"/>
      <c r="E6442" s="664"/>
      <c r="F6442" s="637"/>
      <c r="G6442" s="637"/>
      <c r="H6442" s="637"/>
      <c r="I6442" s="630"/>
    </row>
    <row r="6443" spans="1:9">
      <c r="A6443" s="630"/>
      <c r="B6443" s="629"/>
      <c r="C6443" s="630"/>
      <c r="D6443" s="630"/>
      <c r="E6443" s="664"/>
      <c r="F6443" s="632"/>
      <c r="G6443" s="632"/>
      <c r="H6443" s="632"/>
      <c r="I6443" s="633"/>
    </row>
    <row r="6444" spans="1:9">
      <c r="A6444" s="630"/>
      <c r="B6444" s="629"/>
      <c r="C6444" s="630"/>
      <c r="D6444" s="630"/>
      <c r="E6444" s="664"/>
      <c r="F6444" s="637"/>
      <c r="G6444" s="637"/>
      <c r="H6444" s="637"/>
      <c r="I6444" s="630"/>
    </row>
    <row r="6445" spans="1:9">
      <c r="A6445" s="630"/>
      <c r="B6445" s="629"/>
      <c r="C6445" s="630"/>
      <c r="D6445" s="630"/>
      <c r="E6445" s="664"/>
      <c r="F6445" s="632"/>
      <c r="G6445" s="632"/>
      <c r="H6445" s="632"/>
      <c r="I6445" s="633"/>
    </row>
    <row r="6446" spans="1:9">
      <c r="A6446" s="630"/>
      <c r="B6446" s="629"/>
      <c r="C6446" s="630"/>
      <c r="D6446" s="630"/>
      <c r="E6446" s="664"/>
      <c r="F6446" s="637"/>
      <c r="G6446" s="637"/>
      <c r="H6446" s="637"/>
      <c r="I6446" s="630"/>
    </row>
    <row r="6447" spans="1:9">
      <c r="A6447" s="630"/>
      <c r="B6447" s="629"/>
      <c r="C6447" s="630"/>
      <c r="D6447" s="630"/>
      <c r="E6447" s="664"/>
      <c r="F6447" s="632"/>
      <c r="G6447" s="632"/>
      <c r="H6447" s="632"/>
      <c r="I6447" s="633"/>
    </row>
    <row r="6448" spans="1:9">
      <c r="A6448" s="630"/>
      <c r="B6448" s="689"/>
      <c r="C6448" s="690"/>
      <c r="D6448" s="690"/>
      <c r="E6448" s="637"/>
      <c r="F6448" s="637"/>
      <c r="G6448" s="637"/>
      <c r="H6448" s="637"/>
      <c r="I6448" s="633"/>
    </row>
    <row r="6449" spans="1:9">
      <c r="A6449" s="630"/>
      <c r="B6449" s="629"/>
      <c r="C6449" s="630"/>
      <c r="D6449" s="630"/>
      <c r="E6449" s="664"/>
      <c r="F6449" s="637"/>
      <c r="G6449" s="637"/>
      <c r="H6449" s="637"/>
      <c r="I6449" s="630"/>
    </row>
    <row r="6450" spans="1:9">
      <c r="A6450" s="630"/>
      <c r="B6450" s="629"/>
      <c r="C6450" s="630"/>
      <c r="D6450" s="630"/>
      <c r="E6450" s="664"/>
      <c r="F6450" s="632"/>
      <c r="G6450" s="632"/>
      <c r="H6450" s="632"/>
      <c r="I6450" s="633"/>
    </row>
    <row r="6451" spans="1:9">
      <c r="A6451" s="669"/>
      <c r="B6451" s="629"/>
      <c r="C6451" s="630"/>
      <c r="D6451" s="630"/>
      <c r="E6451" s="664"/>
      <c r="F6451" s="637"/>
      <c r="G6451" s="637"/>
      <c r="H6451" s="637"/>
      <c r="I6451" s="630"/>
    </row>
    <row r="6452" spans="1:9">
      <c r="A6452" s="630"/>
      <c r="B6452" s="689"/>
      <c r="C6452" s="690"/>
      <c r="D6452" s="690"/>
      <c r="E6452" s="637"/>
      <c r="F6452" s="637"/>
      <c r="G6452" s="637"/>
      <c r="H6452" s="637"/>
      <c r="I6452" s="633"/>
    </row>
    <row r="6453" spans="1:9">
      <c r="A6453" s="630"/>
      <c r="B6453" s="629"/>
      <c r="C6453" s="630"/>
      <c r="D6453" s="630"/>
      <c r="E6453" s="664"/>
      <c r="F6453" s="632"/>
      <c r="G6453" s="632"/>
      <c r="H6453" s="632"/>
      <c r="I6453" s="633"/>
    </row>
    <row r="6454" spans="1:9">
      <c r="A6454" s="630"/>
      <c r="B6454" s="629"/>
      <c r="C6454" s="630"/>
      <c r="D6454" s="630"/>
      <c r="E6454" s="664"/>
      <c r="F6454" s="637"/>
      <c r="G6454" s="637"/>
      <c r="H6454" s="637"/>
      <c r="I6454" s="630"/>
    </row>
    <row r="6455" spans="1:9">
      <c r="A6455" s="630"/>
      <c r="B6455" s="629"/>
      <c r="C6455" s="630"/>
      <c r="D6455" s="630"/>
      <c r="E6455" s="664"/>
      <c r="F6455" s="632"/>
      <c r="G6455" s="632"/>
      <c r="H6455" s="632"/>
      <c r="I6455" s="633"/>
    </row>
    <row r="6456" spans="1:9">
      <c r="A6456" s="630"/>
      <c r="B6456" s="629"/>
      <c r="C6456" s="630"/>
      <c r="D6456" s="630"/>
      <c r="E6456" s="664"/>
      <c r="F6456" s="637"/>
      <c r="G6456" s="637"/>
      <c r="H6456" s="637"/>
      <c r="I6456" s="630"/>
    </row>
    <row r="6457" spans="1:9">
      <c r="A6457" s="669"/>
      <c r="B6457" s="629"/>
      <c r="C6457" s="630"/>
      <c r="D6457" s="630"/>
      <c r="E6457" s="664"/>
      <c r="F6457" s="632"/>
      <c r="G6457" s="632"/>
      <c r="H6457" s="632"/>
      <c r="I6457" s="633"/>
    </row>
    <row r="6458" spans="1:9">
      <c r="A6458" s="630"/>
      <c r="B6458" s="629"/>
      <c r="C6458" s="630"/>
      <c r="D6458" s="630"/>
      <c r="E6458" s="664"/>
      <c r="F6458" s="637"/>
      <c r="G6458" s="637"/>
      <c r="H6458" s="637"/>
      <c r="I6458" s="630"/>
    </row>
    <row r="6459" spans="1:9">
      <c r="A6459" s="630"/>
      <c r="B6459" s="629"/>
      <c r="C6459" s="630"/>
      <c r="D6459" s="630"/>
      <c r="E6459" s="664"/>
      <c r="F6459" s="632"/>
      <c r="G6459" s="632"/>
      <c r="H6459" s="632"/>
      <c r="I6459" s="633"/>
    </row>
    <row r="6460" spans="1:9">
      <c r="A6460" s="630"/>
      <c r="B6460" s="629"/>
      <c r="C6460" s="630"/>
      <c r="D6460" s="630"/>
      <c r="E6460" s="664"/>
      <c r="F6460" s="637"/>
      <c r="G6460" s="637"/>
      <c r="H6460" s="637"/>
      <c r="I6460" s="630"/>
    </row>
    <row r="6461" spans="1:9">
      <c r="A6461" s="630"/>
      <c r="B6461" s="629"/>
      <c r="C6461" s="630"/>
      <c r="D6461" s="630"/>
      <c r="E6461" s="664"/>
      <c r="F6461" s="632"/>
      <c r="G6461" s="632"/>
      <c r="H6461" s="632"/>
      <c r="I6461" s="633"/>
    </row>
    <row r="6462" spans="1:9">
      <c r="A6462" s="630"/>
      <c r="B6462" s="629"/>
      <c r="C6462" s="630"/>
      <c r="D6462" s="630"/>
      <c r="E6462" s="664"/>
      <c r="F6462" s="637"/>
      <c r="G6462" s="637"/>
      <c r="H6462" s="637"/>
      <c r="I6462" s="630"/>
    </row>
    <row r="6463" spans="1:9">
      <c r="A6463" s="630"/>
      <c r="B6463" s="629"/>
      <c r="C6463" s="630"/>
      <c r="D6463" s="630"/>
      <c r="E6463" s="664"/>
      <c r="F6463" s="632"/>
      <c r="G6463" s="632"/>
      <c r="H6463" s="632"/>
      <c r="I6463" s="633"/>
    </row>
    <row r="6464" spans="1:9">
      <c r="A6464" s="630"/>
      <c r="B6464" s="629"/>
      <c r="C6464" s="630"/>
      <c r="D6464" s="630"/>
      <c r="E6464" s="664"/>
      <c r="F6464" s="637"/>
      <c r="G6464" s="637"/>
      <c r="H6464" s="637"/>
      <c r="I6464" s="630"/>
    </row>
    <row r="6465" spans="1:9">
      <c r="A6465" s="669"/>
      <c r="B6465" s="629"/>
      <c r="C6465" s="630"/>
      <c r="D6465" s="630"/>
      <c r="E6465" s="664"/>
      <c r="F6465" s="632"/>
      <c r="G6465" s="632"/>
      <c r="H6465" s="632"/>
      <c r="I6465" s="633"/>
    </row>
    <row r="6466" spans="1:9">
      <c r="A6466" s="669"/>
      <c r="B6466" s="629"/>
      <c r="C6466" s="630"/>
      <c r="D6466" s="630"/>
      <c r="E6466" s="664"/>
      <c r="F6466" s="637"/>
      <c r="G6466" s="637"/>
      <c r="H6466" s="637"/>
      <c r="I6466" s="630"/>
    </row>
    <row r="6467" spans="1:9">
      <c r="A6467" s="630"/>
      <c r="B6467" s="629"/>
      <c r="C6467" s="630"/>
      <c r="D6467" s="630"/>
      <c r="E6467" s="664"/>
      <c r="F6467" s="632"/>
      <c r="G6467" s="632"/>
      <c r="H6467" s="632"/>
      <c r="I6467" s="633"/>
    </row>
    <row r="6468" spans="1:9">
      <c r="A6468" s="630"/>
      <c r="B6468" s="689"/>
      <c r="C6468" s="690"/>
      <c r="D6468" s="690"/>
      <c r="E6468" s="637"/>
      <c r="F6468" s="637"/>
      <c r="G6468" s="637"/>
      <c r="H6468" s="637"/>
      <c r="I6468" s="633"/>
    </row>
    <row r="6469" spans="1:9">
      <c r="A6469" s="630"/>
      <c r="B6469" s="629"/>
      <c r="C6469" s="630"/>
      <c r="D6469" s="630"/>
      <c r="E6469" s="664"/>
      <c r="F6469" s="637"/>
      <c r="G6469" s="637"/>
      <c r="H6469" s="637"/>
      <c r="I6469" s="630"/>
    </row>
    <row r="6470" spans="1:9">
      <c r="A6470" s="630"/>
      <c r="B6470" s="629"/>
      <c r="C6470" s="630"/>
      <c r="D6470" s="630"/>
      <c r="E6470" s="664"/>
      <c r="F6470" s="632"/>
      <c r="G6470" s="632"/>
      <c r="H6470" s="632"/>
      <c r="I6470" s="633"/>
    </row>
    <row r="6471" spans="1:9">
      <c r="A6471" s="630"/>
      <c r="B6471" s="629"/>
      <c r="C6471" s="630"/>
      <c r="D6471" s="630"/>
      <c r="E6471" s="664"/>
      <c r="F6471" s="637"/>
      <c r="G6471" s="637"/>
      <c r="H6471" s="637"/>
      <c r="I6471" s="630"/>
    </row>
    <row r="6472" spans="1:9">
      <c r="A6472" s="630"/>
      <c r="B6472" s="689"/>
      <c r="C6472" s="690"/>
      <c r="D6472" s="690"/>
      <c r="E6472" s="637"/>
      <c r="F6472" s="637"/>
      <c r="G6472" s="637"/>
      <c r="H6472" s="637"/>
      <c r="I6472" s="633"/>
    </row>
    <row r="6473" spans="1:9">
      <c r="A6473" s="630"/>
      <c r="B6473" s="689"/>
      <c r="C6473" s="690"/>
      <c r="D6473" s="690"/>
      <c r="E6473" s="637"/>
      <c r="F6473" s="637"/>
      <c r="G6473" s="637"/>
      <c r="H6473" s="637"/>
      <c r="I6473" s="633"/>
    </row>
    <row r="6474" spans="1:9">
      <c r="A6474" s="630"/>
      <c r="B6474" s="629"/>
      <c r="C6474" s="630"/>
      <c r="D6474" s="630"/>
      <c r="E6474" s="664"/>
      <c r="F6474" s="632"/>
      <c r="G6474" s="632"/>
      <c r="H6474" s="632"/>
      <c r="I6474" s="633"/>
    </row>
    <row r="6475" spans="1:9">
      <c r="A6475" s="630"/>
      <c r="B6475" s="629"/>
      <c r="C6475" s="630"/>
      <c r="D6475" s="630"/>
      <c r="E6475" s="664"/>
      <c r="F6475" s="637"/>
      <c r="G6475" s="637"/>
      <c r="H6475" s="637"/>
      <c r="I6475" s="630"/>
    </row>
    <row r="6476" spans="1:9">
      <c r="A6476" s="630"/>
      <c r="B6476" s="629"/>
      <c r="C6476" s="630"/>
      <c r="D6476" s="630"/>
      <c r="E6476" s="664"/>
      <c r="F6476" s="632"/>
      <c r="G6476" s="632"/>
      <c r="H6476" s="632"/>
      <c r="I6476" s="633"/>
    </row>
    <row r="6477" spans="1:9">
      <c r="A6477" s="630"/>
      <c r="B6477" s="689"/>
      <c r="C6477" s="690"/>
      <c r="D6477" s="690"/>
      <c r="E6477" s="637"/>
      <c r="F6477" s="637"/>
      <c r="G6477" s="637"/>
      <c r="H6477" s="637"/>
      <c r="I6477" s="633"/>
    </row>
    <row r="6478" spans="1:9">
      <c r="A6478" s="630"/>
      <c r="B6478" s="629"/>
      <c r="C6478" s="630"/>
      <c r="D6478" s="630"/>
      <c r="E6478" s="664"/>
      <c r="F6478" s="637"/>
      <c r="G6478" s="637"/>
      <c r="H6478" s="637"/>
      <c r="I6478" s="630"/>
    </row>
    <row r="6479" spans="1:9">
      <c r="A6479" s="630"/>
      <c r="B6479" s="629"/>
      <c r="C6479" s="630"/>
      <c r="D6479" s="630"/>
      <c r="E6479" s="664"/>
      <c r="F6479" s="632"/>
      <c r="G6479" s="632"/>
      <c r="H6479" s="632"/>
      <c r="I6479" s="633"/>
    </row>
    <row r="6480" spans="1:9">
      <c r="A6480" s="630"/>
      <c r="B6480" s="629"/>
      <c r="C6480" s="630"/>
      <c r="D6480" s="630"/>
      <c r="E6480" s="664"/>
      <c r="F6480" s="637"/>
      <c r="G6480" s="637"/>
      <c r="H6480" s="637"/>
      <c r="I6480" s="630"/>
    </row>
    <row r="6481" spans="1:9">
      <c r="A6481" s="630"/>
      <c r="B6481" s="629"/>
      <c r="C6481" s="630"/>
      <c r="D6481" s="630"/>
      <c r="E6481" s="664"/>
      <c r="F6481" s="632"/>
      <c r="G6481" s="632"/>
      <c r="H6481" s="632"/>
      <c r="I6481" s="633"/>
    </row>
    <row r="6482" spans="1:9">
      <c r="A6482" s="630"/>
      <c r="B6482" s="629"/>
      <c r="C6482" s="630"/>
      <c r="D6482" s="630"/>
      <c r="E6482" s="664"/>
      <c r="F6482" s="637"/>
      <c r="G6482" s="637"/>
      <c r="H6482" s="637"/>
      <c r="I6482" s="630"/>
    </row>
    <row r="6483" spans="1:9">
      <c r="A6483" s="630"/>
      <c r="B6483" s="629"/>
      <c r="C6483" s="630"/>
      <c r="D6483" s="630"/>
      <c r="E6483" s="664"/>
      <c r="F6483" s="632"/>
      <c r="G6483" s="632"/>
      <c r="H6483" s="632"/>
      <c r="I6483" s="633"/>
    </row>
    <row r="6484" spans="1:9">
      <c r="A6484" s="630"/>
      <c r="B6484" s="629"/>
      <c r="C6484" s="630"/>
      <c r="D6484" s="630"/>
      <c r="E6484" s="664"/>
      <c r="F6484" s="637"/>
      <c r="G6484" s="637"/>
      <c r="H6484" s="637"/>
      <c r="I6484" s="630"/>
    </row>
    <row r="6485" spans="1:9">
      <c r="A6485" s="630"/>
      <c r="B6485" s="629"/>
      <c r="C6485" s="630"/>
      <c r="D6485" s="630"/>
      <c r="E6485" s="664"/>
      <c r="F6485" s="632"/>
      <c r="G6485" s="632"/>
      <c r="H6485" s="632"/>
      <c r="I6485" s="633"/>
    </row>
    <row r="6486" spans="1:9">
      <c r="A6486" s="630"/>
      <c r="B6486" s="629"/>
      <c r="C6486" s="630"/>
      <c r="D6486" s="630"/>
      <c r="E6486" s="664"/>
      <c r="F6486" s="637"/>
      <c r="G6486" s="637"/>
      <c r="H6486" s="637"/>
      <c r="I6486" s="630"/>
    </row>
    <row r="6487" spans="1:9">
      <c r="A6487" s="630"/>
      <c r="B6487" s="629"/>
      <c r="C6487" s="630"/>
      <c r="D6487" s="630"/>
      <c r="E6487" s="664"/>
      <c r="F6487" s="632"/>
      <c r="G6487" s="632"/>
      <c r="H6487" s="632"/>
      <c r="I6487" s="633"/>
    </row>
    <row r="6488" spans="1:9">
      <c r="A6488" s="630"/>
      <c r="B6488" s="629"/>
      <c r="C6488" s="630"/>
      <c r="D6488" s="630"/>
      <c r="E6488" s="664"/>
      <c r="F6488" s="637"/>
      <c r="G6488" s="637"/>
      <c r="H6488" s="637"/>
      <c r="I6488" s="630"/>
    </row>
    <row r="6489" spans="1:9">
      <c r="A6489" s="630"/>
      <c r="B6489" s="629"/>
      <c r="C6489" s="630"/>
      <c r="D6489" s="630"/>
      <c r="E6489" s="664"/>
      <c r="F6489" s="632"/>
      <c r="G6489" s="632"/>
      <c r="H6489" s="632"/>
      <c r="I6489" s="633"/>
    </row>
    <row r="6490" spans="1:9">
      <c r="A6490" s="630"/>
      <c r="B6490" s="629"/>
      <c r="C6490" s="630"/>
      <c r="D6490" s="630"/>
      <c r="E6490" s="664"/>
      <c r="F6490" s="637"/>
      <c r="G6490" s="637"/>
      <c r="H6490" s="637"/>
      <c r="I6490" s="630"/>
    </row>
    <row r="6491" spans="1:9">
      <c r="A6491" s="630"/>
      <c r="B6491" s="629"/>
      <c r="C6491" s="630"/>
      <c r="D6491" s="630"/>
      <c r="E6491" s="664"/>
      <c r="F6491" s="632"/>
      <c r="G6491" s="632"/>
      <c r="H6491" s="632"/>
      <c r="I6491" s="633"/>
    </row>
    <row r="6492" spans="1:9">
      <c r="A6492" s="630"/>
      <c r="B6492" s="629"/>
      <c r="C6492" s="630"/>
      <c r="D6492" s="630"/>
      <c r="E6492" s="664"/>
      <c r="F6492" s="637"/>
      <c r="G6492" s="637"/>
      <c r="H6492" s="637"/>
      <c r="I6492" s="630"/>
    </row>
    <row r="6493" spans="1:9">
      <c r="A6493" s="630"/>
      <c r="B6493" s="629"/>
      <c r="C6493" s="630"/>
      <c r="D6493" s="630"/>
      <c r="E6493" s="664"/>
      <c r="F6493" s="632"/>
      <c r="G6493" s="632"/>
      <c r="H6493" s="632"/>
      <c r="I6493" s="633"/>
    </row>
    <row r="6494" spans="1:9">
      <c r="A6494" s="630"/>
      <c r="B6494" s="629"/>
      <c r="C6494" s="630"/>
      <c r="D6494" s="630"/>
      <c r="E6494" s="664"/>
      <c r="F6494" s="637"/>
      <c r="G6494" s="637"/>
      <c r="H6494" s="637"/>
      <c r="I6494" s="630"/>
    </row>
    <row r="6495" spans="1:9">
      <c r="A6495" s="630"/>
      <c r="B6495" s="629"/>
      <c r="C6495" s="630"/>
      <c r="D6495" s="630"/>
      <c r="E6495" s="664"/>
      <c r="F6495" s="632"/>
      <c r="G6495" s="632"/>
      <c r="H6495" s="632"/>
      <c r="I6495" s="633"/>
    </row>
    <row r="6496" spans="1:9">
      <c r="A6496" s="630"/>
      <c r="B6496" s="629"/>
      <c r="C6496" s="630"/>
      <c r="D6496" s="630"/>
      <c r="E6496" s="664"/>
      <c r="F6496" s="637"/>
      <c r="G6496" s="637"/>
      <c r="H6496" s="637"/>
      <c r="I6496" s="630"/>
    </row>
    <row r="6497" spans="1:9">
      <c r="A6497" s="630"/>
      <c r="B6497" s="629"/>
      <c r="C6497" s="630"/>
      <c r="D6497" s="630"/>
      <c r="E6497" s="664"/>
      <c r="F6497" s="632"/>
      <c r="G6497" s="632"/>
      <c r="H6497" s="632"/>
      <c r="I6497" s="633"/>
    </row>
    <row r="6498" spans="1:9">
      <c r="A6498" s="630"/>
      <c r="B6498" s="629"/>
      <c r="C6498" s="630"/>
      <c r="D6498" s="630"/>
      <c r="E6498" s="664"/>
      <c r="F6498" s="637"/>
      <c r="G6498" s="637"/>
      <c r="H6498" s="637"/>
      <c r="I6498" s="630"/>
    </row>
    <row r="6499" spans="1:9">
      <c r="A6499" s="630"/>
      <c r="B6499" s="629"/>
      <c r="C6499" s="630"/>
      <c r="D6499" s="630"/>
      <c r="E6499" s="664"/>
      <c r="F6499" s="632"/>
      <c r="G6499" s="632"/>
      <c r="H6499" s="632"/>
      <c r="I6499" s="633"/>
    </row>
    <row r="6500" spans="1:9">
      <c r="A6500" s="630"/>
      <c r="B6500" s="629"/>
      <c r="C6500" s="630"/>
      <c r="D6500" s="630"/>
      <c r="E6500" s="664"/>
      <c r="F6500" s="637"/>
      <c r="G6500" s="637"/>
      <c r="H6500" s="637"/>
      <c r="I6500" s="630"/>
    </row>
    <row r="6501" spans="1:9">
      <c r="A6501" s="630"/>
      <c r="B6501" s="629"/>
      <c r="C6501" s="630"/>
      <c r="D6501" s="630"/>
      <c r="E6501" s="664"/>
      <c r="F6501" s="632"/>
      <c r="G6501" s="632"/>
      <c r="H6501" s="632"/>
      <c r="I6501" s="633"/>
    </row>
    <row r="6502" spans="1:9">
      <c r="A6502" s="630"/>
      <c r="B6502" s="629"/>
      <c r="C6502" s="630"/>
      <c r="D6502" s="630"/>
      <c r="E6502" s="664"/>
      <c r="F6502" s="637"/>
      <c r="G6502" s="637"/>
      <c r="H6502" s="637"/>
      <c r="I6502" s="630"/>
    </row>
    <row r="6503" spans="1:9">
      <c r="A6503" s="630"/>
      <c r="B6503" s="629"/>
      <c r="C6503" s="630"/>
      <c r="D6503" s="630"/>
      <c r="E6503" s="664"/>
      <c r="F6503" s="632"/>
      <c r="G6503" s="632"/>
      <c r="H6503" s="632"/>
      <c r="I6503" s="633"/>
    </row>
    <row r="6504" spans="1:9">
      <c r="A6504" s="630"/>
      <c r="B6504" s="629"/>
      <c r="C6504" s="630"/>
      <c r="D6504" s="630"/>
      <c r="E6504" s="664"/>
      <c r="F6504" s="637"/>
      <c r="G6504" s="637"/>
      <c r="H6504" s="637"/>
      <c r="I6504" s="630"/>
    </row>
    <row r="6505" spans="1:9">
      <c r="A6505" s="630"/>
      <c r="B6505" s="629"/>
      <c r="C6505" s="630"/>
      <c r="D6505" s="630"/>
      <c r="E6505" s="664"/>
      <c r="F6505" s="632"/>
      <c r="G6505" s="632"/>
      <c r="H6505" s="632"/>
      <c r="I6505" s="633"/>
    </row>
    <row r="6506" spans="1:9">
      <c r="A6506" s="630"/>
      <c r="B6506" s="689"/>
      <c r="C6506" s="690"/>
      <c r="D6506" s="690"/>
      <c r="E6506" s="637"/>
      <c r="F6506" s="637"/>
      <c r="G6506" s="637"/>
      <c r="H6506" s="637"/>
      <c r="I6506" s="633"/>
    </row>
    <row r="6507" spans="1:9">
      <c r="A6507" s="630"/>
      <c r="B6507" s="629"/>
      <c r="C6507" s="630"/>
      <c r="D6507" s="630"/>
      <c r="E6507" s="664"/>
      <c r="F6507" s="637"/>
      <c r="G6507" s="637"/>
      <c r="H6507" s="637"/>
      <c r="I6507" s="630"/>
    </row>
    <row r="6508" spans="1:9">
      <c r="A6508" s="630"/>
      <c r="B6508" s="629"/>
      <c r="C6508" s="630"/>
      <c r="D6508" s="630"/>
      <c r="E6508" s="664"/>
      <c r="F6508" s="632"/>
      <c r="G6508" s="632"/>
      <c r="H6508" s="632"/>
      <c r="I6508" s="633"/>
    </row>
    <row r="6509" spans="1:9">
      <c r="A6509" s="630"/>
      <c r="B6509" s="629"/>
      <c r="C6509" s="630"/>
      <c r="D6509" s="630"/>
      <c r="E6509" s="664"/>
      <c r="F6509" s="637"/>
      <c r="G6509" s="637"/>
      <c r="H6509" s="637"/>
      <c r="I6509" s="630"/>
    </row>
    <row r="6510" spans="1:9">
      <c r="A6510" s="630"/>
      <c r="B6510" s="629"/>
      <c r="C6510" s="630"/>
      <c r="D6510" s="630"/>
      <c r="E6510" s="664"/>
      <c r="F6510" s="632"/>
      <c r="G6510" s="632"/>
      <c r="H6510" s="632"/>
      <c r="I6510" s="633"/>
    </row>
    <row r="6511" spans="1:9">
      <c r="A6511" s="630"/>
      <c r="B6511" s="629"/>
      <c r="C6511" s="630"/>
      <c r="D6511" s="630"/>
      <c r="E6511" s="664"/>
      <c r="F6511" s="637"/>
      <c r="G6511" s="637"/>
      <c r="H6511" s="637"/>
      <c r="I6511" s="630"/>
    </row>
    <row r="6512" spans="1:9">
      <c r="A6512" s="630"/>
      <c r="B6512" s="689"/>
      <c r="C6512" s="690"/>
      <c r="D6512" s="690"/>
      <c r="E6512" s="637"/>
      <c r="F6512" s="637"/>
      <c r="G6512" s="637"/>
      <c r="H6512" s="637"/>
      <c r="I6512" s="633"/>
    </row>
    <row r="6513" spans="1:9">
      <c r="A6513" s="630"/>
      <c r="B6513" s="629"/>
      <c r="C6513" s="630"/>
      <c r="D6513" s="630"/>
      <c r="E6513" s="664"/>
      <c r="F6513" s="632"/>
      <c r="G6513" s="632"/>
      <c r="H6513" s="632"/>
      <c r="I6513" s="633"/>
    </row>
    <row r="6514" spans="1:9">
      <c r="A6514" s="630"/>
      <c r="B6514" s="629"/>
      <c r="C6514" s="630"/>
      <c r="D6514" s="630"/>
      <c r="E6514" s="664"/>
      <c r="F6514" s="637"/>
      <c r="G6514" s="637"/>
      <c r="H6514" s="637"/>
      <c r="I6514" s="630"/>
    </row>
    <row r="6515" spans="1:9">
      <c r="A6515" s="630"/>
      <c r="B6515" s="629"/>
      <c r="C6515" s="630"/>
      <c r="D6515" s="630"/>
      <c r="E6515" s="664"/>
      <c r="F6515" s="632"/>
      <c r="G6515" s="632"/>
      <c r="H6515" s="632"/>
      <c r="I6515" s="633"/>
    </row>
    <row r="6516" spans="1:9">
      <c r="A6516" s="630"/>
      <c r="B6516" s="629"/>
      <c r="C6516" s="630"/>
      <c r="D6516" s="630"/>
      <c r="E6516" s="664"/>
      <c r="F6516" s="637"/>
      <c r="G6516" s="637"/>
      <c r="H6516" s="637"/>
      <c r="I6516" s="630"/>
    </row>
    <row r="6517" spans="1:9">
      <c r="A6517" s="630"/>
      <c r="B6517" s="629"/>
      <c r="C6517" s="630"/>
      <c r="D6517" s="630"/>
      <c r="E6517" s="664"/>
      <c r="F6517" s="632"/>
      <c r="G6517" s="632"/>
      <c r="H6517" s="632"/>
      <c r="I6517" s="633"/>
    </row>
    <row r="6518" spans="1:9">
      <c r="A6518" s="630"/>
      <c r="B6518" s="629"/>
      <c r="C6518" s="630"/>
      <c r="D6518" s="630"/>
      <c r="E6518" s="664"/>
      <c r="F6518" s="637"/>
      <c r="G6518" s="637"/>
      <c r="H6518" s="637"/>
      <c r="I6518" s="630"/>
    </row>
    <row r="6519" spans="1:9">
      <c r="A6519" s="630"/>
      <c r="B6519" s="629"/>
      <c r="C6519" s="630"/>
      <c r="D6519" s="630"/>
      <c r="E6519" s="664"/>
      <c r="F6519" s="632"/>
      <c r="G6519" s="632"/>
      <c r="H6519" s="632"/>
      <c r="I6519" s="633"/>
    </row>
    <row r="6520" spans="1:9">
      <c r="A6520" s="630"/>
      <c r="B6520" s="629"/>
      <c r="C6520" s="630"/>
      <c r="D6520" s="630"/>
      <c r="E6520" s="664"/>
      <c r="F6520" s="637"/>
      <c r="G6520" s="637"/>
      <c r="H6520" s="637"/>
      <c r="I6520" s="630"/>
    </row>
    <row r="6521" spans="1:9">
      <c r="A6521" s="630"/>
      <c r="B6521" s="689"/>
      <c r="C6521" s="690"/>
      <c r="D6521" s="690"/>
      <c r="E6521" s="637"/>
      <c r="F6521" s="637"/>
      <c r="G6521" s="637"/>
      <c r="H6521" s="637"/>
      <c r="I6521" s="633"/>
    </row>
    <row r="6522" spans="1:9">
      <c r="A6522" s="630"/>
      <c r="B6522" s="629"/>
      <c r="C6522" s="630"/>
      <c r="D6522" s="630"/>
      <c r="E6522" s="664"/>
      <c r="F6522" s="632"/>
      <c r="G6522" s="632"/>
      <c r="H6522" s="632"/>
      <c r="I6522" s="633"/>
    </row>
    <row r="6523" spans="1:9">
      <c r="A6523" s="630"/>
      <c r="B6523" s="629"/>
      <c r="C6523" s="630"/>
      <c r="D6523" s="630"/>
      <c r="E6523" s="664"/>
      <c r="F6523" s="637"/>
      <c r="G6523" s="637"/>
      <c r="H6523" s="637"/>
      <c r="I6523" s="630"/>
    </row>
    <row r="6524" spans="1:9">
      <c r="A6524" s="630"/>
      <c r="B6524" s="689"/>
      <c r="C6524" s="690"/>
      <c r="D6524" s="690"/>
      <c r="E6524" s="637"/>
      <c r="F6524" s="637"/>
      <c r="G6524" s="637"/>
      <c r="H6524" s="637"/>
      <c r="I6524" s="633"/>
    </row>
    <row r="6525" spans="1:9">
      <c r="A6525" s="630"/>
      <c r="B6525" s="629"/>
      <c r="C6525" s="630"/>
      <c r="D6525" s="630"/>
      <c r="E6525" s="664"/>
      <c r="F6525" s="632"/>
      <c r="G6525" s="632"/>
      <c r="H6525" s="632"/>
      <c r="I6525" s="633"/>
    </row>
    <row r="6526" spans="1:9">
      <c r="A6526" s="630"/>
      <c r="B6526" s="629"/>
      <c r="C6526" s="630"/>
      <c r="D6526" s="630"/>
      <c r="E6526" s="664"/>
      <c r="F6526" s="637"/>
      <c r="G6526" s="637"/>
      <c r="H6526" s="637"/>
      <c r="I6526" s="630"/>
    </row>
    <row r="6527" spans="1:9">
      <c r="A6527" s="630"/>
      <c r="B6527" s="629"/>
      <c r="C6527" s="630"/>
      <c r="D6527" s="630"/>
      <c r="E6527" s="664"/>
      <c r="F6527" s="632"/>
      <c r="G6527" s="632"/>
      <c r="H6527" s="632"/>
      <c r="I6527" s="633"/>
    </row>
    <row r="6528" spans="1:9">
      <c r="A6528" s="630"/>
      <c r="B6528" s="629"/>
      <c r="C6528" s="630"/>
      <c r="D6528" s="630"/>
      <c r="E6528" s="664"/>
      <c r="F6528" s="637"/>
      <c r="G6528" s="637"/>
      <c r="H6528" s="637"/>
      <c r="I6528" s="630"/>
    </row>
    <row r="6529" spans="1:9">
      <c r="A6529" s="630"/>
      <c r="B6529" s="629"/>
      <c r="C6529" s="630"/>
      <c r="D6529" s="630"/>
      <c r="E6529" s="664"/>
      <c r="F6529" s="632"/>
      <c r="G6529" s="632"/>
      <c r="H6529" s="632"/>
      <c r="I6529" s="633"/>
    </row>
    <row r="6530" spans="1:9">
      <c r="A6530" s="630"/>
      <c r="B6530" s="629"/>
      <c r="C6530" s="630"/>
      <c r="D6530" s="630"/>
      <c r="E6530" s="664"/>
      <c r="F6530" s="637"/>
      <c r="G6530" s="637"/>
      <c r="H6530" s="637"/>
      <c r="I6530" s="630"/>
    </row>
    <row r="6531" spans="1:9">
      <c r="A6531" s="630"/>
      <c r="B6531" s="629"/>
      <c r="C6531" s="630"/>
      <c r="D6531" s="630"/>
      <c r="E6531" s="664"/>
      <c r="F6531" s="632"/>
      <c r="G6531" s="632"/>
      <c r="H6531" s="632"/>
      <c r="I6531" s="633"/>
    </row>
    <row r="6532" spans="1:9">
      <c r="A6532" s="669"/>
      <c r="B6532" s="629"/>
      <c r="C6532" s="630"/>
      <c r="D6532" s="630"/>
      <c r="E6532" s="664"/>
      <c r="F6532" s="637"/>
      <c r="G6532" s="637"/>
      <c r="H6532" s="637"/>
      <c r="I6532" s="630"/>
    </row>
    <row r="6533" spans="1:9">
      <c r="A6533" s="630"/>
      <c r="B6533" s="629"/>
      <c r="C6533" s="630"/>
      <c r="D6533" s="630"/>
      <c r="E6533" s="664"/>
      <c r="F6533" s="632"/>
      <c r="G6533" s="632"/>
      <c r="H6533" s="632"/>
      <c r="I6533" s="633"/>
    </row>
    <row r="6534" spans="1:9">
      <c r="A6534" s="630"/>
      <c r="B6534" s="629"/>
      <c r="C6534" s="630"/>
      <c r="D6534" s="630"/>
      <c r="E6534" s="664"/>
      <c r="F6534" s="637"/>
      <c r="G6534" s="637"/>
      <c r="H6534" s="637"/>
      <c r="I6534" s="630"/>
    </row>
    <row r="6535" spans="1:9">
      <c r="A6535" s="630"/>
      <c r="B6535" s="629"/>
      <c r="C6535" s="630"/>
      <c r="D6535" s="630"/>
      <c r="E6535" s="664"/>
      <c r="F6535" s="632"/>
      <c r="G6535" s="632"/>
      <c r="H6535" s="632"/>
      <c r="I6535" s="633"/>
    </row>
    <row r="6536" spans="1:9">
      <c r="A6536" s="630"/>
      <c r="B6536" s="629"/>
      <c r="C6536" s="630"/>
      <c r="D6536" s="630"/>
      <c r="E6536" s="664"/>
      <c r="F6536" s="637"/>
      <c r="G6536" s="637"/>
      <c r="H6536" s="637"/>
      <c r="I6536" s="630"/>
    </row>
    <row r="6537" spans="1:9">
      <c r="A6537" s="630"/>
      <c r="B6537" s="629"/>
      <c r="C6537" s="630"/>
      <c r="D6537" s="630"/>
      <c r="E6537" s="664"/>
      <c r="F6537" s="632"/>
      <c r="G6537" s="632"/>
      <c r="H6537" s="632"/>
      <c r="I6537" s="633"/>
    </row>
    <row r="6538" spans="1:9">
      <c r="A6538" s="630"/>
      <c r="B6538" s="689"/>
      <c r="C6538" s="690"/>
      <c r="D6538" s="690"/>
      <c r="E6538" s="637"/>
      <c r="F6538" s="637"/>
      <c r="G6538" s="637"/>
      <c r="H6538" s="637"/>
      <c r="I6538" s="633"/>
    </row>
    <row r="6539" spans="1:9">
      <c r="A6539" s="630"/>
      <c r="B6539" s="629"/>
      <c r="C6539" s="630"/>
      <c r="D6539" s="630"/>
      <c r="E6539" s="664"/>
      <c r="F6539" s="637"/>
      <c r="G6539" s="637"/>
      <c r="H6539" s="637"/>
      <c r="I6539" s="630"/>
    </row>
    <row r="6540" spans="1:9">
      <c r="A6540" s="630"/>
      <c r="B6540" s="629"/>
      <c r="C6540" s="630"/>
      <c r="D6540" s="630"/>
      <c r="E6540" s="664"/>
      <c r="F6540" s="632"/>
      <c r="G6540" s="632"/>
      <c r="H6540" s="632"/>
      <c r="I6540" s="633"/>
    </row>
    <row r="6541" spans="1:9">
      <c r="A6541" s="630"/>
      <c r="B6541" s="629"/>
      <c r="C6541" s="630"/>
      <c r="D6541" s="630"/>
      <c r="E6541" s="664"/>
      <c r="F6541" s="637"/>
      <c r="G6541" s="637"/>
      <c r="H6541" s="637"/>
      <c r="I6541" s="630"/>
    </row>
    <row r="6542" spans="1:9">
      <c r="A6542" s="630"/>
      <c r="B6542" s="629"/>
      <c r="C6542" s="630"/>
      <c r="D6542" s="630"/>
      <c r="E6542" s="664"/>
      <c r="F6542" s="632"/>
      <c r="G6542" s="632"/>
      <c r="H6542" s="632"/>
      <c r="I6542" s="633"/>
    </row>
    <row r="6543" spans="1:9">
      <c r="A6543" s="630"/>
      <c r="B6543" s="629"/>
      <c r="C6543" s="630"/>
      <c r="D6543" s="630"/>
      <c r="E6543" s="664"/>
      <c r="F6543" s="637"/>
      <c r="G6543" s="637"/>
      <c r="H6543" s="637"/>
      <c r="I6543" s="630"/>
    </row>
    <row r="6544" spans="1:9">
      <c r="A6544" s="630"/>
      <c r="B6544" s="629"/>
      <c r="C6544" s="630"/>
      <c r="D6544" s="630"/>
      <c r="E6544" s="664"/>
      <c r="F6544" s="632"/>
      <c r="G6544" s="632"/>
      <c r="H6544" s="632"/>
      <c r="I6544" s="633"/>
    </row>
    <row r="6545" spans="1:9">
      <c r="A6545" s="630"/>
      <c r="B6545" s="629"/>
      <c r="C6545" s="630"/>
      <c r="D6545" s="630"/>
      <c r="E6545" s="664"/>
      <c r="F6545" s="637"/>
      <c r="G6545" s="637"/>
      <c r="H6545" s="637"/>
      <c r="I6545" s="630"/>
    </row>
    <row r="6546" spans="1:9">
      <c r="A6546" s="630"/>
      <c r="B6546" s="689"/>
      <c r="C6546" s="690"/>
      <c r="D6546" s="690"/>
      <c r="E6546" s="637"/>
      <c r="F6546" s="637"/>
      <c r="G6546" s="637"/>
      <c r="H6546" s="637"/>
      <c r="I6546" s="633"/>
    </row>
    <row r="6547" spans="1:9">
      <c r="A6547" s="630"/>
      <c r="B6547" s="629"/>
      <c r="C6547" s="630"/>
      <c r="D6547" s="630"/>
      <c r="E6547" s="664"/>
      <c r="F6547" s="632"/>
      <c r="G6547" s="632"/>
      <c r="H6547" s="632"/>
      <c r="I6547" s="633"/>
    </row>
    <row r="6548" spans="1:9">
      <c r="A6548" s="630"/>
      <c r="B6548" s="629"/>
      <c r="C6548" s="630"/>
      <c r="D6548" s="630"/>
      <c r="E6548" s="664"/>
      <c r="F6548" s="637"/>
      <c r="G6548" s="637"/>
      <c r="H6548" s="637"/>
      <c r="I6548" s="630"/>
    </row>
    <row r="6549" spans="1:9">
      <c r="A6549" s="630"/>
      <c r="B6549" s="629"/>
      <c r="C6549" s="630"/>
      <c r="D6549" s="630"/>
      <c r="E6549" s="664"/>
      <c r="F6549" s="632"/>
      <c r="G6549" s="632"/>
      <c r="H6549" s="632"/>
      <c r="I6549" s="633"/>
    </row>
    <row r="6550" spans="1:9">
      <c r="A6550" s="630"/>
      <c r="B6550" s="629"/>
      <c r="C6550" s="630"/>
      <c r="D6550" s="630"/>
      <c r="E6550" s="664"/>
      <c r="F6550" s="637"/>
      <c r="G6550" s="637"/>
      <c r="H6550" s="637"/>
      <c r="I6550" s="630"/>
    </row>
    <row r="6551" spans="1:9">
      <c r="A6551" s="669"/>
      <c r="B6551" s="629"/>
      <c r="C6551" s="630"/>
      <c r="D6551" s="630"/>
      <c r="E6551" s="664"/>
      <c r="F6551" s="632"/>
      <c r="G6551" s="632"/>
      <c r="H6551" s="632"/>
      <c r="I6551" s="633"/>
    </row>
    <row r="6552" spans="1:9">
      <c r="A6552" s="669"/>
      <c r="B6552" s="629"/>
      <c r="C6552" s="630"/>
      <c r="D6552" s="630"/>
      <c r="E6552" s="664"/>
      <c r="F6552" s="637"/>
      <c r="G6552" s="637"/>
      <c r="H6552" s="637"/>
      <c r="I6552" s="630"/>
    </row>
    <row r="6553" spans="1:9">
      <c r="A6553" s="630"/>
      <c r="B6553" s="629"/>
      <c r="C6553" s="630"/>
      <c r="D6553" s="630"/>
      <c r="E6553" s="664"/>
      <c r="F6553" s="632"/>
      <c r="G6553" s="632"/>
      <c r="H6553" s="632"/>
      <c r="I6553" s="633"/>
    </row>
    <row r="6554" spans="1:9">
      <c r="A6554" s="630"/>
      <c r="B6554" s="629"/>
      <c r="C6554" s="630"/>
      <c r="D6554" s="630"/>
      <c r="E6554" s="664"/>
      <c r="F6554" s="637"/>
      <c r="G6554" s="637"/>
      <c r="H6554" s="637"/>
      <c r="I6554" s="630"/>
    </row>
    <row r="6555" spans="1:9">
      <c r="A6555" s="630"/>
      <c r="B6555" s="629"/>
      <c r="C6555" s="630"/>
      <c r="D6555" s="630"/>
      <c r="E6555" s="664"/>
      <c r="F6555" s="632"/>
      <c r="G6555" s="632"/>
      <c r="H6555" s="632"/>
      <c r="I6555" s="633"/>
    </row>
    <row r="6556" spans="1:9">
      <c r="A6556" s="630"/>
      <c r="B6556" s="629"/>
      <c r="C6556" s="630"/>
      <c r="D6556" s="630"/>
      <c r="E6556" s="664"/>
      <c r="F6556" s="637"/>
      <c r="G6556" s="637"/>
      <c r="H6556" s="637"/>
      <c r="I6556" s="630"/>
    </row>
    <row r="6557" spans="1:9">
      <c r="A6557" s="669"/>
      <c r="B6557" s="629"/>
      <c r="C6557" s="630"/>
      <c r="D6557" s="630"/>
      <c r="E6557" s="664"/>
      <c r="F6557" s="632"/>
      <c r="G6557" s="632"/>
      <c r="H6557" s="632"/>
      <c r="I6557" s="633"/>
    </row>
    <row r="6558" spans="1:9">
      <c r="A6558" s="630"/>
      <c r="B6558" s="629"/>
      <c r="C6558" s="630"/>
      <c r="D6558" s="630"/>
      <c r="E6558" s="664"/>
      <c r="F6558" s="637"/>
      <c r="G6558" s="637"/>
      <c r="H6558" s="637"/>
      <c r="I6558" s="630"/>
    </row>
    <row r="6559" spans="1:9">
      <c r="A6559" s="630"/>
      <c r="B6559" s="629"/>
      <c r="C6559" s="630"/>
      <c r="D6559" s="630"/>
      <c r="E6559" s="664"/>
      <c r="F6559" s="632"/>
      <c r="G6559" s="632"/>
      <c r="H6559" s="632"/>
      <c r="I6559" s="633"/>
    </row>
    <row r="6560" spans="1:9">
      <c r="A6560" s="630"/>
      <c r="B6560" s="629"/>
      <c r="C6560" s="630"/>
      <c r="D6560" s="630"/>
      <c r="E6560" s="664"/>
      <c r="F6560" s="637"/>
      <c r="G6560" s="637"/>
      <c r="H6560" s="637"/>
      <c r="I6560" s="630"/>
    </row>
    <row r="6561" spans="1:9">
      <c r="A6561" s="630"/>
      <c r="B6561" s="629"/>
      <c r="C6561" s="630"/>
      <c r="D6561" s="630"/>
      <c r="E6561" s="664"/>
      <c r="F6561" s="632"/>
      <c r="G6561" s="632"/>
      <c r="H6561" s="632"/>
      <c r="I6561" s="633"/>
    </row>
    <row r="6562" spans="1:9">
      <c r="A6562" s="630"/>
      <c r="B6562" s="629"/>
      <c r="C6562" s="630"/>
      <c r="D6562" s="630"/>
      <c r="E6562" s="664"/>
      <c r="F6562" s="637"/>
      <c r="G6562" s="637"/>
      <c r="H6562" s="637"/>
      <c r="I6562" s="630"/>
    </row>
    <row r="6563" spans="1:9">
      <c r="A6563" s="630"/>
      <c r="B6563" s="629"/>
      <c r="C6563" s="630"/>
      <c r="D6563" s="630"/>
      <c r="E6563" s="664"/>
      <c r="F6563" s="632"/>
      <c r="G6563" s="632"/>
      <c r="H6563" s="632"/>
      <c r="I6563" s="633"/>
    </row>
    <row r="6564" spans="1:9">
      <c r="A6564" s="630"/>
      <c r="B6564" s="629"/>
      <c r="C6564" s="630"/>
      <c r="D6564" s="630"/>
      <c r="E6564" s="664"/>
      <c r="F6564" s="637"/>
      <c r="G6564" s="637"/>
      <c r="H6564" s="637"/>
      <c r="I6564" s="630"/>
    </row>
    <row r="6565" spans="1:9">
      <c r="A6565" s="630"/>
      <c r="B6565" s="629"/>
      <c r="C6565" s="630"/>
      <c r="D6565" s="630"/>
      <c r="E6565" s="664"/>
      <c r="F6565" s="632"/>
      <c r="G6565" s="632"/>
      <c r="H6565" s="632"/>
      <c r="I6565" s="633"/>
    </row>
    <row r="6566" spans="1:9">
      <c r="A6566" s="630"/>
      <c r="B6566" s="629"/>
      <c r="C6566" s="630"/>
      <c r="D6566" s="630"/>
      <c r="E6566" s="664"/>
      <c r="F6566" s="637"/>
      <c r="G6566" s="637"/>
      <c r="H6566" s="637"/>
      <c r="I6566" s="630"/>
    </row>
    <row r="6567" spans="1:9">
      <c r="A6567" s="630"/>
      <c r="B6567" s="689"/>
      <c r="C6567" s="690"/>
      <c r="D6567" s="690"/>
      <c r="E6567" s="637"/>
      <c r="F6567" s="637"/>
      <c r="G6567" s="637"/>
      <c r="H6567" s="637"/>
      <c r="I6567" s="633"/>
    </row>
    <row r="6568" spans="1:9">
      <c r="A6568" s="669"/>
      <c r="B6568" s="629"/>
      <c r="C6568" s="630"/>
      <c r="D6568" s="630"/>
      <c r="E6568" s="664"/>
      <c r="F6568" s="632"/>
      <c r="G6568" s="632"/>
      <c r="H6568" s="632"/>
      <c r="I6568" s="633"/>
    </row>
    <row r="6569" spans="1:9">
      <c r="A6569" s="669"/>
      <c r="B6569" s="629"/>
      <c r="C6569" s="630"/>
      <c r="D6569" s="630"/>
      <c r="E6569" s="664"/>
      <c r="F6569" s="637"/>
      <c r="G6569" s="637"/>
      <c r="H6569" s="637"/>
      <c r="I6569" s="630"/>
    </row>
    <row r="6570" spans="1:9">
      <c r="A6570" s="669"/>
      <c r="B6570" s="629"/>
      <c r="C6570" s="630"/>
      <c r="D6570" s="630"/>
      <c r="E6570" s="664"/>
      <c r="F6570" s="632"/>
      <c r="G6570" s="632"/>
      <c r="H6570" s="632"/>
      <c r="I6570" s="633"/>
    </row>
    <row r="6571" spans="1:9">
      <c r="A6571" s="669"/>
      <c r="B6571" s="629"/>
      <c r="C6571" s="630"/>
      <c r="D6571" s="630"/>
      <c r="E6571" s="664"/>
      <c r="F6571" s="637"/>
      <c r="G6571" s="637"/>
      <c r="H6571" s="637"/>
      <c r="I6571" s="630"/>
    </row>
    <row r="6572" spans="1:9">
      <c r="A6572" s="669"/>
      <c r="B6572" s="629"/>
      <c r="C6572" s="630"/>
      <c r="D6572" s="630"/>
      <c r="E6572" s="664"/>
      <c r="F6572" s="632"/>
      <c r="G6572" s="632"/>
      <c r="H6572" s="632"/>
      <c r="I6572" s="633"/>
    </row>
    <row r="6573" spans="1:9">
      <c r="A6573" s="669"/>
      <c r="B6573" s="629"/>
      <c r="C6573" s="630"/>
      <c r="D6573" s="630"/>
      <c r="E6573" s="664"/>
      <c r="F6573" s="637"/>
      <c r="G6573" s="637"/>
      <c r="H6573" s="637"/>
      <c r="I6573" s="630"/>
    </row>
    <row r="6574" spans="1:9">
      <c r="A6574" s="669"/>
      <c r="B6574" s="629"/>
      <c r="C6574" s="630"/>
      <c r="D6574" s="630"/>
      <c r="E6574" s="664"/>
      <c r="F6574" s="632"/>
      <c r="G6574" s="632"/>
      <c r="H6574" s="632"/>
      <c r="I6574" s="633"/>
    </row>
    <row r="6575" spans="1:9">
      <c r="A6575" s="669"/>
      <c r="B6575" s="629"/>
      <c r="C6575" s="630"/>
      <c r="D6575" s="630"/>
      <c r="E6575" s="664"/>
      <c r="F6575" s="637"/>
      <c r="G6575" s="637"/>
      <c r="H6575" s="637"/>
      <c r="I6575" s="630"/>
    </row>
    <row r="6576" spans="1:9">
      <c r="A6576" s="669"/>
      <c r="B6576" s="629"/>
      <c r="C6576" s="630"/>
      <c r="D6576" s="630"/>
      <c r="E6576" s="664"/>
      <c r="F6576" s="632"/>
      <c r="G6576" s="632"/>
      <c r="H6576" s="632"/>
      <c r="I6576" s="633"/>
    </row>
    <row r="6577" spans="1:9">
      <c r="A6577" s="669"/>
      <c r="B6577" s="629"/>
      <c r="C6577" s="630"/>
      <c r="D6577" s="630"/>
      <c r="E6577" s="664"/>
      <c r="F6577" s="637"/>
      <c r="G6577" s="637"/>
      <c r="H6577" s="637"/>
      <c r="I6577" s="630"/>
    </row>
    <row r="6578" spans="1:9">
      <c r="A6578" s="669"/>
      <c r="B6578" s="629"/>
      <c r="C6578" s="630"/>
      <c r="D6578" s="630"/>
      <c r="E6578" s="664"/>
      <c r="F6578" s="632"/>
      <c r="G6578" s="632"/>
      <c r="H6578" s="632"/>
      <c r="I6578" s="633"/>
    </row>
    <row r="6579" spans="1:9">
      <c r="A6579" s="669"/>
      <c r="B6579" s="629"/>
      <c r="C6579" s="630"/>
      <c r="D6579" s="630"/>
      <c r="E6579" s="664"/>
      <c r="F6579" s="637"/>
      <c r="G6579" s="637"/>
      <c r="H6579" s="637"/>
      <c r="I6579" s="630"/>
    </row>
    <row r="6580" spans="1:9">
      <c r="A6580" s="669"/>
      <c r="B6580" s="629"/>
      <c r="C6580" s="630"/>
      <c r="D6580" s="630"/>
      <c r="E6580" s="664"/>
      <c r="F6580" s="632"/>
      <c r="G6580" s="632"/>
      <c r="H6580" s="632"/>
      <c r="I6580" s="633"/>
    </row>
    <row r="6581" spans="1:9">
      <c r="A6581" s="669"/>
      <c r="B6581" s="689"/>
      <c r="C6581" s="690"/>
      <c r="D6581" s="690"/>
      <c r="E6581" s="637"/>
      <c r="F6581" s="637"/>
      <c r="G6581" s="637"/>
      <c r="H6581" s="637"/>
      <c r="I6581" s="633"/>
    </row>
    <row r="6582" spans="1:9">
      <c r="A6582" s="669"/>
      <c r="B6582" s="629"/>
      <c r="C6582" s="630"/>
      <c r="D6582" s="630"/>
      <c r="E6582" s="664"/>
      <c r="F6582" s="637"/>
      <c r="G6582" s="637"/>
      <c r="H6582" s="637"/>
      <c r="I6582" s="630"/>
    </row>
    <row r="6583" spans="1:9">
      <c r="A6583" s="669"/>
      <c r="B6583" s="629"/>
      <c r="C6583" s="630"/>
      <c r="D6583" s="630"/>
      <c r="E6583" s="664"/>
      <c r="F6583" s="632"/>
      <c r="G6583" s="632"/>
      <c r="H6583" s="632"/>
      <c r="I6583" s="633"/>
    </row>
    <row r="6584" spans="1:9">
      <c r="A6584" s="669"/>
      <c r="B6584" s="629"/>
      <c r="C6584" s="630"/>
      <c r="D6584" s="630"/>
      <c r="E6584" s="664"/>
      <c r="F6584" s="637"/>
      <c r="G6584" s="637"/>
      <c r="H6584" s="637"/>
      <c r="I6584" s="630"/>
    </row>
    <row r="6585" spans="1:9">
      <c r="A6585" s="669"/>
      <c r="B6585" s="689"/>
      <c r="C6585" s="690"/>
      <c r="D6585" s="690"/>
      <c r="E6585" s="637"/>
      <c r="F6585" s="637"/>
      <c r="G6585" s="637"/>
      <c r="H6585" s="637"/>
      <c r="I6585" s="633"/>
    </row>
    <row r="6586" spans="1:9">
      <c r="A6586" s="669"/>
      <c r="B6586" s="629"/>
      <c r="C6586" s="630"/>
      <c r="D6586" s="630"/>
      <c r="E6586" s="664"/>
      <c r="F6586" s="632"/>
      <c r="G6586" s="632"/>
      <c r="H6586" s="632"/>
      <c r="I6586" s="633"/>
    </row>
    <row r="6587" spans="1:9">
      <c r="A6587" s="669"/>
      <c r="B6587" s="629"/>
      <c r="C6587" s="630"/>
      <c r="D6587" s="630"/>
      <c r="E6587" s="664"/>
      <c r="F6587" s="637"/>
      <c r="G6587" s="637"/>
      <c r="H6587" s="637"/>
      <c r="I6587" s="630"/>
    </row>
    <row r="6588" spans="1:9">
      <c r="A6588" s="669"/>
      <c r="B6588" s="629"/>
      <c r="C6588" s="630"/>
      <c r="D6588" s="630"/>
      <c r="E6588" s="664"/>
      <c r="F6588" s="632"/>
      <c r="G6588" s="632"/>
      <c r="H6588" s="632"/>
      <c r="I6588" s="633"/>
    </row>
    <row r="6589" spans="1:9">
      <c r="A6589" s="669"/>
      <c r="B6589" s="629"/>
      <c r="C6589" s="630"/>
      <c r="D6589" s="630"/>
      <c r="E6589" s="664"/>
      <c r="F6589" s="637"/>
      <c r="G6589" s="637"/>
      <c r="H6589" s="637"/>
      <c r="I6589" s="630"/>
    </row>
    <row r="6590" spans="1:9">
      <c r="A6590" s="669"/>
      <c r="B6590" s="629"/>
      <c r="C6590" s="630"/>
      <c r="D6590" s="630"/>
      <c r="E6590" s="664"/>
      <c r="F6590" s="632"/>
      <c r="G6590" s="632"/>
      <c r="H6590" s="632"/>
      <c r="I6590" s="633"/>
    </row>
    <row r="6591" spans="1:9">
      <c r="A6591" s="669"/>
      <c r="B6591" s="629"/>
      <c r="C6591" s="630"/>
      <c r="D6591" s="630"/>
      <c r="E6591" s="664"/>
      <c r="F6591" s="637"/>
      <c r="G6591" s="637"/>
      <c r="H6591" s="637"/>
      <c r="I6591" s="630"/>
    </row>
    <row r="6592" spans="1:9">
      <c r="A6592" s="669"/>
      <c r="B6592" s="629"/>
      <c r="C6592" s="630"/>
      <c r="D6592" s="630"/>
      <c r="E6592" s="664"/>
      <c r="F6592" s="632"/>
      <c r="G6592" s="632"/>
      <c r="H6592" s="632"/>
      <c r="I6592" s="633"/>
    </row>
    <row r="6593" spans="1:9">
      <c r="A6593" s="669"/>
      <c r="B6593" s="629"/>
      <c r="C6593" s="630"/>
      <c r="D6593" s="630"/>
      <c r="E6593" s="664"/>
      <c r="F6593" s="637"/>
      <c r="G6593" s="637"/>
      <c r="H6593" s="637"/>
      <c r="I6593" s="630"/>
    </row>
    <row r="6594" spans="1:9">
      <c r="A6594" s="669"/>
      <c r="B6594" s="689"/>
      <c r="C6594" s="690"/>
      <c r="D6594" s="690"/>
      <c r="E6594" s="637"/>
      <c r="F6594" s="637"/>
      <c r="G6594" s="637"/>
      <c r="H6594" s="637"/>
      <c r="I6594" s="633"/>
    </row>
    <row r="6595" spans="1:9">
      <c r="A6595" s="669"/>
      <c r="B6595" s="629"/>
      <c r="C6595" s="630"/>
      <c r="D6595" s="630"/>
      <c r="E6595" s="664"/>
      <c r="F6595" s="632"/>
      <c r="G6595" s="632"/>
      <c r="H6595" s="632"/>
      <c r="I6595" s="633"/>
    </row>
    <row r="6596" spans="1:9">
      <c r="A6596" s="669"/>
      <c r="B6596" s="629"/>
      <c r="C6596" s="630"/>
      <c r="D6596" s="630"/>
      <c r="E6596" s="664"/>
      <c r="F6596" s="637"/>
      <c r="G6596" s="637"/>
      <c r="H6596" s="637"/>
      <c r="I6596" s="630"/>
    </row>
    <row r="6597" spans="1:9">
      <c r="A6597" s="669"/>
      <c r="B6597" s="689"/>
      <c r="C6597" s="690"/>
      <c r="D6597" s="690"/>
      <c r="E6597" s="637"/>
      <c r="F6597" s="637"/>
      <c r="G6597" s="637"/>
      <c r="H6597" s="637"/>
      <c r="I6597" s="633"/>
    </row>
    <row r="6598" spans="1:9">
      <c r="A6598" s="669"/>
      <c r="B6598" s="629"/>
      <c r="C6598" s="630"/>
      <c r="D6598" s="630"/>
      <c r="E6598" s="664"/>
      <c r="F6598" s="632"/>
      <c r="G6598" s="632"/>
      <c r="H6598" s="632"/>
      <c r="I6598" s="633"/>
    </row>
    <row r="6599" spans="1:9">
      <c r="A6599" s="669"/>
      <c r="B6599" s="629"/>
      <c r="C6599" s="630"/>
      <c r="D6599" s="630"/>
      <c r="E6599" s="664"/>
      <c r="F6599" s="637"/>
      <c r="G6599" s="637"/>
      <c r="H6599" s="637"/>
      <c r="I6599" s="630"/>
    </row>
    <row r="6600" spans="1:9">
      <c r="A6600" s="669"/>
      <c r="B6600" s="629"/>
      <c r="C6600" s="630"/>
      <c r="D6600" s="630"/>
      <c r="E6600" s="664"/>
      <c r="F6600" s="632"/>
      <c r="G6600" s="632"/>
      <c r="H6600" s="632"/>
      <c r="I6600" s="633"/>
    </row>
    <row r="6601" spans="1:9">
      <c r="A6601" s="669"/>
      <c r="B6601" s="629"/>
      <c r="C6601" s="630"/>
      <c r="D6601" s="630"/>
      <c r="E6601" s="664"/>
      <c r="F6601" s="637"/>
      <c r="G6601" s="637"/>
      <c r="H6601" s="637"/>
      <c r="I6601" s="630"/>
    </row>
    <row r="6602" spans="1:9">
      <c r="A6602" s="669"/>
      <c r="B6602" s="629"/>
      <c r="C6602" s="630"/>
      <c r="D6602" s="630"/>
      <c r="E6602" s="664"/>
      <c r="F6602" s="632"/>
      <c r="G6602" s="632"/>
      <c r="H6602" s="632"/>
      <c r="I6602" s="633"/>
    </row>
    <row r="6603" spans="1:9">
      <c r="A6603" s="669"/>
      <c r="B6603" s="629"/>
      <c r="C6603" s="630"/>
      <c r="D6603" s="630"/>
      <c r="E6603" s="664"/>
      <c r="F6603" s="637"/>
      <c r="G6603" s="637"/>
      <c r="H6603" s="637"/>
      <c r="I6603" s="630"/>
    </row>
    <row r="6604" spans="1:9">
      <c r="A6604" s="669"/>
      <c r="B6604" s="629"/>
      <c r="C6604" s="630"/>
      <c r="D6604" s="630"/>
      <c r="E6604" s="664"/>
      <c r="F6604" s="632"/>
      <c r="G6604" s="632"/>
      <c r="H6604" s="632"/>
      <c r="I6604" s="633"/>
    </row>
    <row r="6605" spans="1:9">
      <c r="A6605" s="669"/>
      <c r="B6605" s="629"/>
      <c r="C6605" s="630"/>
      <c r="D6605" s="630"/>
      <c r="E6605" s="664"/>
      <c r="F6605" s="637"/>
      <c r="G6605" s="637"/>
      <c r="H6605" s="637"/>
      <c r="I6605" s="630"/>
    </row>
    <row r="6606" spans="1:9">
      <c r="A6606" s="669"/>
      <c r="B6606" s="629"/>
      <c r="C6606" s="630"/>
      <c r="D6606" s="630"/>
      <c r="E6606" s="664"/>
      <c r="F6606" s="632"/>
      <c r="G6606" s="632"/>
      <c r="H6606" s="632"/>
      <c r="I6606" s="633"/>
    </row>
    <row r="6607" spans="1:9">
      <c r="A6607" s="669"/>
      <c r="B6607" s="629"/>
      <c r="C6607" s="630"/>
      <c r="D6607" s="630"/>
      <c r="E6607" s="664"/>
      <c r="F6607" s="637"/>
      <c r="G6607" s="637"/>
      <c r="H6607" s="637"/>
      <c r="I6607" s="630"/>
    </row>
    <row r="6608" spans="1:9">
      <c r="A6608" s="669"/>
      <c r="B6608" s="629"/>
      <c r="C6608" s="630"/>
      <c r="D6608" s="630"/>
      <c r="E6608" s="664"/>
      <c r="F6608" s="632"/>
      <c r="G6608" s="632"/>
      <c r="H6608" s="632"/>
      <c r="I6608" s="633"/>
    </row>
    <row r="6609" spans="1:9">
      <c r="A6609" s="669"/>
      <c r="B6609" s="629"/>
      <c r="C6609" s="630"/>
      <c r="D6609" s="630"/>
      <c r="E6609" s="664"/>
      <c r="F6609" s="637"/>
      <c r="G6609" s="637"/>
      <c r="H6609" s="637"/>
      <c r="I6609" s="630"/>
    </row>
    <row r="6610" spans="1:9">
      <c r="A6610" s="669"/>
      <c r="B6610" s="629"/>
      <c r="C6610" s="630"/>
      <c r="D6610" s="630"/>
      <c r="E6610" s="664"/>
      <c r="F6610" s="632"/>
      <c r="G6610" s="632"/>
      <c r="H6610" s="632"/>
      <c r="I6610" s="633"/>
    </row>
    <row r="6611" spans="1:9">
      <c r="A6611" s="669"/>
      <c r="B6611" s="629"/>
      <c r="C6611" s="630"/>
      <c r="D6611" s="630"/>
      <c r="E6611" s="664"/>
      <c r="F6611" s="637"/>
      <c r="G6611" s="637"/>
      <c r="H6611" s="637"/>
      <c r="I6611" s="630"/>
    </row>
    <row r="6612" spans="1:9">
      <c r="A6612" s="669"/>
      <c r="B6612" s="629"/>
      <c r="C6612" s="630"/>
      <c r="D6612" s="630"/>
      <c r="E6612" s="664"/>
      <c r="F6612" s="632"/>
      <c r="G6612" s="632"/>
      <c r="H6612" s="632"/>
      <c r="I6612" s="633"/>
    </row>
    <row r="6613" spans="1:9">
      <c r="A6613" s="669"/>
      <c r="B6613" s="629"/>
      <c r="C6613" s="630"/>
      <c r="D6613" s="630"/>
      <c r="E6613" s="664"/>
      <c r="F6613" s="637"/>
      <c r="G6613" s="637"/>
      <c r="H6613" s="637"/>
      <c r="I6613" s="630"/>
    </row>
    <row r="6614" spans="1:9">
      <c r="A6614" s="669"/>
      <c r="B6614" s="689"/>
      <c r="C6614" s="690"/>
      <c r="D6614" s="690"/>
      <c r="E6614" s="637"/>
      <c r="F6614" s="637"/>
      <c r="G6614" s="637"/>
      <c r="H6614" s="637"/>
      <c r="I6614" s="633"/>
    </row>
    <row r="6615" spans="1:9">
      <c r="A6615" s="669"/>
      <c r="B6615" s="629"/>
      <c r="C6615" s="630"/>
      <c r="D6615" s="630"/>
      <c r="E6615" s="664"/>
      <c r="F6615" s="632"/>
      <c r="G6615" s="632"/>
      <c r="H6615" s="632"/>
      <c r="I6615" s="633"/>
    </row>
    <row r="6616" spans="1:9">
      <c r="A6616" s="669"/>
      <c r="B6616" s="629"/>
      <c r="C6616" s="630"/>
      <c r="D6616" s="630"/>
      <c r="E6616" s="664"/>
      <c r="F6616" s="637"/>
      <c r="G6616" s="637"/>
      <c r="H6616" s="637"/>
      <c r="I6616" s="630"/>
    </row>
    <row r="6617" spans="1:9">
      <c r="A6617" s="669"/>
      <c r="B6617" s="629"/>
      <c r="C6617" s="630"/>
      <c r="D6617" s="630"/>
      <c r="E6617" s="664"/>
      <c r="F6617" s="632"/>
      <c r="G6617" s="632"/>
      <c r="H6617" s="632"/>
      <c r="I6617" s="633"/>
    </row>
    <row r="6618" spans="1:9">
      <c r="A6618" s="669"/>
      <c r="B6618" s="629"/>
      <c r="C6618" s="630"/>
      <c r="D6618" s="630"/>
      <c r="E6618" s="664"/>
      <c r="F6618" s="637"/>
      <c r="G6618" s="637"/>
      <c r="H6618" s="637"/>
      <c r="I6618" s="630"/>
    </row>
    <row r="6619" spans="1:9">
      <c r="A6619" s="669"/>
      <c r="B6619" s="629"/>
      <c r="C6619" s="630"/>
      <c r="D6619" s="630"/>
      <c r="E6619" s="664"/>
      <c r="F6619" s="632"/>
      <c r="G6619" s="632"/>
      <c r="H6619" s="632"/>
      <c r="I6619" s="633"/>
    </row>
    <row r="6620" spans="1:9">
      <c r="A6620" s="669"/>
      <c r="B6620" s="629"/>
      <c r="C6620" s="630"/>
      <c r="D6620" s="630"/>
      <c r="E6620" s="664"/>
      <c r="F6620" s="637"/>
      <c r="G6620" s="637"/>
      <c r="H6620" s="637"/>
      <c r="I6620" s="630"/>
    </row>
    <row r="6621" spans="1:9">
      <c r="A6621" s="669"/>
      <c r="B6621" s="629"/>
      <c r="C6621" s="630"/>
      <c r="D6621" s="630"/>
      <c r="E6621" s="664"/>
      <c r="F6621" s="632"/>
      <c r="G6621" s="632"/>
      <c r="H6621" s="632"/>
      <c r="I6621" s="633"/>
    </row>
    <row r="6622" spans="1:9">
      <c r="A6622" s="669"/>
      <c r="B6622" s="629"/>
      <c r="C6622" s="630"/>
      <c r="D6622" s="630"/>
      <c r="E6622" s="664"/>
      <c r="F6622" s="637"/>
      <c r="G6622" s="637"/>
      <c r="H6622" s="637"/>
      <c r="I6622" s="630"/>
    </row>
    <row r="6623" spans="1:9">
      <c r="A6623" s="669"/>
      <c r="B6623" s="629"/>
      <c r="C6623" s="630"/>
      <c r="D6623" s="630"/>
      <c r="E6623" s="664"/>
      <c r="F6623" s="632"/>
      <c r="G6623" s="632"/>
      <c r="H6623" s="632"/>
      <c r="I6623" s="633"/>
    </row>
    <row r="6624" spans="1:9">
      <c r="A6624" s="669"/>
      <c r="B6624" s="629"/>
      <c r="C6624" s="630"/>
      <c r="D6624" s="630"/>
      <c r="E6624" s="664"/>
      <c r="F6624" s="637"/>
      <c r="G6624" s="637"/>
      <c r="H6624" s="637"/>
      <c r="I6624" s="630"/>
    </row>
    <row r="6625" spans="1:9">
      <c r="A6625" s="669"/>
      <c r="B6625" s="629"/>
      <c r="C6625" s="630"/>
      <c r="D6625" s="630"/>
      <c r="E6625" s="664"/>
      <c r="F6625" s="632"/>
      <c r="G6625" s="632"/>
      <c r="H6625" s="632"/>
      <c r="I6625" s="633"/>
    </row>
    <row r="6626" spans="1:9">
      <c r="A6626" s="669"/>
      <c r="B6626" s="629"/>
      <c r="C6626" s="630"/>
      <c r="D6626" s="630"/>
      <c r="E6626" s="664"/>
      <c r="F6626" s="637"/>
      <c r="G6626" s="637"/>
      <c r="H6626" s="637"/>
      <c r="I6626" s="630"/>
    </row>
    <row r="6627" spans="1:9">
      <c r="A6627" s="669"/>
      <c r="B6627" s="629"/>
      <c r="C6627" s="630"/>
      <c r="D6627" s="630"/>
      <c r="E6627" s="664"/>
      <c r="F6627" s="632"/>
      <c r="G6627" s="632"/>
      <c r="H6627" s="632"/>
      <c r="I6627" s="633"/>
    </row>
    <row r="6628" spans="1:9">
      <c r="A6628" s="669"/>
      <c r="B6628" s="629"/>
      <c r="C6628" s="630"/>
      <c r="D6628" s="630"/>
      <c r="E6628" s="664"/>
      <c r="F6628" s="637"/>
      <c r="G6628" s="637"/>
      <c r="H6628" s="637"/>
      <c r="I6628" s="630"/>
    </row>
    <row r="6629" spans="1:9">
      <c r="A6629" s="669"/>
      <c r="B6629" s="629"/>
      <c r="C6629" s="630"/>
      <c r="D6629" s="630"/>
      <c r="E6629" s="664"/>
      <c r="F6629" s="632"/>
      <c r="G6629" s="632"/>
      <c r="H6629" s="632"/>
      <c r="I6629" s="633"/>
    </row>
    <row r="6630" spans="1:9">
      <c r="A6630" s="669"/>
      <c r="B6630" s="629"/>
      <c r="C6630" s="630"/>
      <c r="D6630" s="630"/>
      <c r="E6630" s="664"/>
      <c r="F6630" s="637"/>
      <c r="G6630" s="637"/>
      <c r="H6630" s="637"/>
      <c r="I6630" s="630"/>
    </row>
    <row r="6631" spans="1:9">
      <c r="A6631" s="669"/>
      <c r="B6631" s="629"/>
      <c r="C6631" s="630"/>
      <c r="D6631" s="630"/>
      <c r="E6631" s="664"/>
      <c r="F6631" s="632"/>
      <c r="G6631" s="632"/>
      <c r="H6631" s="632"/>
      <c r="I6631" s="633"/>
    </row>
    <row r="6632" spans="1:9">
      <c r="A6632" s="669"/>
      <c r="B6632" s="629"/>
      <c r="C6632" s="630"/>
      <c r="D6632" s="630"/>
      <c r="E6632" s="664"/>
      <c r="F6632" s="637"/>
      <c r="G6632" s="637"/>
      <c r="H6632" s="637"/>
      <c r="I6632" s="630"/>
    </row>
    <row r="6633" spans="1:9">
      <c r="A6633" s="669"/>
      <c r="B6633" s="629"/>
      <c r="C6633" s="630"/>
      <c r="D6633" s="630"/>
      <c r="E6633" s="664"/>
      <c r="F6633" s="632"/>
      <c r="G6633" s="632"/>
      <c r="H6633" s="632"/>
      <c r="I6633" s="633"/>
    </row>
    <row r="6634" spans="1:9">
      <c r="A6634" s="669"/>
      <c r="B6634" s="629"/>
      <c r="C6634" s="630"/>
      <c r="D6634" s="630"/>
      <c r="E6634" s="664"/>
      <c r="F6634" s="637"/>
      <c r="G6634" s="637"/>
      <c r="H6634" s="637"/>
      <c r="I6634" s="630"/>
    </row>
    <row r="6635" spans="1:9">
      <c r="A6635" s="669"/>
      <c r="B6635" s="629"/>
      <c r="C6635" s="630"/>
      <c r="D6635" s="630"/>
      <c r="E6635" s="664"/>
      <c r="F6635" s="632"/>
      <c r="G6635" s="632"/>
      <c r="H6635" s="632"/>
      <c r="I6635" s="633"/>
    </row>
    <row r="6636" spans="1:9">
      <c r="A6636" s="669"/>
      <c r="B6636" s="629"/>
      <c r="C6636" s="630"/>
      <c r="D6636" s="630"/>
      <c r="E6636" s="664"/>
      <c r="F6636" s="637"/>
      <c r="G6636" s="637"/>
      <c r="H6636" s="637"/>
      <c r="I6636" s="630"/>
    </row>
    <row r="6637" spans="1:9">
      <c r="A6637" s="669"/>
      <c r="B6637" s="629"/>
      <c r="C6637" s="630"/>
      <c r="D6637" s="630"/>
      <c r="E6637" s="664"/>
      <c r="F6637" s="632"/>
      <c r="G6637" s="632"/>
      <c r="H6637" s="632"/>
      <c r="I6637" s="633"/>
    </row>
    <row r="6638" spans="1:9">
      <c r="A6638" s="669"/>
      <c r="B6638" s="689"/>
      <c r="C6638" s="690"/>
      <c r="D6638" s="690"/>
      <c r="E6638" s="637"/>
      <c r="F6638" s="637"/>
      <c r="G6638" s="637"/>
      <c r="H6638" s="637"/>
      <c r="I6638" s="633"/>
    </row>
    <row r="6639" spans="1:9">
      <c r="A6639" s="669"/>
      <c r="B6639" s="689"/>
      <c r="C6639" s="690"/>
      <c r="D6639" s="690"/>
      <c r="E6639" s="637"/>
      <c r="F6639" s="637"/>
      <c r="G6639" s="637"/>
      <c r="H6639" s="637"/>
      <c r="I6639" s="633"/>
    </row>
    <row r="6640" spans="1:9">
      <c r="A6640" s="669"/>
      <c r="B6640" s="689"/>
      <c r="C6640" s="690"/>
      <c r="D6640" s="690"/>
      <c r="E6640" s="637"/>
      <c r="F6640" s="637"/>
      <c r="G6640" s="637"/>
      <c r="H6640" s="637"/>
      <c r="I6640" s="633"/>
    </row>
    <row r="6641" spans="1:9">
      <c r="A6641" s="669"/>
      <c r="B6641" s="689"/>
      <c r="C6641" s="690"/>
      <c r="D6641" s="690"/>
      <c r="E6641" s="637"/>
      <c r="F6641" s="637"/>
      <c r="G6641" s="637"/>
      <c r="H6641" s="637"/>
      <c r="I6641" s="633"/>
    </row>
    <row r="6642" spans="1:9">
      <c r="A6642" s="669"/>
      <c r="B6642" s="689"/>
      <c r="C6642" s="690"/>
      <c r="D6642" s="690"/>
      <c r="E6642" s="637"/>
      <c r="F6642" s="637"/>
      <c r="G6642" s="637"/>
      <c r="H6642" s="637"/>
      <c r="I6642" s="633"/>
    </row>
    <row r="6643" spans="1:9" ht="15" thickBot="1">
      <c r="A6643" s="692"/>
      <c r="B6643" s="693"/>
      <c r="C6643" s="694"/>
      <c r="D6643" s="694"/>
      <c r="E6643" s="637"/>
      <c r="F6643" s="637"/>
      <c r="G6643" s="637"/>
      <c r="H6643" s="637"/>
      <c r="I6643" s="633"/>
    </row>
    <row r="6644" spans="1:9">
      <c r="A6644" s="630"/>
      <c r="B6644" s="689"/>
      <c r="C6644" s="690"/>
      <c r="D6644" s="690"/>
      <c r="E6644" s="637"/>
      <c r="F6644" s="637"/>
      <c r="G6644" s="637"/>
      <c r="H6644" s="637"/>
      <c r="I6644" s="633"/>
    </row>
    <row r="6645" spans="1:9">
      <c r="A6645" s="669"/>
      <c r="B6645" s="689"/>
      <c r="C6645" s="690"/>
      <c r="D6645" s="690"/>
      <c r="E6645" s="637"/>
      <c r="F6645" s="637"/>
      <c r="G6645" s="637"/>
      <c r="H6645" s="637"/>
      <c r="I6645" s="633"/>
    </row>
    <row r="6646" spans="1:9">
      <c r="A6646" s="669"/>
      <c r="B6646" s="689"/>
      <c r="C6646" s="690"/>
      <c r="D6646" s="690"/>
      <c r="E6646" s="637"/>
      <c r="F6646" s="637"/>
      <c r="G6646" s="637"/>
      <c r="H6646" s="637"/>
      <c r="I6646" s="633"/>
    </row>
    <row r="6647" spans="1:9">
      <c r="A6647" s="669"/>
      <c r="B6647" s="689"/>
      <c r="C6647" s="690"/>
      <c r="D6647" s="690"/>
      <c r="E6647" s="637"/>
      <c r="F6647" s="637"/>
      <c r="G6647" s="637"/>
      <c r="H6647" s="637"/>
      <c r="I6647" s="633"/>
    </row>
    <row r="6648" spans="1:9">
      <c r="A6648" s="669"/>
      <c r="B6648" s="689"/>
      <c r="C6648" s="690"/>
      <c r="D6648" s="690"/>
      <c r="E6648" s="637"/>
      <c r="F6648" s="637"/>
      <c r="G6648" s="637"/>
      <c r="H6648" s="637"/>
      <c r="I6648" s="633"/>
    </row>
    <row r="6649" spans="1:9">
      <c r="A6649" s="669"/>
      <c r="B6649" s="689"/>
      <c r="C6649" s="690"/>
      <c r="D6649" s="690"/>
      <c r="E6649" s="637"/>
      <c r="F6649" s="637"/>
      <c r="G6649" s="637"/>
      <c r="H6649" s="637"/>
      <c r="I6649" s="633"/>
    </row>
    <row r="6650" spans="1:9">
      <c r="A6650" s="669"/>
      <c r="B6650" s="689"/>
      <c r="C6650" s="690"/>
      <c r="D6650" s="690"/>
      <c r="E6650" s="637"/>
      <c r="F6650" s="637"/>
      <c r="G6650" s="637"/>
      <c r="H6650" s="637"/>
      <c r="I6650" s="633"/>
    </row>
    <row r="6651" spans="1:9">
      <c r="A6651" s="669"/>
      <c r="B6651" s="689"/>
      <c r="C6651" s="690"/>
      <c r="D6651" s="690"/>
      <c r="E6651" s="637"/>
      <c r="F6651" s="637"/>
      <c r="G6651" s="637"/>
      <c r="H6651" s="637"/>
      <c r="I6651" s="633"/>
    </row>
    <row r="6652" spans="1:9">
      <c r="A6652" s="669"/>
      <c r="B6652" s="689"/>
      <c r="C6652" s="690"/>
      <c r="D6652" s="690"/>
      <c r="E6652" s="637"/>
      <c r="F6652" s="637"/>
      <c r="G6652" s="637"/>
      <c r="H6652" s="637"/>
      <c r="I6652" s="633"/>
    </row>
    <row r="6653" spans="1:9">
      <c r="A6653" s="669"/>
      <c r="B6653" s="689"/>
      <c r="C6653" s="690"/>
      <c r="D6653" s="690"/>
      <c r="E6653" s="637"/>
      <c r="F6653" s="637"/>
      <c r="G6653" s="637"/>
      <c r="H6653" s="637"/>
      <c r="I6653" s="633"/>
    </row>
    <row r="6654" spans="1:9">
      <c r="A6654" s="669"/>
      <c r="B6654" s="689"/>
      <c r="C6654" s="690"/>
      <c r="D6654" s="690"/>
      <c r="E6654" s="637"/>
      <c r="F6654" s="637"/>
      <c r="G6654" s="637"/>
      <c r="H6654" s="637"/>
      <c r="I6654" s="633"/>
    </row>
    <row r="6655" spans="1:9">
      <c r="A6655" s="669"/>
      <c r="B6655" s="689"/>
      <c r="C6655" s="690"/>
      <c r="D6655" s="690"/>
      <c r="E6655" s="637"/>
      <c r="F6655" s="637"/>
      <c r="G6655" s="637"/>
      <c r="H6655" s="637"/>
      <c r="I6655" s="633"/>
    </row>
    <row r="6656" spans="1:9">
      <c r="A6656" s="669"/>
      <c r="B6656" s="689"/>
      <c r="C6656" s="690"/>
      <c r="D6656" s="690"/>
      <c r="E6656" s="637"/>
      <c r="F6656" s="637"/>
      <c r="G6656" s="637"/>
      <c r="H6656" s="637"/>
      <c r="I6656" s="633"/>
    </row>
    <row r="6657" spans="1:9">
      <c r="A6657" s="669"/>
      <c r="B6657" s="689"/>
      <c r="C6657" s="690"/>
      <c r="D6657" s="690"/>
      <c r="E6657" s="637"/>
      <c r="F6657" s="637"/>
      <c r="G6657" s="637"/>
      <c r="H6657" s="637"/>
      <c r="I6657" s="633"/>
    </row>
    <row r="6658" spans="1:9">
      <c r="A6658" s="669"/>
      <c r="B6658" s="689"/>
      <c r="C6658" s="690"/>
      <c r="D6658" s="690"/>
      <c r="E6658" s="637"/>
      <c r="F6658" s="637"/>
      <c r="G6658" s="637"/>
      <c r="H6658" s="637"/>
      <c r="I6658" s="633"/>
    </row>
    <row r="6659" spans="1:9">
      <c r="A6659" s="669"/>
      <c r="B6659" s="689"/>
      <c r="C6659" s="690"/>
      <c r="D6659" s="690"/>
      <c r="E6659" s="637"/>
      <c r="F6659" s="637"/>
      <c r="G6659" s="637"/>
      <c r="H6659" s="637"/>
      <c r="I6659" s="633"/>
    </row>
    <row r="6660" spans="1:9">
      <c r="A6660" s="669"/>
      <c r="B6660" s="689"/>
      <c r="C6660" s="690"/>
      <c r="D6660" s="690"/>
      <c r="E6660" s="637"/>
      <c r="F6660" s="637"/>
      <c r="G6660" s="637"/>
      <c r="H6660" s="637"/>
      <c r="I6660" s="633"/>
    </row>
    <row r="6661" spans="1:9">
      <c r="A6661" s="669"/>
      <c r="B6661" s="689"/>
      <c r="C6661" s="690"/>
      <c r="D6661" s="690"/>
      <c r="E6661" s="637"/>
      <c r="F6661" s="637"/>
      <c r="G6661" s="637"/>
      <c r="H6661" s="637"/>
      <c r="I6661" s="633"/>
    </row>
    <row r="6662" spans="1:9">
      <c r="A6662" s="669"/>
      <c r="B6662" s="689"/>
      <c r="C6662" s="690"/>
      <c r="D6662" s="690"/>
      <c r="E6662" s="637"/>
      <c r="F6662" s="637"/>
      <c r="G6662" s="637"/>
      <c r="H6662" s="637"/>
      <c r="I6662" s="633"/>
    </row>
    <row r="6663" spans="1:9">
      <c r="A6663" s="669"/>
      <c r="B6663" s="689"/>
      <c r="C6663" s="690"/>
      <c r="D6663" s="690"/>
      <c r="E6663" s="637"/>
      <c r="F6663" s="637"/>
      <c r="G6663" s="637"/>
      <c r="H6663" s="637"/>
      <c r="I6663" s="633"/>
    </row>
    <row r="6664" spans="1:9">
      <c r="A6664" s="669"/>
      <c r="B6664" s="689"/>
      <c r="C6664" s="690"/>
      <c r="D6664" s="690"/>
      <c r="E6664" s="637"/>
      <c r="F6664" s="637"/>
      <c r="G6664" s="637"/>
      <c r="H6664" s="637"/>
      <c r="I6664" s="633"/>
    </row>
    <row r="6665" spans="1:9">
      <c r="A6665" s="669"/>
      <c r="B6665" s="689"/>
      <c r="C6665" s="690"/>
      <c r="D6665" s="690"/>
      <c r="E6665" s="637"/>
      <c r="F6665" s="637"/>
      <c r="G6665" s="637"/>
      <c r="H6665" s="637"/>
      <c r="I6665" s="633"/>
    </row>
    <row r="6666" spans="1:9">
      <c r="A6666" s="669"/>
      <c r="B6666" s="689"/>
      <c r="C6666" s="690"/>
      <c r="D6666" s="690"/>
      <c r="E6666" s="637"/>
      <c r="F6666" s="637"/>
      <c r="G6666" s="637"/>
      <c r="H6666" s="637"/>
      <c r="I6666" s="633"/>
    </row>
    <row r="6667" spans="1:9">
      <c r="A6667" s="669"/>
      <c r="B6667" s="689"/>
      <c r="C6667" s="690"/>
      <c r="D6667" s="690"/>
      <c r="E6667" s="637"/>
      <c r="F6667" s="637"/>
      <c r="G6667" s="637"/>
      <c r="H6667" s="637"/>
      <c r="I6667" s="633"/>
    </row>
    <row r="6668" spans="1:9">
      <c r="A6668" s="669"/>
      <c r="B6668" s="689"/>
      <c r="C6668" s="690"/>
      <c r="D6668" s="690"/>
      <c r="E6668" s="637"/>
      <c r="F6668" s="637"/>
      <c r="G6668" s="637"/>
      <c r="H6668" s="637"/>
      <c r="I6668" s="633"/>
    </row>
    <row r="6669" spans="1:9">
      <c r="A6669" s="669"/>
      <c r="B6669" s="689"/>
      <c r="C6669" s="690"/>
      <c r="D6669" s="690"/>
      <c r="E6669" s="637"/>
      <c r="F6669" s="637"/>
      <c r="G6669" s="637"/>
      <c r="H6669" s="637"/>
      <c r="I6669" s="633"/>
    </row>
    <row r="6670" spans="1:9">
      <c r="A6670" s="669"/>
      <c r="B6670" s="689"/>
      <c r="C6670" s="690"/>
      <c r="D6670" s="690"/>
      <c r="E6670" s="637"/>
      <c r="F6670" s="637"/>
      <c r="G6670" s="637"/>
      <c r="H6670" s="637"/>
      <c r="I6670" s="633"/>
    </row>
    <row r="6671" spans="1:9">
      <c r="A6671" s="669"/>
      <c r="B6671" s="689"/>
      <c r="C6671" s="690"/>
      <c r="D6671" s="690"/>
      <c r="E6671" s="637"/>
      <c r="F6671" s="637"/>
      <c r="G6671" s="637"/>
      <c r="H6671" s="637"/>
      <c r="I6671" s="633"/>
    </row>
    <row r="6672" spans="1:9">
      <c r="A6672" s="669"/>
      <c r="B6672" s="689"/>
      <c r="C6672" s="690"/>
      <c r="D6672" s="690"/>
      <c r="E6672" s="637"/>
      <c r="F6672" s="637"/>
      <c r="G6672" s="637"/>
      <c r="H6672" s="637"/>
      <c r="I6672" s="633"/>
    </row>
    <row r="6673" spans="1:9">
      <c r="A6673" s="669"/>
      <c r="B6673" s="689"/>
      <c r="C6673" s="690"/>
      <c r="D6673" s="690"/>
      <c r="E6673" s="637"/>
      <c r="F6673" s="637"/>
      <c r="G6673" s="637"/>
      <c r="H6673" s="637"/>
      <c r="I6673" s="633"/>
    </row>
    <row r="6674" spans="1:9">
      <c r="A6674" s="669"/>
      <c r="B6674" s="689"/>
      <c r="C6674" s="690"/>
      <c r="D6674" s="690"/>
      <c r="E6674" s="637"/>
      <c r="F6674" s="637"/>
      <c r="G6674" s="637"/>
      <c r="H6674" s="637"/>
      <c r="I6674" s="633"/>
    </row>
    <row r="6675" spans="1:9">
      <c r="A6675" s="669"/>
      <c r="B6675" s="689"/>
      <c r="C6675" s="690"/>
      <c r="D6675" s="690"/>
      <c r="E6675" s="637"/>
      <c r="F6675" s="637"/>
      <c r="G6675" s="637"/>
      <c r="H6675" s="637"/>
      <c r="I6675" s="633"/>
    </row>
    <row r="6676" spans="1:9">
      <c r="A6676" s="669"/>
      <c r="B6676" s="689"/>
      <c r="C6676" s="690"/>
      <c r="D6676" s="690"/>
      <c r="E6676" s="637"/>
      <c r="F6676" s="637"/>
      <c r="G6676" s="637"/>
      <c r="H6676" s="637"/>
      <c r="I6676" s="633"/>
    </row>
    <row r="6677" spans="1:9">
      <c r="A6677" s="669"/>
      <c r="B6677" s="689"/>
      <c r="C6677" s="690"/>
      <c r="D6677" s="690"/>
      <c r="E6677" s="637"/>
      <c r="F6677" s="637"/>
      <c r="G6677" s="637"/>
      <c r="H6677" s="637"/>
      <c r="I6677" s="633"/>
    </row>
    <row r="6678" spans="1:9">
      <c r="A6678" s="669"/>
      <c r="B6678" s="689"/>
      <c r="C6678" s="690"/>
      <c r="D6678" s="690"/>
      <c r="E6678" s="637"/>
      <c r="F6678" s="637"/>
      <c r="G6678" s="637"/>
      <c r="H6678" s="637"/>
      <c r="I6678" s="633"/>
    </row>
    <row r="6679" spans="1:9">
      <c r="A6679" s="669"/>
      <c r="B6679" s="689"/>
      <c r="C6679" s="690"/>
      <c r="D6679" s="690"/>
      <c r="E6679" s="637"/>
      <c r="F6679" s="637"/>
      <c r="G6679" s="637"/>
      <c r="H6679" s="637"/>
      <c r="I6679" s="633"/>
    </row>
    <row r="6680" spans="1:9">
      <c r="A6680" s="669"/>
      <c r="B6680" s="689"/>
      <c r="C6680" s="690"/>
      <c r="D6680" s="690"/>
      <c r="E6680" s="637"/>
      <c r="F6680" s="637"/>
      <c r="G6680" s="637"/>
      <c r="H6680" s="637"/>
      <c r="I6680" s="633"/>
    </row>
    <row r="6681" spans="1:9">
      <c r="A6681" s="630"/>
      <c r="B6681" s="689"/>
      <c r="C6681" s="690"/>
      <c r="D6681" s="690"/>
      <c r="E6681" s="637"/>
      <c r="F6681" s="637"/>
      <c r="G6681" s="637"/>
      <c r="H6681" s="637"/>
      <c r="I6681" s="633"/>
    </row>
    <row r="6682" spans="1:9">
      <c r="A6682" s="669"/>
      <c r="B6682" s="689"/>
      <c r="C6682" s="690"/>
      <c r="D6682" s="690"/>
      <c r="E6682" s="637"/>
      <c r="F6682" s="637"/>
      <c r="G6682" s="637"/>
      <c r="H6682" s="637"/>
      <c r="I6682" s="633"/>
    </row>
    <row r="6683" spans="1:9">
      <c r="A6683" s="669"/>
      <c r="B6683" s="689"/>
      <c r="C6683" s="690"/>
      <c r="D6683" s="690"/>
      <c r="E6683" s="637"/>
      <c r="F6683" s="637"/>
      <c r="G6683" s="637"/>
      <c r="H6683" s="637"/>
      <c r="I6683" s="633"/>
    </row>
    <row r="6684" spans="1:9">
      <c r="A6684" s="669"/>
      <c r="B6684" s="689"/>
      <c r="C6684" s="690"/>
      <c r="D6684" s="690"/>
      <c r="E6684" s="637"/>
      <c r="F6684" s="637"/>
      <c r="G6684" s="637"/>
      <c r="H6684" s="637"/>
      <c r="I6684" s="633"/>
    </row>
    <row r="6685" spans="1:9">
      <c r="A6685" s="669"/>
      <c r="B6685" s="689"/>
      <c r="C6685" s="690"/>
      <c r="D6685" s="690"/>
      <c r="E6685" s="637"/>
      <c r="F6685" s="637"/>
      <c r="G6685" s="637"/>
      <c r="H6685" s="637"/>
      <c r="I6685" s="633"/>
    </row>
    <row r="6686" spans="1:9">
      <c r="A6686" s="669"/>
      <c r="B6686" s="689"/>
      <c r="C6686" s="690"/>
      <c r="D6686" s="690"/>
      <c r="E6686" s="637"/>
      <c r="F6686" s="637"/>
      <c r="G6686" s="637"/>
      <c r="H6686" s="637"/>
      <c r="I6686" s="633"/>
    </row>
    <row r="6687" spans="1:9">
      <c r="A6687" s="669"/>
      <c r="B6687" s="689"/>
      <c r="C6687" s="690"/>
      <c r="D6687" s="690"/>
      <c r="E6687" s="637"/>
      <c r="F6687" s="637"/>
      <c r="G6687" s="637"/>
      <c r="H6687" s="637"/>
      <c r="I6687" s="633"/>
    </row>
    <row r="6688" spans="1:9">
      <c r="A6688" s="669"/>
      <c r="B6688" s="689"/>
      <c r="C6688" s="690"/>
      <c r="D6688" s="690"/>
      <c r="E6688" s="637"/>
      <c r="F6688" s="637"/>
      <c r="G6688" s="637"/>
      <c r="H6688" s="637"/>
      <c r="I6688" s="633"/>
    </row>
    <row r="6689" spans="1:9">
      <c r="A6689" s="669"/>
      <c r="B6689" s="689"/>
      <c r="C6689" s="690"/>
      <c r="D6689" s="690"/>
      <c r="E6689" s="637"/>
      <c r="F6689" s="637"/>
      <c r="G6689" s="637"/>
      <c r="H6689" s="637"/>
      <c r="I6689" s="633"/>
    </row>
    <row r="6690" spans="1:9">
      <c r="A6690" s="669"/>
      <c r="B6690" s="689"/>
      <c r="C6690" s="690"/>
      <c r="D6690" s="690"/>
      <c r="E6690" s="637"/>
      <c r="F6690" s="637"/>
      <c r="G6690" s="637"/>
      <c r="H6690" s="637"/>
      <c r="I6690" s="633"/>
    </row>
    <row r="6691" spans="1:9">
      <c r="A6691" s="669"/>
      <c r="B6691" s="689"/>
      <c r="C6691" s="690"/>
      <c r="D6691" s="690"/>
      <c r="E6691" s="637"/>
      <c r="F6691" s="637"/>
      <c r="G6691" s="637"/>
      <c r="H6691" s="637"/>
      <c r="I6691" s="633"/>
    </row>
    <row r="6692" spans="1:9">
      <c r="A6692" s="669"/>
      <c r="B6692" s="689"/>
      <c r="C6692" s="690"/>
      <c r="D6692" s="690"/>
      <c r="E6692" s="637"/>
      <c r="F6692" s="637"/>
      <c r="G6692" s="637"/>
      <c r="H6692" s="637"/>
      <c r="I6692" s="633"/>
    </row>
    <row r="6693" spans="1:9">
      <c r="A6693" s="669"/>
      <c r="B6693" s="689"/>
      <c r="C6693" s="690"/>
      <c r="D6693" s="690"/>
      <c r="E6693" s="637"/>
      <c r="F6693" s="637"/>
      <c r="G6693" s="637"/>
      <c r="H6693" s="637"/>
      <c r="I6693" s="633"/>
    </row>
    <row r="6694" spans="1:9">
      <c r="A6694" s="669"/>
      <c r="B6694" s="689"/>
      <c r="C6694" s="690"/>
      <c r="D6694" s="690"/>
      <c r="E6694" s="637"/>
      <c r="F6694" s="637"/>
      <c r="G6694" s="637"/>
      <c r="H6694" s="637"/>
      <c r="I6694" s="633"/>
    </row>
    <row r="6695" spans="1:9">
      <c r="A6695" s="669"/>
      <c r="B6695" s="689"/>
      <c r="C6695" s="690"/>
      <c r="D6695" s="690"/>
      <c r="E6695" s="637"/>
      <c r="F6695" s="637"/>
      <c r="G6695" s="637"/>
      <c r="H6695" s="637"/>
      <c r="I6695" s="633"/>
    </row>
    <row r="6696" spans="1:9">
      <c r="A6696" s="669"/>
      <c r="B6696" s="689"/>
      <c r="C6696" s="690"/>
      <c r="D6696" s="690"/>
      <c r="E6696" s="637"/>
      <c r="F6696" s="637"/>
      <c r="G6696" s="637"/>
      <c r="H6696" s="637"/>
      <c r="I6696" s="633"/>
    </row>
    <row r="6697" spans="1:9">
      <c r="A6697" s="669"/>
      <c r="B6697" s="689"/>
      <c r="C6697" s="690"/>
      <c r="D6697" s="690"/>
      <c r="E6697" s="637"/>
      <c r="F6697" s="637"/>
      <c r="G6697" s="637"/>
      <c r="H6697" s="637"/>
      <c r="I6697" s="633"/>
    </row>
    <row r="6698" spans="1:9">
      <c r="A6698" s="669"/>
      <c r="B6698" s="689"/>
      <c r="C6698" s="690"/>
      <c r="D6698" s="690"/>
      <c r="E6698" s="637"/>
      <c r="F6698" s="637"/>
      <c r="G6698" s="637"/>
      <c r="H6698" s="637"/>
      <c r="I6698" s="633"/>
    </row>
    <row r="6699" spans="1:9">
      <c r="A6699" s="669"/>
      <c r="B6699" s="689"/>
      <c r="C6699" s="690"/>
      <c r="D6699" s="690"/>
      <c r="E6699" s="637"/>
      <c r="F6699" s="637"/>
      <c r="G6699" s="637"/>
      <c r="H6699" s="637"/>
      <c r="I6699" s="633"/>
    </row>
    <row r="6700" spans="1:9">
      <c r="A6700" s="669"/>
      <c r="B6700" s="689"/>
      <c r="C6700" s="690"/>
      <c r="D6700" s="690"/>
      <c r="E6700" s="637"/>
      <c r="F6700" s="637"/>
      <c r="G6700" s="637"/>
      <c r="H6700" s="637"/>
      <c r="I6700" s="633"/>
    </row>
    <row r="6701" spans="1:9">
      <c r="A6701" s="669"/>
      <c r="B6701" s="689"/>
      <c r="C6701" s="690"/>
      <c r="D6701" s="690"/>
      <c r="E6701" s="637"/>
      <c r="F6701" s="637"/>
      <c r="G6701" s="637"/>
      <c r="H6701" s="637"/>
      <c r="I6701" s="633"/>
    </row>
    <row r="6702" spans="1:9">
      <c r="A6702" s="669"/>
      <c r="B6702" s="689"/>
      <c r="C6702" s="690"/>
      <c r="D6702" s="690"/>
      <c r="E6702" s="637"/>
      <c r="F6702" s="637"/>
      <c r="G6702" s="637"/>
      <c r="H6702" s="637"/>
      <c r="I6702" s="633"/>
    </row>
    <row r="6703" spans="1:9">
      <c r="A6703" s="669"/>
      <c r="B6703" s="689"/>
      <c r="C6703" s="690"/>
      <c r="D6703" s="690"/>
      <c r="E6703" s="637"/>
      <c r="F6703" s="637"/>
      <c r="G6703" s="637"/>
      <c r="H6703" s="637"/>
      <c r="I6703" s="633"/>
    </row>
    <row r="6704" spans="1:9">
      <c r="A6704" s="669"/>
      <c r="B6704" s="689"/>
      <c r="C6704" s="690"/>
      <c r="D6704" s="690"/>
      <c r="E6704" s="637"/>
      <c r="F6704" s="637"/>
      <c r="G6704" s="637"/>
      <c r="H6704" s="637"/>
      <c r="I6704" s="633"/>
    </row>
    <row r="6705" spans="1:9">
      <c r="A6705" s="669"/>
      <c r="B6705" s="689"/>
      <c r="C6705" s="690"/>
      <c r="D6705" s="690"/>
      <c r="E6705" s="637"/>
      <c r="F6705" s="637"/>
      <c r="G6705" s="637"/>
      <c r="H6705" s="637"/>
      <c r="I6705" s="633"/>
    </row>
    <row r="6706" spans="1:9">
      <c r="A6706" s="669"/>
      <c r="B6706" s="689"/>
      <c r="C6706" s="690"/>
      <c r="D6706" s="690"/>
      <c r="E6706" s="637"/>
      <c r="F6706" s="637"/>
      <c r="G6706" s="637"/>
      <c r="H6706" s="637"/>
      <c r="I6706" s="633"/>
    </row>
    <row r="6707" spans="1:9">
      <c r="A6707" s="669"/>
      <c r="B6707" s="689"/>
      <c r="C6707" s="690"/>
      <c r="D6707" s="690"/>
      <c r="E6707" s="637"/>
      <c r="F6707" s="637"/>
      <c r="G6707" s="637"/>
      <c r="H6707" s="637"/>
      <c r="I6707" s="633"/>
    </row>
    <row r="6708" spans="1:9">
      <c r="A6708" s="669"/>
      <c r="B6708" s="689"/>
      <c r="C6708" s="690"/>
      <c r="D6708" s="690"/>
      <c r="E6708" s="637"/>
      <c r="F6708" s="637"/>
      <c r="G6708" s="637"/>
      <c r="H6708" s="637"/>
      <c r="I6708" s="633"/>
    </row>
    <row r="6709" spans="1:9">
      <c r="A6709" s="669"/>
      <c r="B6709" s="689"/>
      <c r="C6709" s="690"/>
      <c r="D6709" s="690"/>
      <c r="E6709" s="637"/>
      <c r="F6709" s="637"/>
      <c r="G6709" s="637"/>
      <c r="H6709" s="637"/>
      <c r="I6709" s="633"/>
    </row>
    <row r="6710" spans="1:9">
      <c r="A6710" s="669"/>
      <c r="B6710" s="689"/>
      <c r="C6710" s="690"/>
      <c r="D6710" s="690"/>
      <c r="E6710" s="637"/>
      <c r="F6710" s="637"/>
      <c r="G6710" s="637"/>
      <c r="H6710" s="637"/>
      <c r="I6710" s="633"/>
    </row>
    <row r="6711" spans="1:9">
      <c r="A6711" s="669"/>
      <c r="B6711" s="689"/>
      <c r="C6711" s="690"/>
      <c r="D6711" s="690"/>
      <c r="E6711" s="637"/>
      <c r="F6711" s="637"/>
      <c r="G6711" s="637"/>
      <c r="H6711" s="637"/>
      <c r="I6711" s="633"/>
    </row>
    <row r="6712" spans="1:9">
      <c r="A6712" s="669"/>
      <c r="B6712" s="689"/>
      <c r="C6712" s="690"/>
      <c r="D6712" s="690"/>
      <c r="E6712" s="637"/>
      <c r="F6712" s="637"/>
      <c r="G6712" s="637"/>
      <c r="H6712" s="637"/>
      <c r="I6712" s="633"/>
    </row>
    <row r="6713" spans="1:9">
      <c r="A6713" s="669"/>
      <c r="B6713" s="689"/>
      <c r="C6713" s="690"/>
      <c r="D6713" s="690"/>
      <c r="E6713" s="637"/>
      <c r="F6713" s="637"/>
      <c r="G6713" s="637"/>
      <c r="H6713" s="637"/>
      <c r="I6713" s="633"/>
    </row>
    <row r="6714" spans="1:9">
      <c r="A6714" s="669"/>
      <c r="B6714" s="689"/>
      <c r="C6714" s="690"/>
      <c r="D6714" s="690"/>
      <c r="E6714" s="637"/>
      <c r="F6714" s="637"/>
      <c r="G6714" s="637"/>
      <c r="H6714" s="637"/>
      <c r="I6714" s="633"/>
    </row>
    <row r="6715" spans="1:9">
      <c r="A6715" s="669"/>
      <c r="B6715" s="689"/>
      <c r="C6715" s="690"/>
      <c r="D6715" s="690"/>
      <c r="E6715" s="637"/>
      <c r="F6715" s="637"/>
      <c r="G6715" s="637"/>
      <c r="H6715" s="637"/>
      <c r="I6715" s="633"/>
    </row>
    <row r="6716" spans="1:9">
      <c r="A6716" s="669"/>
      <c r="B6716" s="689"/>
      <c r="C6716" s="690"/>
      <c r="D6716" s="690"/>
      <c r="E6716" s="637"/>
      <c r="F6716" s="637"/>
      <c r="G6716" s="637"/>
      <c r="H6716" s="637"/>
      <c r="I6716" s="633"/>
    </row>
    <row r="6717" spans="1:9">
      <c r="A6717" s="669"/>
      <c r="B6717" s="689"/>
      <c r="C6717" s="690"/>
      <c r="D6717" s="690"/>
      <c r="E6717" s="637"/>
      <c r="F6717" s="637"/>
      <c r="G6717" s="637"/>
      <c r="H6717" s="637"/>
      <c r="I6717" s="633"/>
    </row>
    <row r="6718" spans="1:9">
      <c r="A6718" s="669"/>
      <c r="B6718" s="689"/>
      <c r="C6718" s="690"/>
      <c r="D6718" s="690"/>
      <c r="E6718" s="637"/>
      <c r="F6718" s="637"/>
      <c r="G6718" s="637"/>
      <c r="H6718" s="637"/>
      <c r="I6718" s="633"/>
    </row>
    <row r="6719" spans="1:9">
      <c r="A6719" s="669"/>
      <c r="B6719" s="689"/>
      <c r="C6719" s="690"/>
      <c r="D6719" s="690"/>
      <c r="E6719" s="637"/>
      <c r="F6719" s="637"/>
      <c r="G6719" s="637"/>
      <c r="H6719" s="637"/>
      <c r="I6719" s="633"/>
    </row>
    <row r="6720" spans="1:9">
      <c r="A6720" s="669"/>
      <c r="B6720" s="689"/>
      <c r="C6720" s="690"/>
      <c r="D6720" s="690"/>
      <c r="E6720" s="637"/>
      <c r="F6720" s="637"/>
      <c r="G6720" s="637"/>
      <c r="H6720" s="637"/>
      <c r="I6720" s="633"/>
    </row>
    <row r="6721" spans="1:9">
      <c r="A6721" s="669"/>
      <c r="B6721" s="689"/>
      <c r="C6721" s="690"/>
      <c r="D6721" s="690"/>
      <c r="E6721" s="637"/>
      <c r="F6721" s="637"/>
      <c r="G6721" s="637"/>
      <c r="H6721" s="637"/>
      <c r="I6721" s="633"/>
    </row>
    <row r="6722" spans="1:9">
      <c r="A6722" s="669"/>
      <c r="B6722" s="689"/>
      <c r="C6722" s="690"/>
      <c r="D6722" s="690"/>
      <c r="E6722" s="637"/>
      <c r="F6722" s="637"/>
      <c r="G6722" s="637"/>
      <c r="H6722" s="637"/>
      <c r="I6722" s="633"/>
    </row>
    <row r="6723" spans="1:9">
      <c r="A6723" s="669"/>
      <c r="B6723" s="689"/>
      <c r="C6723" s="690"/>
      <c r="D6723" s="690"/>
      <c r="E6723" s="637"/>
      <c r="F6723" s="637"/>
      <c r="G6723" s="637"/>
      <c r="H6723" s="637"/>
      <c r="I6723" s="633"/>
    </row>
    <row r="6724" spans="1:9">
      <c r="A6724" s="669"/>
      <c r="B6724" s="689"/>
      <c r="C6724" s="690"/>
      <c r="D6724" s="690"/>
      <c r="E6724" s="637"/>
      <c r="F6724" s="637"/>
      <c r="G6724" s="637"/>
      <c r="H6724" s="637"/>
      <c r="I6724" s="633"/>
    </row>
    <row r="6725" spans="1:9">
      <c r="A6725" s="669"/>
      <c r="B6725" s="689"/>
      <c r="C6725" s="690"/>
      <c r="D6725" s="690"/>
      <c r="E6725" s="637"/>
      <c r="F6725" s="637"/>
      <c r="G6725" s="637"/>
      <c r="H6725" s="637"/>
      <c r="I6725" s="633"/>
    </row>
    <row r="6726" spans="1:9">
      <c r="A6726" s="669"/>
      <c r="B6726" s="689"/>
      <c r="C6726" s="690"/>
      <c r="D6726" s="690"/>
      <c r="E6726" s="637"/>
      <c r="F6726" s="637"/>
      <c r="G6726" s="637"/>
      <c r="H6726" s="637"/>
      <c r="I6726" s="633"/>
    </row>
    <row r="6727" spans="1:9">
      <c r="A6727" s="669"/>
      <c r="B6727" s="689"/>
      <c r="C6727" s="690"/>
      <c r="D6727" s="690"/>
      <c r="E6727" s="637"/>
      <c r="F6727" s="637"/>
      <c r="G6727" s="637"/>
      <c r="H6727" s="637"/>
      <c r="I6727" s="633"/>
    </row>
    <row r="6728" spans="1:9">
      <c r="A6728" s="669"/>
      <c r="B6728" s="689"/>
      <c r="C6728" s="690"/>
      <c r="D6728" s="690"/>
      <c r="E6728" s="637"/>
      <c r="F6728" s="637"/>
      <c r="G6728" s="637"/>
      <c r="H6728" s="637"/>
      <c r="I6728" s="633"/>
    </row>
    <row r="6729" spans="1:9">
      <c r="A6729" s="669"/>
      <c r="B6729" s="689"/>
      <c r="C6729" s="690"/>
      <c r="D6729" s="690"/>
      <c r="E6729" s="637"/>
      <c r="F6729" s="637"/>
      <c r="G6729" s="637"/>
      <c r="H6729" s="637"/>
      <c r="I6729" s="633"/>
    </row>
    <row r="6730" spans="1:9">
      <c r="A6730" s="669"/>
      <c r="B6730" s="689"/>
      <c r="C6730" s="690"/>
      <c r="D6730" s="690"/>
      <c r="E6730" s="637"/>
      <c r="F6730" s="637"/>
      <c r="G6730" s="637"/>
      <c r="H6730" s="637"/>
      <c r="I6730" s="633"/>
    </row>
    <row r="6731" spans="1:9">
      <c r="A6731" s="669"/>
      <c r="B6731" s="689"/>
      <c r="C6731" s="690"/>
      <c r="D6731" s="690"/>
      <c r="E6731" s="637"/>
      <c r="F6731" s="637"/>
      <c r="G6731" s="637"/>
      <c r="H6731" s="637"/>
      <c r="I6731" s="633"/>
    </row>
    <row r="6732" spans="1:9">
      <c r="A6732" s="669"/>
      <c r="B6732" s="689"/>
      <c r="C6732" s="690"/>
      <c r="D6732" s="690"/>
      <c r="E6732" s="637"/>
      <c r="F6732" s="637"/>
      <c r="G6732" s="637"/>
      <c r="H6732" s="637"/>
      <c r="I6732" s="633"/>
    </row>
    <row r="6733" spans="1:9">
      <c r="A6733" s="669"/>
      <c r="B6733" s="689"/>
      <c r="C6733" s="690"/>
      <c r="D6733" s="690"/>
      <c r="E6733" s="637"/>
      <c r="F6733" s="637"/>
      <c r="G6733" s="637"/>
      <c r="H6733" s="637"/>
      <c r="I6733" s="633"/>
    </row>
    <row r="6734" spans="1:9">
      <c r="A6734" s="669"/>
      <c r="B6734" s="689"/>
      <c r="C6734" s="690"/>
      <c r="D6734" s="690"/>
      <c r="E6734" s="637"/>
      <c r="F6734" s="637"/>
      <c r="G6734" s="637"/>
      <c r="H6734" s="637"/>
      <c r="I6734" s="633"/>
    </row>
    <row r="6735" spans="1:9">
      <c r="A6735" s="669"/>
      <c r="B6735" s="689"/>
      <c r="C6735" s="690"/>
      <c r="D6735" s="690"/>
      <c r="E6735" s="637"/>
      <c r="F6735" s="637"/>
      <c r="G6735" s="637"/>
      <c r="H6735" s="637"/>
      <c r="I6735" s="633"/>
    </row>
    <row r="6736" spans="1:9">
      <c r="A6736" s="669"/>
      <c r="B6736" s="689"/>
      <c r="C6736" s="690"/>
      <c r="D6736" s="690"/>
      <c r="E6736" s="637"/>
      <c r="F6736" s="637"/>
      <c r="G6736" s="637"/>
      <c r="H6736" s="637"/>
      <c r="I6736" s="633"/>
    </row>
    <row r="6737" spans="1:9">
      <c r="A6737" s="669"/>
      <c r="B6737" s="689"/>
      <c r="C6737" s="690"/>
      <c r="D6737" s="690"/>
      <c r="E6737" s="637"/>
      <c r="F6737" s="637"/>
      <c r="G6737" s="637"/>
      <c r="H6737" s="637"/>
      <c r="I6737" s="633"/>
    </row>
    <row r="6738" spans="1:9">
      <c r="A6738" s="669"/>
      <c r="B6738" s="689"/>
      <c r="C6738" s="690"/>
      <c r="D6738" s="690"/>
      <c r="E6738" s="637"/>
      <c r="F6738" s="637"/>
      <c r="G6738" s="637"/>
      <c r="H6738" s="637"/>
      <c r="I6738" s="633"/>
    </row>
    <row r="6739" spans="1:9">
      <c r="A6739" s="669"/>
      <c r="B6739" s="689"/>
      <c r="C6739" s="690"/>
      <c r="D6739" s="690"/>
      <c r="E6739" s="637"/>
      <c r="F6739" s="637"/>
      <c r="G6739" s="637"/>
      <c r="H6739" s="637"/>
      <c r="I6739" s="633"/>
    </row>
    <row r="6740" spans="1:9">
      <c r="A6740" s="669"/>
      <c r="B6740" s="689"/>
      <c r="C6740" s="690"/>
      <c r="D6740" s="690"/>
      <c r="E6740" s="637"/>
      <c r="F6740" s="637"/>
      <c r="G6740" s="637"/>
      <c r="H6740" s="637"/>
      <c r="I6740" s="633"/>
    </row>
    <row r="6741" spans="1:9">
      <c r="A6741" s="669"/>
      <c r="B6741" s="689"/>
      <c r="C6741" s="690"/>
      <c r="D6741" s="690"/>
      <c r="E6741" s="637"/>
      <c r="F6741" s="637"/>
      <c r="G6741" s="637"/>
      <c r="H6741" s="637"/>
      <c r="I6741" s="633"/>
    </row>
    <row r="6742" spans="1:9">
      <c r="A6742" s="669"/>
      <c r="B6742" s="689"/>
      <c r="C6742" s="690"/>
      <c r="D6742" s="690"/>
      <c r="E6742" s="637"/>
      <c r="F6742" s="637"/>
      <c r="G6742" s="637"/>
      <c r="H6742" s="637"/>
      <c r="I6742" s="633"/>
    </row>
    <row r="6743" spans="1:9">
      <c r="A6743" s="669"/>
      <c r="B6743" s="689"/>
      <c r="C6743" s="690"/>
      <c r="D6743" s="690"/>
      <c r="E6743" s="637"/>
      <c r="F6743" s="637"/>
      <c r="G6743" s="637"/>
      <c r="H6743" s="637"/>
      <c r="I6743" s="633"/>
    </row>
    <row r="6744" spans="1:9">
      <c r="A6744" s="669"/>
      <c r="B6744" s="689"/>
      <c r="C6744" s="690"/>
      <c r="D6744" s="690"/>
      <c r="E6744" s="637"/>
      <c r="F6744" s="637"/>
      <c r="G6744" s="637"/>
      <c r="H6744" s="637"/>
      <c r="I6744" s="633"/>
    </row>
    <row r="6745" spans="1:9">
      <c r="A6745" s="669"/>
      <c r="B6745" s="689"/>
      <c r="C6745" s="690"/>
      <c r="D6745" s="690"/>
      <c r="E6745" s="637"/>
      <c r="F6745" s="637"/>
      <c r="G6745" s="637"/>
      <c r="H6745" s="637"/>
      <c r="I6745" s="633"/>
    </row>
    <row r="6746" spans="1:9">
      <c r="A6746" s="669"/>
      <c r="B6746" s="689"/>
      <c r="C6746" s="690"/>
      <c r="D6746" s="690"/>
      <c r="E6746" s="637"/>
      <c r="F6746" s="637"/>
      <c r="G6746" s="637"/>
      <c r="H6746" s="637"/>
      <c r="I6746" s="633"/>
    </row>
    <row r="6747" spans="1:9">
      <c r="A6747" s="669"/>
      <c r="B6747" s="689"/>
      <c r="C6747" s="690"/>
      <c r="D6747" s="690"/>
      <c r="E6747" s="637"/>
      <c r="F6747" s="637"/>
      <c r="G6747" s="637"/>
      <c r="H6747" s="637"/>
      <c r="I6747" s="633"/>
    </row>
    <row r="6748" spans="1:9">
      <c r="A6748" s="669"/>
      <c r="B6748" s="689"/>
      <c r="C6748" s="690"/>
      <c r="D6748" s="690"/>
      <c r="E6748" s="637"/>
      <c r="F6748" s="637"/>
      <c r="G6748" s="637"/>
      <c r="H6748" s="637"/>
      <c r="I6748" s="633"/>
    </row>
    <row r="6749" spans="1:9">
      <c r="A6749" s="669"/>
      <c r="B6749" s="689"/>
      <c r="C6749" s="690"/>
      <c r="D6749" s="690"/>
      <c r="E6749" s="637"/>
      <c r="F6749" s="637"/>
      <c r="G6749" s="637"/>
      <c r="H6749" s="637"/>
      <c r="I6749" s="633"/>
    </row>
    <row r="6750" spans="1:9">
      <c r="A6750" s="669"/>
      <c r="B6750" s="689"/>
      <c r="C6750" s="690"/>
      <c r="D6750" s="690"/>
      <c r="E6750" s="637"/>
      <c r="F6750" s="637"/>
      <c r="G6750" s="637"/>
      <c r="H6750" s="637"/>
      <c r="I6750" s="633"/>
    </row>
    <row r="6751" spans="1:9">
      <c r="A6751" s="669"/>
      <c r="B6751" s="689"/>
      <c r="C6751" s="690"/>
      <c r="D6751" s="690"/>
      <c r="E6751" s="637"/>
      <c r="F6751" s="637"/>
      <c r="G6751" s="637"/>
      <c r="H6751" s="637"/>
      <c r="I6751" s="633"/>
    </row>
    <row r="6752" spans="1:9">
      <c r="A6752" s="669"/>
      <c r="B6752" s="689"/>
      <c r="C6752" s="690"/>
      <c r="D6752" s="690"/>
      <c r="E6752" s="637"/>
      <c r="F6752" s="637"/>
      <c r="G6752" s="637"/>
      <c r="H6752" s="637"/>
      <c r="I6752" s="633"/>
    </row>
    <row r="6753" spans="1:9">
      <c r="A6753" s="669"/>
      <c r="B6753" s="689"/>
      <c r="C6753" s="690"/>
      <c r="D6753" s="690"/>
      <c r="E6753" s="637"/>
      <c r="F6753" s="637"/>
      <c r="G6753" s="637"/>
      <c r="H6753" s="637"/>
      <c r="I6753" s="633"/>
    </row>
    <row r="6754" spans="1:9">
      <c r="A6754" s="669"/>
      <c r="B6754" s="689"/>
      <c r="C6754" s="690"/>
      <c r="D6754" s="690"/>
      <c r="E6754" s="637"/>
      <c r="F6754" s="637"/>
      <c r="G6754" s="637"/>
      <c r="H6754" s="637"/>
      <c r="I6754" s="633"/>
    </row>
    <row r="6755" spans="1:9">
      <c r="A6755" s="669"/>
      <c r="B6755" s="689"/>
      <c r="C6755" s="690"/>
      <c r="D6755" s="690"/>
      <c r="E6755" s="637"/>
      <c r="F6755" s="637"/>
      <c r="G6755" s="637"/>
      <c r="H6755" s="637"/>
      <c r="I6755" s="633"/>
    </row>
    <row r="6756" spans="1:9">
      <c r="A6756" s="669"/>
      <c r="B6756" s="689"/>
      <c r="C6756" s="690"/>
      <c r="D6756" s="690"/>
      <c r="E6756" s="637"/>
      <c r="F6756" s="637"/>
      <c r="G6756" s="637"/>
      <c r="H6756" s="637"/>
      <c r="I6756" s="633"/>
    </row>
    <row r="6757" spans="1:9">
      <c r="A6757" s="669"/>
      <c r="B6757" s="689"/>
      <c r="C6757" s="690"/>
      <c r="D6757" s="690"/>
      <c r="E6757" s="637"/>
      <c r="F6757" s="637"/>
      <c r="G6757" s="637"/>
      <c r="H6757" s="637"/>
      <c r="I6757" s="633"/>
    </row>
    <row r="6758" spans="1:9">
      <c r="A6758" s="669"/>
      <c r="B6758" s="689"/>
      <c r="C6758" s="690"/>
      <c r="D6758" s="690"/>
      <c r="E6758" s="637"/>
      <c r="F6758" s="637"/>
      <c r="G6758" s="637"/>
      <c r="H6758" s="637"/>
      <c r="I6758" s="633"/>
    </row>
    <row r="6759" spans="1:9">
      <c r="A6759" s="669"/>
      <c r="B6759" s="689"/>
      <c r="C6759" s="690"/>
      <c r="D6759" s="690"/>
      <c r="E6759" s="637"/>
      <c r="F6759" s="637"/>
      <c r="G6759" s="637"/>
      <c r="H6759" s="637"/>
      <c r="I6759" s="633"/>
    </row>
    <row r="6760" spans="1:9">
      <c r="A6760" s="669"/>
      <c r="B6760" s="689"/>
      <c r="C6760" s="690"/>
      <c r="D6760" s="690"/>
      <c r="E6760" s="637"/>
      <c r="F6760" s="637"/>
      <c r="G6760" s="637"/>
      <c r="H6760" s="637"/>
      <c r="I6760" s="633"/>
    </row>
    <row r="6761" spans="1:9">
      <c r="A6761" s="669"/>
      <c r="B6761" s="689"/>
      <c r="C6761" s="690"/>
      <c r="D6761" s="690"/>
      <c r="E6761" s="637"/>
      <c r="F6761" s="637"/>
      <c r="G6761" s="637"/>
      <c r="H6761" s="637"/>
      <c r="I6761" s="633"/>
    </row>
    <row r="6762" spans="1:9">
      <c r="A6762" s="669"/>
      <c r="B6762" s="689"/>
      <c r="C6762" s="690"/>
      <c r="D6762" s="690"/>
      <c r="E6762" s="637"/>
      <c r="F6762" s="637"/>
      <c r="G6762" s="637"/>
      <c r="H6762" s="637"/>
      <c r="I6762" s="633"/>
    </row>
    <row r="6763" spans="1:9">
      <c r="A6763" s="669"/>
      <c r="B6763" s="689"/>
      <c r="C6763" s="690"/>
      <c r="D6763" s="690"/>
      <c r="E6763" s="637"/>
      <c r="F6763" s="637"/>
      <c r="G6763" s="637"/>
      <c r="H6763" s="637"/>
      <c r="I6763" s="633"/>
    </row>
    <row r="6764" spans="1:9">
      <c r="A6764" s="669"/>
      <c r="B6764" s="689"/>
      <c r="C6764" s="690"/>
      <c r="D6764" s="690"/>
      <c r="E6764" s="637"/>
      <c r="F6764" s="637"/>
      <c r="G6764" s="637"/>
      <c r="H6764" s="637"/>
      <c r="I6764" s="633"/>
    </row>
    <row r="6765" spans="1:9">
      <c r="A6765" s="669"/>
      <c r="B6765" s="629"/>
      <c r="C6765" s="630"/>
      <c r="D6765" s="630"/>
      <c r="E6765" s="664"/>
      <c r="F6765" s="637"/>
      <c r="G6765" s="637"/>
      <c r="H6765" s="637"/>
      <c r="I6765" s="630"/>
    </row>
    <row r="6766" spans="1:9">
      <c r="A6766" s="669"/>
      <c r="B6766" s="629"/>
      <c r="C6766" s="630"/>
      <c r="D6766" s="630"/>
      <c r="E6766" s="664"/>
      <c r="F6766" s="632"/>
      <c r="G6766" s="632"/>
      <c r="H6766" s="632"/>
      <c r="I6766" s="633"/>
    </row>
    <row r="6767" spans="1:9">
      <c r="A6767" s="669"/>
      <c r="B6767" s="690"/>
      <c r="C6767" s="690"/>
      <c r="D6767" s="690"/>
      <c r="E6767" s="637"/>
      <c r="F6767" s="637"/>
      <c r="G6767" s="637"/>
      <c r="H6767" s="637"/>
      <c r="I6767" s="633"/>
    </row>
    <row r="6768" spans="1:9">
      <c r="A6768" s="669"/>
      <c r="B6768" s="629"/>
      <c r="C6768" s="630"/>
      <c r="D6768" s="630"/>
      <c r="E6768" s="664"/>
      <c r="F6768" s="637"/>
      <c r="G6768" s="637"/>
      <c r="H6768" s="637"/>
      <c r="I6768" s="630"/>
    </row>
    <row r="6769" spans="1:9">
      <c r="A6769" s="669"/>
      <c r="B6769" s="629"/>
      <c r="C6769" s="630"/>
      <c r="D6769" s="630"/>
      <c r="E6769" s="664"/>
      <c r="F6769" s="632"/>
      <c r="G6769" s="632"/>
      <c r="H6769" s="632"/>
      <c r="I6769" s="633"/>
    </row>
    <row r="6770" spans="1:9">
      <c r="A6770" s="669"/>
      <c r="B6770" s="629"/>
      <c r="C6770" s="630"/>
      <c r="D6770" s="630"/>
      <c r="E6770" s="664"/>
      <c r="F6770" s="637"/>
      <c r="G6770" s="637"/>
      <c r="H6770" s="637"/>
      <c r="I6770" s="630"/>
    </row>
    <row r="6771" spans="1:9">
      <c r="A6771" s="669"/>
      <c r="B6771" s="629"/>
      <c r="C6771" s="630"/>
      <c r="D6771" s="630"/>
      <c r="E6771" s="664"/>
      <c r="F6771" s="632"/>
      <c r="G6771" s="632"/>
      <c r="H6771" s="632"/>
      <c r="I6771" s="633"/>
    </row>
    <row r="6772" spans="1:9">
      <c r="A6772" s="669"/>
      <c r="B6772" s="629"/>
      <c r="C6772" s="630"/>
      <c r="D6772" s="630"/>
      <c r="E6772" s="664"/>
      <c r="F6772" s="637"/>
      <c r="G6772" s="637"/>
      <c r="H6772" s="637"/>
      <c r="I6772" s="630"/>
    </row>
    <row r="6773" spans="1:9">
      <c r="A6773" s="669"/>
      <c r="B6773" s="690"/>
      <c r="C6773" s="690"/>
      <c r="D6773" s="690"/>
      <c r="E6773" s="637"/>
      <c r="F6773" s="637"/>
      <c r="G6773" s="637"/>
      <c r="H6773" s="637"/>
      <c r="I6773" s="633"/>
    </row>
    <row r="6774" spans="1:9">
      <c r="A6774" s="669"/>
      <c r="B6774" s="629"/>
      <c r="C6774" s="630"/>
      <c r="D6774" s="630"/>
      <c r="E6774" s="695"/>
      <c r="F6774" s="632"/>
      <c r="G6774" s="632"/>
      <c r="H6774" s="632"/>
      <c r="I6774" s="633"/>
    </row>
    <row r="6775" spans="1:9">
      <c r="A6775" s="669"/>
      <c r="B6775" s="690"/>
      <c r="C6775" s="690"/>
      <c r="D6775" s="690"/>
      <c r="E6775" s="637"/>
      <c r="F6775" s="637"/>
      <c r="G6775" s="637"/>
      <c r="H6775" s="637"/>
      <c r="I6775" s="633"/>
    </row>
    <row r="6776" spans="1:9">
      <c r="A6776" s="669"/>
      <c r="B6776" s="690"/>
      <c r="C6776" s="690"/>
      <c r="D6776" s="690"/>
      <c r="E6776" s="637"/>
      <c r="F6776" s="637"/>
      <c r="G6776" s="637"/>
      <c r="H6776" s="637"/>
      <c r="I6776" s="633"/>
    </row>
    <row r="6777" spans="1:9">
      <c r="A6777" s="669"/>
      <c r="B6777" s="690"/>
      <c r="C6777" s="690"/>
      <c r="D6777" s="690"/>
      <c r="E6777" s="637"/>
      <c r="F6777" s="637"/>
      <c r="G6777" s="637"/>
      <c r="H6777" s="637"/>
      <c r="I6777" s="633"/>
    </row>
    <row r="6778" spans="1:9">
      <c r="A6778" s="669"/>
      <c r="B6778" s="690"/>
      <c r="C6778" s="690"/>
      <c r="D6778" s="690"/>
      <c r="E6778" s="637"/>
      <c r="F6778" s="637"/>
      <c r="G6778" s="637"/>
      <c r="H6778" s="637"/>
      <c r="I6778" s="633"/>
    </row>
    <row r="6779" spans="1:9">
      <c r="A6779" s="669"/>
      <c r="B6779" s="690"/>
      <c r="C6779" s="690"/>
      <c r="D6779" s="690"/>
      <c r="E6779" s="637"/>
      <c r="F6779" s="637"/>
      <c r="G6779" s="637"/>
      <c r="H6779" s="637"/>
      <c r="I6779" s="633"/>
    </row>
    <row r="6780" spans="1:9">
      <c r="A6780" s="669"/>
      <c r="B6780" s="690"/>
      <c r="C6780" s="690"/>
      <c r="D6780" s="690"/>
      <c r="E6780" s="637"/>
      <c r="F6780" s="637"/>
      <c r="G6780" s="637"/>
      <c r="H6780" s="637"/>
      <c r="I6780" s="633"/>
    </row>
    <row r="6781" spans="1:9">
      <c r="A6781" s="669"/>
      <c r="B6781" s="629"/>
      <c r="C6781" s="630"/>
      <c r="D6781" s="630"/>
      <c r="E6781" s="695"/>
      <c r="F6781" s="637"/>
      <c r="G6781" s="637"/>
      <c r="H6781" s="637"/>
      <c r="I6781" s="630"/>
    </row>
    <row r="6782" spans="1:9">
      <c r="A6782" s="669"/>
      <c r="B6782" s="629"/>
      <c r="C6782" s="630"/>
      <c r="D6782" s="630"/>
      <c r="E6782" s="695"/>
      <c r="F6782" s="632"/>
      <c r="G6782" s="632"/>
      <c r="H6782" s="632"/>
      <c r="I6782" s="633"/>
    </row>
    <row r="6783" spans="1:9">
      <c r="A6783" s="669"/>
      <c r="B6783" s="629"/>
      <c r="C6783" s="630"/>
      <c r="D6783" s="630"/>
      <c r="E6783" s="695"/>
      <c r="F6783" s="637"/>
      <c r="G6783" s="637"/>
      <c r="H6783" s="637"/>
      <c r="I6783" s="630"/>
    </row>
    <row r="6784" spans="1:9">
      <c r="A6784" s="669"/>
      <c r="B6784" s="629"/>
      <c r="C6784" s="630"/>
      <c r="D6784" s="630"/>
      <c r="E6784" s="695"/>
      <c r="F6784" s="632"/>
      <c r="G6784" s="632"/>
      <c r="H6784" s="632"/>
      <c r="I6784" s="633"/>
    </row>
    <row r="6785" spans="1:9">
      <c r="A6785" s="669"/>
      <c r="B6785" s="629"/>
      <c r="C6785" s="630"/>
      <c r="D6785" s="630"/>
      <c r="E6785" s="695"/>
      <c r="F6785" s="637"/>
      <c r="G6785" s="637"/>
      <c r="H6785" s="637"/>
      <c r="I6785" s="630"/>
    </row>
    <row r="6786" spans="1:9">
      <c r="A6786" s="669"/>
      <c r="B6786" s="629"/>
      <c r="C6786" s="630"/>
      <c r="D6786" s="630"/>
      <c r="E6786" s="695"/>
      <c r="F6786" s="632"/>
      <c r="G6786" s="632"/>
      <c r="H6786" s="632"/>
      <c r="I6786" s="633"/>
    </row>
    <row r="6787" spans="1:9">
      <c r="A6787" s="669"/>
      <c r="B6787" s="629"/>
      <c r="C6787" s="630"/>
      <c r="D6787" s="630"/>
      <c r="E6787" s="695"/>
      <c r="F6787" s="637"/>
      <c r="G6787" s="637"/>
      <c r="H6787" s="637"/>
      <c r="I6787" s="630"/>
    </row>
    <row r="6788" spans="1:9">
      <c r="A6788" s="669"/>
      <c r="B6788" s="629"/>
      <c r="C6788" s="630"/>
      <c r="D6788" s="630"/>
      <c r="E6788" s="695"/>
      <c r="F6788" s="632"/>
      <c r="G6788" s="632"/>
      <c r="H6788" s="632"/>
      <c r="I6788" s="633"/>
    </row>
    <row r="6789" spans="1:9">
      <c r="A6789" s="669"/>
      <c r="B6789" s="629"/>
      <c r="C6789" s="630"/>
      <c r="D6789" s="630"/>
      <c r="E6789" s="695"/>
      <c r="F6789" s="637"/>
      <c r="G6789" s="637"/>
      <c r="H6789" s="637"/>
      <c r="I6789" s="630"/>
    </row>
    <row r="6790" spans="1:9">
      <c r="A6790" s="669"/>
      <c r="B6790" s="629"/>
      <c r="C6790" s="630"/>
      <c r="D6790" s="630"/>
      <c r="E6790" s="695"/>
      <c r="F6790" s="632"/>
      <c r="G6790" s="632"/>
      <c r="H6790" s="632"/>
      <c r="I6790" s="633"/>
    </row>
    <row r="6791" spans="1:9">
      <c r="A6791" s="669"/>
      <c r="B6791" s="629"/>
      <c r="C6791" s="630"/>
      <c r="D6791" s="630"/>
      <c r="E6791" s="695"/>
      <c r="F6791" s="637"/>
      <c r="G6791" s="637"/>
      <c r="H6791" s="637"/>
      <c r="I6791" s="630"/>
    </row>
    <row r="6792" spans="1:9">
      <c r="A6792" s="669"/>
      <c r="B6792" s="629"/>
      <c r="C6792" s="630"/>
      <c r="D6792" s="630"/>
      <c r="E6792" s="695"/>
      <c r="F6792" s="632"/>
      <c r="G6792" s="632"/>
      <c r="H6792" s="632"/>
      <c r="I6792" s="633"/>
    </row>
    <row r="6793" spans="1:9">
      <c r="A6793" s="669"/>
      <c r="B6793" s="690"/>
      <c r="C6793" s="690"/>
      <c r="D6793" s="690"/>
      <c r="E6793" s="637"/>
      <c r="F6793" s="637"/>
      <c r="G6793" s="637"/>
      <c r="H6793" s="637"/>
      <c r="I6793" s="633"/>
    </row>
    <row r="6794" spans="1:9">
      <c r="A6794" s="669"/>
      <c r="B6794" s="690"/>
      <c r="C6794" s="690"/>
      <c r="D6794" s="690"/>
      <c r="E6794" s="637"/>
      <c r="F6794" s="637"/>
      <c r="G6794" s="637"/>
      <c r="H6794" s="637"/>
      <c r="I6794" s="633"/>
    </row>
    <row r="6795" spans="1:9">
      <c r="A6795" s="669"/>
      <c r="B6795" s="690"/>
      <c r="C6795" s="690"/>
      <c r="D6795" s="690"/>
      <c r="E6795" s="637"/>
      <c r="F6795" s="637"/>
      <c r="G6795" s="637"/>
      <c r="H6795" s="637"/>
      <c r="I6795" s="633"/>
    </row>
    <row r="6796" spans="1:9">
      <c r="A6796" s="669"/>
      <c r="B6796" s="690"/>
      <c r="C6796" s="690"/>
      <c r="D6796" s="690"/>
      <c r="E6796" s="637"/>
      <c r="F6796" s="637"/>
      <c r="G6796" s="637"/>
      <c r="H6796" s="637"/>
      <c r="I6796" s="633"/>
    </row>
    <row r="6797" spans="1:9">
      <c r="A6797" s="669"/>
      <c r="B6797" s="696"/>
      <c r="C6797" s="695"/>
      <c r="D6797" s="695"/>
      <c r="E6797" s="637"/>
      <c r="F6797" s="637"/>
      <c r="G6797" s="637"/>
      <c r="H6797" s="637"/>
      <c r="I6797" s="633"/>
    </row>
    <row r="6798" spans="1:9">
      <c r="A6798" s="669"/>
      <c r="B6798" s="629"/>
      <c r="C6798" s="630"/>
      <c r="D6798" s="630"/>
      <c r="E6798" s="695"/>
      <c r="F6798" s="637"/>
      <c r="G6798" s="637"/>
      <c r="H6798" s="637"/>
      <c r="I6798" s="630"/>
    </row>
    <row r="6799" spans="1:9">
      <c r="A6799" s="669"/>
      <c r="B6799" s="629"/>
      <c r="C6799" s="630"/>
      <c r="D6799" s="630"/>
      <c r="E6799" s="695"/>
      <c r="F6799" s="632"/>
      <c r="G6799" s="632"/>
      <c r="H6799" s="632"/>
      <c r="I6799" s="633"/>
    </row>
    <row r="6800" spans="1:9">
      <c r="A6800" s="669"/>
      <c r="B6800" s="629"/>
      <c r="C6800" s="630"/>
      <c r="D6800" s="630"/>
      <c r="E6800" s="695"/>
      <c r="F6800" s="637"/>
      <c r="G6800" s="637"/>
      <c r="H6800" s="637"/>
      <c r="I6800" s="630"/>
    </row>
    <row r="6801" spans="1:9">
      <c r="A6801" s="669"/>
      <c r="B6801" s="629"/>
      <c r="C6801" s="630"/>
      <c r="D6801" s="630"/>
      <c r="E6801" s="695"/>
      <c r="F6801" s="632"/>
      <c r="G6801" s="632"/>
      <c r="H6801" s="632"/>
      <c r="I6801" s="633"/>
    </row>
    <row r="6802" spans="1:9">
      <c r="A6802" s="669"/>
      <c r="B6802" s="629"/>
      <c r="C6802" s="630"/>
      <c r="D6802" s="630"/>
      <c r="E6802" s="695"/>
      <c r="F6802" s="637"/>
      <c r="G6802" s="637"/>
      <c r="H6802" s="637"/>
      <c r="I6802" s="630"/>
    </row>
    <row r="6803" spans="1:9">
      <c r="A6803" s="669"/>
      <c r="B6803" s="629"/>
      <c r="C6803" s="630"/>
      <c r="D6803" s="630"/>
      <c r="E6803" s="695"/>
      <c r="F6803" s="632"/>
      <c r="G6803" s="632"/>
      <c r="H6803" s="632"/>
      <c r="I6803" s="633"/>
    </row>
    <row r="6804" spans="1:9">
      <c r="A6804" s="669"/>
      <c r="B6804" s="696"/>
      <c r="C6804" s="695"/>
      <c r="D6804" s="695"/>
      <c r="E6804" s="637"/>
      <c r="F6804" s="637"/>
      <c r="G6804" s="637"/>
      <c r="H6804" s="637"/>
      <c r="I6804" s="642"/>
    </row>
    <row r="6805" spans="1:9">
      <c r="A6805" s="669"/>
      <c r="B6805" s="629"/>
      <c r="C6805" s="630"/>
      <c r="D6805" s="630"/>
      <c r="E6805" s="695"/>
      <c r="F6805" s="637"/>
      <c r="G6805" s="637"/>
      <c r="H6805" s="637"/>
      <c r="I6805" s="630"/>
    </row>
    <row r="6806" spans="1:9">
      <c r="A6806" s="669"/>
      <c r="B6806" s="690"/>
      <c r="C6806" s="690"/>
      <c r="D6806" s="690"/>
      <c r="E6806" s="637"/>
      <c r="F6806" s="637"/>
      <c r="G6806" s="637"/>
      <c r="H6806" s="637"/>
      <c r="I6806" s="633"/>
    </row>
    <row r="6807" spans="1:9">
      <c r="A6807" s="669"/>
      <c r="B6807" s="629"/>
      <c r="C6807" s="630"/>
      <c r="D6807" s="630"/>
      <c r="E6807" s="695"/>
      <c r="F6807" s="632"/>
      <c r="G6807" s="632"/>
      <c r="H6807" s="632"/>
      <c r="I6807" s="633"/>
    </row>
    <row r="6808" spans="1:9">
      <c r="A6808" s="697"/>
      <c r="B6808" s="697"/>
      <c r="C6808" s="697"/>
      <c r="D6808" s="697"/>
      <c r="E6808" s="698"/>
      <c r="F6808" s="698"/>
      <c r="I6808" s="697"/>
    </row>
    <row r="6809" spans="1:9">
      <c r="A6809" s="697"/>
      <c r="B6809" s="697"/>
      <c r="C6809" s="697"/>
      <c r="D6809" s="697"/>
      <c r="E6809" s="698"/>
      <c r="F6809" s="698"/>
      <c r="I6809" s="697"/>
    </row>
    <row r="6810" spans="1:9">
      <c r="A6810" s="697"/>
      <c r="B6810" s="697"/>
      <c r="C6810" s="697"/>
      <c r="D6810" s="697"/>
      <c r="E6810" s="698"/>
      <c r="F6810" s="698"/>
      <c r="I6810" s="697"/>
    </row>
    <row r="6811" spans="1:9">
      <c r="A6811" s="697"/>
      <c r="B6811" s="697"/>
      <c r="C6811" s="697"/>
      <c r="D6811" s="697"/>
      <c r="E6811" s="698"/>
      <c r="F6811" s="698"/>
      <c r="I6811" s="697"/>
    </row>
    <row r="6812" spans="1:9">
      <c r="A6812" s="697"/>
      <c r="B6812" s="697"/>
      <c r="C6812" s="697"/>
      <c r="D6812" s="697"/>
      <c r="E6812" s="698"/>
      <c r="F6812" s="698"/>
      <c r="I6812" s="697"/>
    </row>
    <row r="6813" spans="1:9">
      <c r="A6813" s="697"/>
      <c r="B6813" s="697"/>
      <c r="C6813" s="697"/>
      <c r="D6813" s="697"/>
      <c r="E6813" s="698"/>
      <c r="F6813" s="698"/>
      <c r="I6813" s="697"/>
    </row>
    <row r="6814" spans="1:9">
      <c r="A6814" s="697"/>
      <c r="B6814" s="697"/>
      <c r="C6814" s="697"/>
      <c r="D6814" s="697"/>
      <c r="E6814" s="698"/>
      <c r="F6814" s="698"/>
      <c r="I6814" s="697"/>
    </row>
    <row r="6815" spans="1:9">
      <c r="A6815" s="697"/>
      <c r="B6815" s="697"/>
      <c r="C6815" s="697"/>
      <c r="D6815" s="697"/>
      <c r="E6815" s="698"/>
      <c r="F6815" s="698"/>
      <c r="I6815" s="697"/>
    </row>
    <row r="6816" spans="1:9">
      <c r="A6816" s="697"/>
      <c r="B6816" s="697"/>
      <c r="C6816" s="697"/>
      <c r="D6816" s="697"/>
      <c r="E6816" s="698"/>
      <c r="F6816" s="698"/>
      <c r="I6816" s="697"/>
    </row>
    <row r="6817" spans="1:9">
      <c r="A6817" s="697"/>
      <c r="B6817" s="697"/>
      <c r="C6817" s="697"/>
      <c r="D6817" s="697"/>
      <c r="E6817" s="698"/>
      <c r="F6817" s="698"/>
      <c r="I6817" s="697"/>
    </row>
    <row r="6818" spans="1:9">
      <c r="A6818" s="697"/>
      <c r="B6818" s="697"/>
      <c r="C6818" s="697"/>
      <c r="D6818" s="697"/>
      <c r="E6818" s="698"/>
      <c r="F6818" s="698"/>
      <c r="I6818" s="697"/>
    </row>
    <row r="6819" spans="1:9">
      <c r="A6819" s="697"/>
      <c r="B6819" s="697"/>
      <c r="C6819" s="697"/>
      <c r="D6819" s="697"/>
      <c r="E6819" s="698"/>
      <c r="F6819" s="698"/>
      <c r="I6819" s="697"/>
    </row>
    <row r="6820" spans="1:9">
      <c r="A6820" s="697"/>
      <c r="B6820" s="697"/>
      <c r="C6820" s="697"/>
      <c r="D6820" s="697"/>
      <c r="E6820" s="698"/>
      <c r="F6820" s="698"/>
      <c r="I6820" s="697"/>
    </row>
    <row r="6821" spans="1:9">
      <c r="A6821" s="697"/>
      <c r="B6821" s="697"/>
      <c r="C6821" s="697"/>
      <c r="D6821" s="697"/>
      <c r="E6821" s="698"/>
      <c r="F6821" s="698"/>
      <c r="I6821" s="697"/>
    </row>
    <row r="6822" spans="1:9">
      <c r="A6822" s="697"/>
      <c r="B6822" s="697"/>
      <c r="C6822" s="697"/>
      <c r="D6822" s="697"/>
      <c r="E6822" s="698"/>
      <c r="F6822" s="698"/>
      <c r="I6822" s="697"/>
    </row>
    <row r="6823" spans="1:9">
      <c r="A6823" s="697"/>
      <c r="B6823" s="697"/>
      <c r="C6823" s="697"/>
      <c r="D6823" s="697"/>
      <c r="E6823" s="698"/>
      <c r="F6823" s="698"/>
      <c r="I6823" s="697"/>
    </row>
    <row r="6824" spans="1:9">
      <c r="A6824" s="697"/>
      <c r="B6824" s="697"/>
      <c r="C6824" s="697"/>
      <c r="D6824" s="697"/>
      <c r="E6824" s="698"/>
      <c r="F6824" s="698"/>
      <c r="I6824" s="697"/>
    </row>
    <row r="6825" spans="1:9">
      <c r="A6825" s="697"/>
      <c r="B6825" s="697"/>
      <c r="C6825" s="697"/>
      <c r="D6825" s="697"/>
      <c r="E6825" s="698"/>
      <c r="F6825" s="698"/>
      <c r="I6825" s="697"/>
    </row>
    <row r="6826" spans="1:9">
      <c r="A6826" s="697"/>
      <c r="B6826" s="697"/>
      <c r="C6826" s="697"/>
      <c r="D6826" s="697"/>
      <c r="E6826" s="698"/>
      <c r="F6826" s="698"/>
      <c r="I6826" s="697"/>
    </row>
    <row r="6827" spans="1:9">
      <c r="A6827" s="697"/>
      <c r="B6827" s="697"/>
      <c r="C6827" s="697"/>
      <c r="D6827" s="697"/>
      <c r="E6827" s="698"/>
      <c r="F6827" s="698"/>
      <c r="I6827" s="697"/>
    </row>
    <row r="6828" spans="1:9">
      <c r="A6828" s="697"/>
      <c r="B6828" s="697"/>
      <c r="C6828" s="697"/>
      <c r="D6828" s="697"/>
      <c r="E6828" s="698"/>
      <c r="F6828" s="698"/>
      <c r="I6828" s="697"/>
    </row>
    <row r="6829" spans="1:9">
      <c r="A6829" s="697"/>
      <c r="B6829" s="697"/>
      <c r="C6829" s="697"/>
      <c r="D6829" s="697"/>
      <c r="E6829" s="698"/>
      <c r="F6829" s="698"/>
      <c r="I6829" s="697"/>
    </row>
    <row r="6830" spans="1:9">
      <c r="A6830" s="697"/>
      <c r="B6830" s="697"/>
      <c r="C6830" s="697"/>
      <c r="D6830" s="697"/>
      <c r="E6830" s="698"/>
      <c r="F6830" s="698"/>
      <c r="I6830" s="697"/>
    </row>
    <row r="6831" spans="1:9">
      <c r="A6831" s="697"/>
      <c r="B6831" s="697"/>
      <c r="C6831" s="697"/>
      <c r="D6831" s="697"/>
      <c r="E6831" s="698"/>
      <c r="F6831" s="698"/>
      <c r="I6831" s="697"/>
    </row>
    <row r="6832" spans="1:9">
      <c r="A6832" s="697"/>
      <c r="B6832" s="697"/>
      <c r="C6832" s="697"/>
      <c r="D6832" s="697"/>
      <c r="E6832" s="698"/>
      <c r="F6832" s="698"/>
      <c r="I6832" s="697"/>
    </row>
    <row r="6833" spans="1:9">
      <c r="A6833" s="697"/>
      <c r="B6833" s="697"/>
      <c r="C6833" s="697"/>
      <c r="D6833" s="697"/>
      <c r="E6833" s="698"/>
      <c r="F6833" s="698"/>
      <c r="I6833" s="697"/>
    </row>
    <row r="6834" spans="1:9">
      <c r="A6834" s="697"/>
      <c r="B6834" s="697"/>
      <c r="C6834" s="697"/>
      <c r="D6834" s="697"/>
      <c r="E6834" s="698"/>
      <c r="F6834" s="698"/>
      <c r="I6834" s="697"/>
    </row>
    <row r="6835" spans="1:9">
      <c r="A6835" s="697"/>
      <c r="B6835" s="697"/>
      <c r="C6835" s="697"/>
      <c r="D6835" s="697"/>
      <c r="E6835" s="698"/>
      <c r="F6835" s="698"/>
      <c r="I6835" s="697"/>
    </row>
    <row r="6836" spans="1:9">
      <c r="A6836" s="697"/>
      <c r="B6836" s="697"/>
      <c r="C6836" s="697"/>
      <c r="D6836" s="697"/>
      <c r="E6836" s="698"/>
      <c r="F6836" s="698"/>
      <c r="I6836" s="697"/>
    </row>
    <row r="6837" spans="1:9">
      <c r="A6837" s="697"/>
      <c r="B6837" s="697"/>
      <c r="C6837" s="697"/>
      <c r="D6837" s="697"/>
      <c r="E6837" s="698"/>
      <c r="F6837" s="698"/>
      <c r="I6837" s="697"/>
    </row>
    <row r="6838" spans="1:9">
      <c r="A6838" s="697"/>
      <c r="B6838" s="697"/>
      <c r="C6838" s="697"/>
      <c r="D6838" s="697"/>
      <c r="E6838" s="698"/>
      <c r="F6838" s="698"/>
      <c r="I6838" s="697"/>
    </row>
    <row r="6839" spans="1:9">
      <c r="A6839" s="697"/>
      <c r="B6839" s="697"/>
      <c r="C6839" s="697"/>
      <c r="D6839" s="697"/>
      <c r="E6839" s="698"/>
      <c r="F6839" s="698"/>
      <c r="I6839" s="697"/>
    </row>
    <row r="6840" spans="1:9">
      <c r="A6840" s="697"/>
      <c r="B6840" s="697"/>
      <c r="C6840" s="697"/>
      <c r="D6840" s="697"/>
      <c r="E6840" s="698"/>
      <c r="F6840" s="698"/>
      <c r="I6840" s="697"/>
    </row>
    <row r="6841" spans="1:9">
      <c r="A6841" s="697"/>
      <c r="B6841" s="697"/>
      <c r="C6841" s="697"/>
      <c r="D6841" s="697"/>
      <c r="E6841" s="698"/>
      <c r="F6841" s="698"/>
      <c r="I6841" s="697"/>
    </row>
    <row r="6842" spans="1:9">
      <c r="A6842" s="697"/>
      <c r="B6842" s="697"/>
      <c r="C6842" s="697"/>
      <c r="D6842" s="697"/>
      <c r="E6842" s="698"/>
      <c r="F6842" s="698"/>
      <c r="I6842" s="697"/>
    </row>
    <row r="6843" spans="1:9">
      <c r="A6843" s="697"/>
      <c r="B6843" s="697"/>
      <c r="C6843" s="697"/>
      <c r="D6843" s="697"/>
      <c r="E6843" s="698"/>
      <c r="F6843" s="698"/>
      <c r="I6843" s="697"/>
    </row>
    <row r="6844" spans="1:9">
      <c r="A6844" s="697"/>
      <c r="B6844" s="697"/>
      <c r="C6844" s="697"/>
      <c r="D6844" s="697"/>
      <c r="E6844" s="698"/>
      <c r="F6844" s="698"/>
      <c r="I6844" s="697"/>
    </row>
    <row r="6845" spans="1:9">
      <c r="A6845" s="697"/>
      <c r="B6845" s="697"/>
      <c r="C6845" s="697"/>
      <c r="D6845" s="697"/>
      <c r="E6845" s="698"/>
      <c r="F6845" s="698"/>
      <c r="I6845" s="697"/>
    </row>
    <row r="6846" spans="1:9">
      <c r="A6846" s="697"/>
      <c r="B6846" s="697"/>
      <c r="C6846" s="697"/>
      <c r="D6846" s="697"/>
      <c r="E6846" s="698"/>
      <c r="F6846" s="698"/>
      <c r="I6846" s="697"/>
    </row>
    <row r="6847" spans="1:9">
      <c r="A6847" s="697"/>
      <c r="B6847" s="697"/>
      <c r="C6847" s="697"/>
      <c r="D6847" s="697"/>
      <c r="E6847" s="698"/>
      <c r="F6847" s="698"/>
      <c r="I6847" s="697"/>
    </row>
    <row r="6848" spans="1:9">
      <c r="A6848" s="697"/>
      <c r="B6848" s="697"/>
      <c r="C6848" s="697"/>
      <c r="D6848" s="697"/>
      <c r="E6848" s="698"/>
      <c r="F6848" s="698"/>
      <c r="I6848" s="697"/>
    </row>
    <row r="6849" spans="1:9">
      <c r="A6849" s="697"/>
      <c r="B6849" s="697"/>
      <c r="C6849" s="697"/>
      <c r="D6849" s="697"/>
      <c r="E6849" s="698"/>
      <c r="F6849" s="698"/>
      <c r="I6849" s="697"/>
    </row>
    <row r="6850" spans="1:9">
      <c r="A6850" s="697"/>
      <c r="B6850" s="697"/>
      <c r="C6850" s="697"/>
      <c r="D6850" s="697"/>
      <c r="E6850" s="698"/>
      <c r="F6850" s="698"/>
      <c r="I6850" s="697"/>
    </row>
    <row r="6851" spans="1:9">
      <c r="A6851" s="697"/>
      <c r="B6851" s="697"/>
      <c r="C6851" s="697"/>
      <c r="D6851" s="697"/>
      <c r="E6851" s="698"/>
      <c r="F6851" s="698"/>
      <c r="I6851" s="697"/>
    </row>
    <row r="6852" spans="1:9">
      <c r="A6852" s="697"/>
      <c r="B6852" s="697"/>
      <c r="C6852" s="697"/>
      <c r="D6852" s="697"/>
      <c r="E6852" s="698"/>
      <c r="F6852" s="698"/>
      <c r="I6852" s="697"/>
    </row>
    <row r="6853" spans="1:9">
      <c r="A6853" s="697"/>
      <c r="B6853" s="697"/>
      <c r="C6853" s="697"/>
      <c r="D6853" s="697"/>
      <c r="E6853" s="698"/>
      <c r="F6853" s="698"/>
      <c r="I6853" s="697"/>
    </row>
    <row r="6854" spans="1:9">
      <c r="A6854" s="697"/>
      <c r="B6854" s="697"/>
      <c r="C6854" s="697"/>
      <c r="D6854" s="697"/>
      <c r="E6854" s="698"/>
      <c r="F6854" s="698"/>
      <c r="I6854" s="697"/>
    </row>
    <row r="6855" spans="1:9">
      <c r="A6855" s="697"/>
      <c r="B6855" s="697"/>
      <c r="C6855" s="697"/>
      <c r="D6855" s="697"/>
      <c r="E6855" s="698"/>
      <c r="F6855" s="698"/>
      <c r="I6855" s="697"/>
    </row>
    <row r="6856" spans="1:9">
      <c r="A6856" s="697"/>
      <c r="B6856" s="697"/>
      <c r="C6856" s="697"/>
      <c r="D6856" s="697"/>
      <c r="E6856" s="698"/>
      <c r="F6856" s="698"/>
      <c r="I6856" s="697"/>
    </row>
    <row r="6857" spans="1:9">
      <c r="A6857" s="697"/>
      <c r="B6857" s="697"/>
      <c r="C6857" s="697"/>
      <c r="D6857" s="697"/>
      <c r="E6857" s="698"/>
      <c r="F6857" s="698"/>
      <c r="I6857" s="697"/>
    </row>
    <row r="6858" spans="1:9">
      <c r="A6858" s="697"/>
      <c r="B6858" s="697"/>
      <c r="C6858" s="697"/>
      <c r="D6858" s="697"/>
      <c r="E6858" s="698"/>
      <c r="F6858" s="698"/>
      <c r="I6858" s="697"/>
    </row>
    <row r="6859" spans="1:9">
      <c r="A6859" s="697"/>
      <c r="B6859" s="697"/>
      <c r="C6859" s="697"/>
      <c r="D6859" s="697"/>
      <c r="E6859" s="698"/>
      <c r="F6859" s="698"/>
      <c r="I6859" s="697"/>
    </row>
    <row r="6860" spans="1:9">
      <c r="A6860" s="697"/>
      <c r="B6860" s="697"/>
      <c r="C6860" s="697"/>
      <c r="D6860" s="697"/>
      <c r="E6860" s="698"/>
      <c r="F6860" s="698"/>
      <c r="I6860" s="697"/>
    </row>
    <row r="6861" spans="1:9">
      <c r="A6861" s="697"/>
      <c r="B6861" s="697"/>
      <c r="C6861" s="697"/>
      <c r="D6861" s="697"/>
      <c r="E6861" s="698"/>
      <c r="F6861" s="698"/>
      <c r="I6861" s="697"/>
    </row>
    <row r="6862" spans="1:9">
      <c r="A6862" s="697"/>
      <c r="B6862" s="697"/>
      <c r="C6862" s="697"/>
      <c r="D6862" s="697"/>
      <c r="E6862" s="698"/>
      <c r="F6862" s="698"/>
      <c r="I6862" s="697"/>
    </row>
    <row r="6863" spans="1:9">
      <c r="A6863" s="697"/>
      <c r="B6863" s="697"/>
      <c r="C6863" s="697"/>
      <c r="D6863" s="697"/>
      <c r="E6863" s="698"/>
      <c r="F6863" s="698"/>
      <c r="I6863" s="697"/>
    </row>
    <row r="6864" spans="1:9">
      <c r="A6864" s="697"/>
      <c r="B6864" s="697"/>
      <c r="C6864" s="697"/>
      <c r="D6864" s="697"/>
      <c r="E6864" s="698"/>
      <c r="F6864" s="698"/>
      <c r="I6864" s="697"/>
    </row>
    <row r="6865" spans="1:9">
      <c r="A6865" s="697"/>
      <c r="B6865" s="697"/>
      <c r="C6865" s="697"/>
      <c r="D6865" s="697"/>
      <c r="E6865" s="698"/>
      <c r="F6865" s="698"/>
      <c r="I6865" s="697"/>
    </row>
    <row r="6866" spans="1:9">
      <c r="A6866" s="697"/>
      <c r="B6866" s="697"/>
      <c r="C6866" s="697"/>
      <c r="D6866" s="697"/>
      <c r="E6866" s="698"/>
      <c r="F6866" s="698"/>
      <c r="I6866" s="697"/>
    </row>
    <row r="6867" spans="1:9">
      <c r="A6867" s="697"/>
      <c r="B6867" s="697"/>
      <c r="C6867" s="697"/>
      <c r="D6867" s="697"/>
      <c r="E6867" s="698"/>
      <c r="F6867" s="698"/>
      <c r="I6867" s="697"/>
    </row>
    <row r="6868" spans="1:9">
      <c r="A6868" s="697"/>
      <c r="B6868" s="697"/>
      <c r="C6868" s="697"/>
      <c r="D6868" s="697"/>
      <c r="E6868" s="698"/>
      <c r="F6868" s="698"/>
      <c r="I6868" s="697"/>
    </row>
    <row r="6869" spans="1:9">
      <c r="A6869" s="697"/>
      <c r="B6869" s="697"/>
      <c r="C6869" s="697"/>
      <c r="D6869" s="697"/>
      <c r="E6869" s="698"/>
      <c r="F6869" s="698"/>
      <c r="I6869" s="697"/>
    </row>
    <row r="6870" spans="1:9">
      <c r="A6870" s="697"/>
      <c r="B6870" s="697"/>
      <c r="C6870" s="697"/>
      <c r="D6870" s="697"/>
      <c r="E6870" s="698"/>
      <c r="F6870" s="698"/>
      <c r="I6870" s="697"/>
    </row>
    <row r="6871" spans="1:9">
      <c r="A6871" s="697"/>
      <c r="B6871" s="697"/>
      <c r="C6871" s="697"/>
      <c r="D6871" s="697"/>
      <c r="E6871" s="698"/>
      <c r="F6871" s="698"/>
      <c r="I6871" s="697"/>
    </row>
    <row r="6872" spans="1:9">
      <c r="A6872" s="697"/>
      <c r="B6872" s="697"/>
      <c r="C6872" s="697"/>
      <c r="D6872" s="697"/>
      <c r="E6872" s="698"/>
      <c r="F6872" s="698"/>
      <c r="I6872" s="697"/>
    </row>
    <row r="6873" spans="1:9">
      <c r="A6873" s="697"/>
      <c r="B6873" s="697"/>
      <c r="C6873" s="697"/>
      <c r="D6873" s="697"/>
      <c r="E6873" s="698"/>
      <c r="F6873" s="698"/>
      <c r="I6873" s="697"/>
    </row>
    <row r="6874" spans="1:9">
      <c r="A6874" s="697"/>
      <c r="B6874" s="697"/>
      <c r="C6874" s="697"/>
      <c r="D6874" s="697"/>
      <c r="E6874" s="698"/>
      <c r="F6874" s="698"/>
      <c r="I6874" s="697"/>
    </row>
    <row r="6875" spans="1:9">
      <c r="A6875" s="697"/>
      <c r="B6875" s="697"/>
      <c r="C6875" s="697"/>
      <c r="D6875" s="697"/>
      <c r="E6875" s="698"/>
      <c r="F6875" s="698"/>
      <c r="I6875" s="697"/>
    </row>
    <row r="6876" spans="1:9">
      <c r="A6876" s="697"/>
      <c r="B6876" s="697"/>
      <c r="C6876" s="697"/>
      <c r="D6876" s="697"/>
      <c r="E6876" s="698"/>
      <c r="F6876" s="698"/>
      <c r="I6876" s="697"/>
    </row>
    <row r="6877" spans="1:9">
      <c r="A6877" s="697"/>
      <c r="B6877" s="697"/>
      <c r="C6877" s="697"/>
      <c r="D6877" s="697"/>
      <c r="E6877" s="698"/>
      <c r="F6877" s="698"/>
      <c r="I6877" s="697"/>
    </row>
    <row r="6878" spans="1:9">
      <c r="A6878" s="697"/>
      <c r="B6878" s="697"/>
      <c r="C6878" s="697"/>
      <c r="D6878" s="697"/>
      <c r="E6878" s="698"/>
      <c r="F6878" s="698"/>
      <c r="I6878" s="697"/>
    </row>
    <row r="6879" spans="1:9">
      <c r="A6879" s="697"/>
      <c r="B6879" s="697"/>
      <c r="C6879" s="697"/>
      <c r="D6879" s="697"/>
      <c r="E6879" s="698"/>
      <c r="F6879" s="698"/>
      <c r="I6879" s="697"/>
    </row>
    <row r="6880" spans="1:9">
      <c r="A6880" s="697"/>
      <c r="B6880" s="697"/>
      <c r="C6880" s="697"/>
      <c r="D6880" s="697"/>
      <c r="E6880" s="698"/>
      <c r="F6880" s="698"/>
      <c r="I6880" s="697"/>
    </row>
    <row r="6881" spans="1:9">
      <c r="A6881" s="697"/>
      <c r="B6881" s="697"/>
      <c r="C6881" s="697"/>
      <c r="D6881" s="697"/>
      <c r="E6881" s="698"/>
      <c r="F6881" s="698"/>
      <c r="I6881" s="697"/>
    </row>
    <row r="6882" spans="1:9">
      <c r="A6882" s="697"/>
      <c r="B6882" s="697"/>
      <c r="C6882" s="697"/>
      <c r="D6882" s="697"/>
      <c r="E6882" s="698"/>
      <c r="F6882" s="698"/>
      <c r="I6882" s="697"/>
    </row>
    <row r="6883" spans="1:9">
      <c r="A6883" s="697"/>
      <c r="B6883" s="697"/>
      <c r="C6883" s="697"/>
      <c r="D6883" s="697"/>
      <c r="E6883" s="698"/>
      <c r="F6883" s="698"/>
      <c r="I6883" s="697"/>
    </row>
    <row r="6884" spans="1:9">
      <c r="A6884" s="697"/>
      <c r="B6884" s="697"/>
      <c r="C6884" s="697"/>
      <c r="D6884" s="697"/>
      <c r="E6884" s="698"/>
      <c r="F6884" s="698"/>
      <c r="I6884" s="697"/>
    </row>
    <row r="6885" spans="1:9">
      <c r="A6885" s="697"/>
      <c r="B6885" s="697"/>
      <c r="C6885" s="697"/>
      <c r="D6885" s="697"/>
      <c r="E6885" s="698"/>
      <c r="F6885" s="698"/>
      <c r="I6885" s="697"/>
    </row>
    <row r="6886" spans="1:9">
      <c r="A6886" s="697"/>
      <c r="B6886" s="697"/>
      <c r="C6886" s="697"/>
      <c r="D6886" s="697"/>
      <c r="E6886" s="698"/>
      <c r="F6886" s="698"/>
      <c r="I6886" s="697"/>
    </row>
    <row r="6887" spans="1:9">
      <c r="A6887" s="697"/>
      <c r="B6887" s="697"/>
      <c r="C6887" s="697"/>
      <c r="D6887" s="697"/>
      <c r="E6887" s="698"/>
      <c r="F6887" s="698"/>
      <c r="I6887" s="697"/>
    </row>
    <row r="6888" spans="1:9">
      <c r="A6888" s="697"/>
      <c r="B6888" s="697"/>
      <c r="C6888" s="697"/>
      <c r="D6888" s="697"/>
      <c r="E6888" s="698"/>
      <c r="F6888" s="698"/>
      <c r="I6888" s="697"/>
    </row>
    <row r="6889" spans="1:9">
      <c r="A6889" s="697"/>
      <c r="B6889" s="697"/>
      <c r="C6889" s="697"/>
      <c r="D6889" s="697"/>
      <c r="E6889" s="698"/>
      <c r="F6889" s="698"/>
      <c r="I6889" s="697"/>
    </row>
    <row r="6890" spans="1:9">
      <c r="A6890" s="697"/>
      <c r="B6890" s="697"/>
      <c r="C6890" s="697"/>
      <c r="D6890" s="697"/>
      <c r="E6890" s="698"/>
      <c r="F6890" s="698"/>
      <c r="I6890" s="697"/>
    </row>
    <row r="6891" spans="1:9">
      <c r="A6891" s="697"/>
      <c r="B6891" s="697"/>
      <c r="C6891" s="697"/>
      <c r="D6891" s="697"/>
      <c r="E6891" s="698"/>
      <c r="F6891" s="698"/>
      <c r="I6891" s="697"/>
    </row>
    <row r="6892" spans="1:9">
      <c r="A6892" s="697"/>
      <c r="B6892" s="697"/>
      <c r="C6892" s="697"/>
      <c r="D6892" s="697"/>
      <c r="E6892" s="698"/>
      <c r="F6892" s="698"/>
      <c r="I6892" s="697"/>
    </row>
    <row r="6893" spans="1:9">
      <c r="A6893" s="697"/>
      <c r="B6893" s="697"/>
      <c r="C6893" s="697"/>
      <c r="D6893" s="697"/>
      <c r="E6893" s="698"/>
      <c r="F6893" s="698"/>
      <c r="I6893" s="697"/>
    </row>
    <row r="6894" spans="1:9">
      <c r="A6894" s="697"/>
      <c r="B6894" s="697"/>
      <c r="C6894" s="697"/>
      <c r="D6894" s="697"/>
      <c r="E6894" s="698"/>
      <c r="F6894" s="698"/>
      <c r="I6894" s="697"/>
    </row>
    <row r="6895" spans="1:9">
      <c r="A6895" s="697"/>
      <c r="B6895" s="697"/>
      <c r="C6895" s="697"/>
      <c r="D6895" s="697"/>
      <c r="E6895" s="698"/>
      <c r="F6895" s="698"/>
      <c r="I6895" s="697"/>
    </row>
    <row r="6896" spans="1:9">
      <c r="A6896" s="697"/>
      <c r="B6896" s="697"/>
      <c r="C6896" s="697"/>
      <c r="D6896" s="697"/>
      <c r="E6896" s="698"/>
      <c r="F6896" s="698"/>
      <c r="I6896" s="697"/>
    </row>
    <row r="6897" spans="1:9">
      <c r="A6897" s="697"/>
      <c r="B6897" s="697"/>
      <c r="C6897" s="697"/>
      <c r="D6897" s="697"/>
      <c r="E6897" s="698"/>
      <c r="F6897" s="698"/>
      <c r="I6897" s="697"/>
    </row>
    <row r="6898" spans="1:9">
      <c r="A6898" s="697"/>
      <c r="B6898" s="697"/>
      <c r="C6898" s="697"/>
      <c r="D6898" s="697"/>
      <c r="E6898" s="698"/>
      <c r="F6898" s="698"/>
      <c r="I6898" s="697"/>
    </row>
    <row r="6899" spans="1:9">
      <c r="A6899" s="697"/>
      <c r="B6899" s="697"/>
      <c r="C6899" s="697"/>
      <c r="D6899" s="697"/>
      <c r="E6899" s="698"/>
      <c r="F6899" s="698"/>
      <c r="I6899" s="697"/>
    </row>
    <row r="6900" spans="1:9">
      <c r="A6900" s="697"/>
      <c r="B6900" s="697"/>
      <c r="C6900" s="697"/>
      <c r="D6900" s="697"/>
      <c r="E6900" s="698"/>
      <c r="F6900" s="698"/>
      <c r="I6900" s="697"/>
    </row>
    <row r="6901" spans="1:9">
      <c r="A6901" s="697"/>
      <c r="B6901" s="697"/>
      <c r="C6901" s="697"/>
      <c r="D6901" s="697"/>
      <c r="E6901" s="698"/>
      <c r="F6901" s="698"/>
      <c r="I6901" s="697"/>
    </row>
    <row r="6902" spans="1:9">
      <c r="A6902" s="697"/>
      <c r="B6902" s="697"/>
      <c r="C6902" s="697"/>
      <c r="D6902" s="697"/>
      <c r="E6902" s="698"/>
      <c r="F6902" s="698"/>
      <c r="I6902" s="697"/>
    </row>
    <row r="6903" spans="1:9">
      <c r="A6903" s="697"/>
      <c r="B6903" s="697"/>
      <c r="C6903" s="697"/>
      <c r="D6903" s="697"/>
      <c r="E6903" s="698"/>
      <c r="F6903" s="698"/>
      <c r="I6903" s="697"/>
    </row>
    <row r="6904" spans="1:9">
      <c r="A6904" s="697"/>
      <c r="B6904" s="697"/>
      <c r="C6904" s="697"/>
      <c r="D6904" s="697"/>
      <c r="E6904" s="698"/>
      <c r="F6904" s="698"/>
      <c r="I6904" s="697"/>
    </row>
    <row r="6905" spans="1:9">
      <c r="A6905" s="697"/>
      <c r="B6905" s="697"/>
      <c r="C6905" s="697"/>
      <c r="D6905" s="697"/>
      <c r="E6905" s="698"/>
      <c r="F6905" s="698"/>
      <c r="I6905" s="697"/>
    </row>
    <row r="6906" spans="1:9">
      <c r="A6906" s="697"/>
      <c r="B6906" s="697"/>
      <c r="C6906" s="697"/>
      <c r="D6906" s="697"/>
      <c r="E6906" s="698"/>
      <c r="F6906" s="698"/>
      <c r="I6906" s="697"/>
    </row>
    <row r="6907" spans="1:9">
      <c r="A6907" s="697"/>
      <c r="B6907" s="697"/>
      <c r="C6907" s="697"/>
      <c r="D6907" s="697"/>
      <c r="E6907" s="698"/>
      <c r="F6907" s="698"/>
      <c r="I6907" s="697"/>
    </row>
    <row r="6908" spans="1:9">
      <c r="A6908" s="697"/>
      <c r="B6908" s="697"/>
      <c r="C6908" s="697"/>
      <c r="D6908" s="697"/>
      <c r="E6908" s="698"/>
      <c r="F6908" s="698"/>
      <c r="I6908" s="697"/>
    </row>
    <row r="6909" spans="1:9">
      <c r="A6909" s="697"/>
      <c r="B6909" s="697"/>
      <c r="C6909" s="697"/>
      <c r="D6909" s="697"/>
      <c r="E6909" s="698"/>
      <c r="F6909" s="698"/>
      <c r="I6909" s="697"/>
    </row>
    <row r="6910" spans="1:9">
      <c r="A6910" s="697"/>
      <c r="B6910" s="697"/>
      <c r="C6910" s="697"/>
      <c r="D6910" s="697"/>
      <c r="E6910" s="698"/>
      <c r="F6910" s="698"/>
      <c r="I6910" s="697"/>
    </row>
    <row r="6911" spans="1:9">
      <c r="A6911" s="697"/>
      <c r="B6911" s="697"/>
      <c r="C6911" s="697"/>
      <c r="D6911" s="697"/>
      <c r="E6911" s="698"/>
      <c r="F6911" s="698"/>
      <c r="I6911" s="697"/>
    </row>
    <row r="6912" spans="1:9">
      <c r="A6912" s="697"/>
      <c r="B6912" s="697"/>
      <c r="C6912" s="697"/>
      <c r="D6912" s="697"/>
      <c r="E6912" s="698"/>
      <c r="F6912" s="698"/>
      <c r="I6912" s="697"/>
    </row>
    <row r="6913" spans="1:9">
      <c r="A6913" s="697"/>
      <c r="B6913" s="697"/>
      <c r="C6913" s="697"/>
      <c r="D6913" s="697"/>
      <c r="E6913" s="698"/>
      <c r="F6913" s="698"/>
      <c r="I6913" s="697"/>
    </row>
    <row r="6914" spans="1:9">
      <c r="A6914" s="697"/>
      <c r="B6914" s="697"/>
      <c r="C6914" s="697"/>
      <c r="D6914" s="697"/>
      <c r="E6914" s="698"/>
      <c r="F6914" s="698"/>
      <c r="I6914" s="697"/>
    </row>
    <row r="6915" spans="1:9">
      <c r="A6915" s="697"/>
      <c r="B6915" s="697"/>
      <c r="C6915" s="697"/>
      <c r="D6915" s="697"/>
      <c r="E6915" s="698"/>
      <c r="F6915" s="698"/>
      <c r="I6915" s="697"/>
    </row>
    <row r="6916" spans="1:9">
      <c r="A6916" s="697"/>
      <c r="B6916" s="697"/>
      <c r="C6916" s="697"/>
      <c r="D6916" s="697"/>
      <c r="E6916" s="698"/>
      <c r="F6916" s="698"/>
      <c r="I6916" s="697"/>
    </row>
    <row r="6917" spans="1:9">
      <c r="A6917" s="697"/>
      <c r="B6917" s="697"/>
      <c r="C6917" s="697"/>
      <c r="D6917" s="697"/>
      <c r="E6917" s="698"/>
      <c r="F6917" s="698"/>
      <c r="I6917" s="697"/>
    </row>
    <row r="6918" spans="1:9">
      <c r="A6918" s="697"/>
      <c r="B6918" s="697"/>
      <c r="C6918" s="697"/>
      <c r="D6918" s="697"/>
      <c r="E6918" s="698"/>
      <c r="F6918" s="698"/>
      <c r="I6918" s="697"/>
    </row>
    <row r="6919" spans="1:9">
      <c r="A6919" s="697"/>
      <c r="B6919" s="697"/>
      <c r="C6919" s="697"/>
      <c r="D6919" s="697"/>
      <c r="E6919" s="698"/>
      <c r="F6919" s="698"/>
      <c r="I6919" s="697"/>
    </row>
    <row r="6920" spans="1:9">
      <c r="A6920" s="697"/>
      <c r="B6920" s="697"/>
      <c r="C6920" s="697"/>
      <c r="D6920" s="697"/>
      <c r="E6920" s="698"/>
      <c r="F6920" s="698"/>
      <c r="I6920" s="697"/>
    </row>
    <row r="6921" spans="1:9">
      <c r="A6921" s="697"/>
      <c r="B6921" s="697"/>
      <c r="C6921" s="697"/>
      <c r="D6921" s="697"/>
      <c r="E6921" s="698"/>
      <c r="F6921" s="698"/>
      <c r="I6921" s="697"/>
    </row>
    <row r="6922" spans="1:9">
      <c r="A6922" s="697"/>
      <c r="B6922" s="697"/>
      <c r="C6922" s="697"/>
      <c r="D6922" s="697"/>
      <c r="E6922" s="698"/>
      <c r="F6922" s="698"/>
      <c r="I6922" s="697"/>
    </row>
    <row r="6923" spans="1:9">
      <c r="A6923" s="697"/>
      <c r="B6923" s="697"/>
      <c r="C6923" s="697"/>
      <c r="D6923" s="697"/>
      <c r="E6923" s="698"/>
      <c r="F6923" s="698"/>
      <c r="I6923" s="697"/>
    </row>
    <row r="6924" spans="1:9">
      <c r="A6924" s="697"/>
      <c r="B6924" s="697"/>
      <c r="C6924" s="697"/>
      <c r="D6924" s="697"/>
      <c r="E6924" s="698"/>
      <c r="F6924" s="698"/>
      <c r="I6924" s="697"/>
    </row>
    <row r="6925" spans="1:9">
      <c r="A6925" s="697"/>
      <c r="B6925" s="697"/>
      <c r="C6925" s="697"/>
      <c r="D6925" s="697"/>
      <c r="E6925" s="698"/>
      <c r="F6925" s="698"/>
      <c r="I6925" s="697"/>
    </row>
    <row r="6926" spans="1:9">
      <c r="A6926" s="697"/>
      <c r="B6926" s="697"/>
      <c r="C6926" s="697"/>
      <c r="D6926" s="697"/>
      <c r="E6926" s="698"/>
      <c r="F6926" s="698"/>
      <c r="I6926" s="697"/>
    </row>
    <row r="6927" spans="1:9">
      <c r="A6927" s="697"/>
      <c r="B6927" s="697"/>
      <c r="C6927" s="697"/>
      <c r="D6927" s="697"/>
      <c r="E6927" s="698"/>
      <c r="F6927" s="698"/>
      <c r="I6927" s="697"/>
    </row>
    <row r="6928" spans="1:9">
      <c r="A6928" s="697"/>
      <c r="B6928" s="697"/>
      <c r="C6928" s="697"/>
      <c r="D6928" s="697"/>
      <c r="E6928" s="698"/>
      <c r="F6928" s="698"/>
      <c r="I6928" s="697"/>
    </row>
    <row r="6929" spans="1:9">
      <c r="A6929" s="697"/>
      <c r="B6929" s="697"/>
      <c r="C6929" s="697"/>
      <c r="D6929" s="697"/>
      <c r="E6929" s="698"/>
      <c r="F6929" s="698"/>
      <c r="I6929" s="697"/>
    </row>
    <row r="6930" spans="1:9">
      <c r="A6930" s="697"/>
      <c r="B6930" s="697"/>
      <c r="C6930" s="697"/>
      <c r="D6930" s="697"/>
      <c r="E6930" s="698"/>
      <c r="F6930" s="698"/>
      <c r="I6930" s="697"/>
    </row>
    <row r="6931" spans="1:9">
      <c r="A6931" s="697"/>
      <c r="B6931" s="697"/>
      <c r="C6931" s="697"/>
      <c r="D6931" s="697"/>
      <c r="E6931" s="698"/>
      <c r="F6931" s="698"/>
      <c r="I6931" s="697"/>
    </row>
    <row r="6932" spans="1:9">
      <c r="A6932" s="697"/>
      <c r="B6932" s="697"/>
      <c r="C6932" s="697"/>
      <c r="D6932" s="697"/>
      <c r="E6932" s="698"/>
      <c r="F6932" s="698"/>
      <c r="I6932" s="697"/>
    </row>
    <row r="6933" spans="1:9">
      <c r="A6933" s="697"/>
      <c r="B6933" s="697"/>
      <c r="C6933" s="697"/>
      <c r="D6933" s="697"/>
      <c r="E6933" s="698"/>
      <c r="F6933" s="698"/>
      <c r="I6933" s="697"/>
    </row>
    <row r="6934" spans="1:9">
      <c r="A6934" s="697"/>
      <c r="B6934" s="697"/>
      <c r="C6934" s="697"/>
      <c r="D6934" s="697"/>
      <c r="E6934" s="698"/>
      <c r="F6934" s="698"/>
      <c r="I6934" s="697"/>
    </row>
    <row r="6935" spans="1:9">
      <c r="A6935" s="697"/>
      <c r="B6935" s="697"/>
      <c r="C6935" s="697"/>
      <c r="D6935" s="697"/>
      <c r="E6935" s="698"/>
      <c r="F6935" s="698"/>
      <c r="I6935" s="697"/>
    </row>
    <row r="6936" spans="1:9">
      <c r="A6936" s="697"/>
      <c r="B6936" s="697"/>
      <c r="C6936" s="697"/>
      <c r="D6936" s="697"/>
      <c r="E6936" s="698"/>
      <c r="F6936" s="698"/>
      <c r="I6936" s="697"/>
    </row>
    <row r="6937" spans="1:9">
      <c r="A6937" s="697"/>
      <c r="B6937" s="697"/>
      <c r="C6937" s="697"/>
      <c r="D6937" s="697"/>
      <c r="E6937" s="698"/>
      <c r="F6937" s="698"/>
      <c r="I6937" s="697"/>
    </row>
    <row r="6938" spans="1:9">
      <c r="A6938" s="697"/>
      <c r="B6938" s="697"/>
      <c r="C6938" s="697"/>
      <c r="D6938" s="697"/>
      <c r="E6938" s="698"/>
      <c r="F6938" s="698"/>
      <c r="I6938" s="697"/>
    </row>
    <row r="6939" spans="1:9">
      <c r="A6939" s="697"/>
      <c r="B6939" s="697"/>
      <c r="C6939" s="697"/>
      <c r="D6939" s="697"/>
      <c r="E6939" s="698"/>
      <c r="F6939" s="698"/>
      <c r="I6939" s="697"/>
    </row>
    <row r="6940" spans="1:9">
      <c r="A6940" s="697"/>
      <c r="B6940" s="697"/>
      <c r="C6940" s="697"/>
      <c r="D6940" s="697"/>
      <c r="E6940" s="698"/>
      <c r="F6940" s="698"/>
      <c r="I6940" s="697"/>
    </row>
    <row r="6941" spans="1:9">
      <c r="A6941" s="697"/>
      <c r="B6941" s="697"/>
      <c r="C6941" s="697"/>
      <c r="D6941" s="697"/>
      <c r="E6941" s="698"/>
      <c r="F6941" s="698"/>
      <c r="I6941" s="697"/>
    </row>
    <row r="6942" spans="1:9">
      <c r="A6942" s="697"/>
      <c r="B6942" s="697"/>
      <c r="C6942" s="697"/>
      <c r="D6942" s="697"/>
      <c r="E6942" s="698"/>
      <c r="F6942" s="698"/>
      <c r="I6942" s="697"/>
    </row>
    <row r="6943" spans="1:9">
      <c r="A6943" s="697"/>
      <c r="B6943" s="697"/>
      <c r="C6943" s="697"/>
      <c r="D6943" s="697"/>
      <c r="E6943" s="698"/>
      <c r="F6943" s="698"/>
      <c r="I6943" s="697"/>
    </row>
    <row r="6944" spans="1:9">
      <c r="A6944" s="697"/>
      <c r="B6944" s="697"/>
      <c r="C6944" s="697"/>
      <c r="D6944" s="697"/>
      <c r="E6944" s="698"/>
      <c r="F6944" s="698"/>
      <c r="I6944" s="697"/>
    </row>
    <row r="6945" spans="1:9">
      <c r="A6945" s="697"/>
      <c r="B6945" s="697"/>
      <c r="C6945" s="697"/>
      <c r="D6945" s="697"/>
      <c r="E6945" s="698"/>
      <c r="F6945" s="698"/>
      <c r="I6945" s="697"/>
    </row>
    <row r="6946" spans="1:9">
      <c r="A6946" s="697"/>
      <c r="B6946" s="697"/>
      <c r="C6946" s="697"/>
      <c r="D6946" s="697"/>
      <c r="E6946" s="698"/>
      <c r="F6946" s="698"/>
      <c r="I6946" s="697"/>
    </row>
    <row r="6947" spans="1:9">
      <c r="A6947" s="697"/>
      <c r="B6947" s="697"/>
      <c r="C6947" s="697"/>
      <c r="D6947" s="697"/>
      <c r="E6947" s="698"/>
      <c r="F6947" s="698"/>
      <c r="I6947" s="697"/>
    </row>
    <row r="6948" spans="1:9">
      <c r="A6948" s="697"/>
      <c r="B6948" s="697"/>
      <c r="C6948" s="697"/>
      <c r="D6948" s="697"/>
      <c r="E6948" s="698"/>
      <c r="F6948" s="698"/>
      <c r="I6948" s="697"/>
    </row>
    <row r="6949" spans="1:9">
      <c r="A6949" s="697"/>
      <c r="B6949" s="697"/>
      <c r="C6949" s="697"/>
      <c r="D6949" s="697"/>
      <c r="E6949" s="698"/>
      <c r="F6949" s="698"/>
      <c r="I6949" s="697"/>
    </row>
    <row r="6950" spans="1:9">
      <c r="A6950" s="697"/>
      <c r="B6950" s="697"/>
      <c r="C6950" s="697"/>
      <c r="D6950" s="697"/>
      <c r="E6950" s="698"/>
      <c r="F6950" s="698"/>
      <c r="I6950" s="697"/>
    </row>
    <row r="6951" spans="1:9">
      <c r="A6951" s="697"/>
      <c r="B6951" s="697"/>
      <c r="C6951" s="697"/>
      <c r="D6951" s="697"/>
      <c r="E6951" s="698"/>
      <c r="F6951" s="698"/>
      <c r="I6951" s="697"/>
    </row>
    <row r="6952" spans="1:9">
      <c r="A6952" s="697"/>
      <c r="B6952" s="697"/>
      <c r="C6952" s="697"/>
      <c r="D6952" s="697"/>
      <c r="E6952" s="698"/>
      <c r="F6952" s="698"/>
      <c r="I6952" s="697"/>
    </row>
    <row r="6953" spans="1:9">
      <c r="A6953" s="697"/>
      <c r="B6953" s="697"/>
      <c r="C6953" s="697"/>
      <c r="D6953" s="697"/>
      <c r="E6953" s="698"/>
      <c r="F6953" s="698"/>
      <c r="I6953" s="697"/>
    </row>
    <row r="6954" spans="1:9">
      <c r="A6954" s="697"/>
      <c r="B6954" s="697"/>
      <c r="C6954" s="697"/>
      <c r="D6954" s="697"/>
      <c r="E6954" s="698"/>
      <c r="F6954" s="698"/>
      <c r="I6954" s="697"/>
    </row>
    <row r="6955" spans="1:9">
      <c r="A6955" s="697"/>
      <c r="B6955" s="697"/>
      <c r="C6955" s="697"/>
      <c r="D6955" s="697"/>
      <c r="E6955" s="698"/>
      <c r="F6955" s="698"/>
      <c r="I6955" s="697"/>
    </row>
    <row r="6956" spans="1:9">
      <c r="A6956" s="697"/>
      <c r="B6956" s="697"/>
      <c r="C6956" s="697"/>
      <c r="D6956" s="697"/>
      <c r="E6956" s="698"/>
      <c r="F6956" s="698"/>
      <c r="I6956" s="697"/>
    </row>
    <row r="6957" spans="1:9">
      <c r="A6957" s="697"/>
      <c r="B6957" s="697"/>
      <c r="C6957" s="697"/>
      <c r="D6957" s="697"/>
      <c r="E6957" s="698"/>
      <c r="F6957" s="698"/>
      <c r="I6957" s="697"/>
    </row>
    <row r="6958" spans="1:9">
      <c r="A6958" s="697"/>
      <c r="B6958" s="697"/>
      <c r="C6958" s="697"/>
      <c r="D6958" s="697"/>
      <c r="E6958" s="698"/>
      <c r="F6958" s="698"/>
      <c r="I6958" s="697"/>
    </row>
    <row r="6959" spans="1:9">
      <c r="A6959" s="697"/>
      <c r="B6959" s="697"/>
      <c r="C6959" s="697"/>
      <c r="D6959" s="697"/>
      <c r="E6959" s="698"/>
      <c r="F6959" s="698"/>
      <c r="I6959" s="697"/>
    </row>
    <row r="6960" spans="1:9">
      <c r="A6960" s="697"/>
      <c r="B6960" s="697"/>
      <c r="C6960" s="697"/>
      <c r="D6960" s="697"/>
      <c r="E6960" s="698"/>
      <c r="F6960" s="698"/>
      <c r="I6960" s="697"/>
    </row>
    <row r="6961" spans="1:9">
      <c r="A6961" s="697"/>
      <c r="B6961" s="697"/>
      <c r="C6961" s="697"/>
      <c r="D6961" s="697"/>
      <c r="E6961" s="698"/>
      <c r="F6961" s="698"/>
      <c r="I6961" s="697"/>
    </row>
    <row r="6962" spans="1:9">
      <c r="A6962" s="697"/>
      <c r="B6962" s="697"/>
      <c r="C6962" s="697"/>
      <c r="D6962" s="697"/>
      <c r="E6962" s="698"/>
      <c r="F6962" s="698"/>
      <c r="I6962" s="697"/>
    </row>
    <row r="6963" spans="1:9">
      <c r="A6963" s="697"/>
      <c r="B6963" s="697"/>
      <c r="C6963" s="697"/>
      <c r="D6963" s="697"/>
      <c r="E6963" s="698"/>
      <c r="F6963" s="698"/>
      <c r="I6963" s="697"/>
    </row>
    <row r="6964" spans="1:9">
      <c r="A6964" s="697"/>
      <c r="B6964" s="697"/>
      <c r="C6964" s="697"/>
      <c r="D6964" s="697"/>
      <c r="E6964" s="698"/>
      <c r="F6964" s="698"/>
      <c r="I6964" s="697"/>
    </row>
    <row r="6965" spans="1:9">
      <c r="A6965" s="697"/>
      <c r="B6965" s="697"/>
      <c r="C6965" s="697"/>
      <c r="D6965" s="697"/>
      <c r="E6965" s="698"/>
      <c r="F6965" s="698"/>
      <c r="I6965" s="697"/>
    </row>
    <row r="6966" spans="1:9">
      <c r="A6966" s="697"/>
      <c r="B6966" s="697"/>
      <c r="C6966" s="697"/>
      <c r="D6966" s="697"/>
      <c r="E6966" s="698"/>
      <c r="F6966" s="698"/>
      <c r="I6966" s="697"/>
    </row>
    <row r="6967" spans="1:9">
      <c r="A6967" s="697"/>
      <c r="B6967" s="697"/>
      <c r="C6967" s="697"/>
      <c r="D6967" s="697"/>
      <c r="E6967" s="698"/>
      <c r="F6967" s="698"/>
      <c r="I6967" s="697"/>
    </row>
    <row r="6968" spans="1:9">
      <c r="A6968" s="697"/>
      <c r="B6968" s="697"/>
      <c r="C6968" s="697"/>
      <c r="D6968" s="697"/>
      <c r="E6968" s="698"/>
      <c r="F6968" s="698"/>
      <c r="I6968" s="697"/>
    </row>
    <row r="6969" spans="1:9">
      <c r="A6969" s="697"/>
      <c r="B6969" s="697"/>
      <c r="C6969" s="697"/>
      <c r="D6969" s="697"/>
      <c r="E6969" s="698"/>
      <c r="F6969" s="698"/>
      <c r="I6969" s="697"/>
    </row>
    <row r="6970" spans="1:9">
      <c r="A6970" s="697"/>
      <c r="B6970" s="697"/>
      <c r="C6970" s="697"/>
      <c r="D6970" s="697"/>
      <c r="E6970" s="698"/>
      <c r="F6970" s="698"/>
      <c r="I6970" s="697"/>
    </row>
    <row r="6971" spans="1:9">
      <c r="A6971" s="697"/>
      <c r="B6971" s="697"/>
      <c r="C6971" s="697"/>
      <c r="D6971" s="697"/>
      <c r="E6971" s="698"/>
      <c r="F6971" s="698"/>
      <c r="I6971" s="697"/>
    </row>
    <row r="6972" spans="1:9">
      <c r="A6972" s="697"/>
      <c r="B6972" s="697"/>
      <c r="C6972" s="697"/>
      <c r="D6972" s="697"/>
      <c r="E6972" s="698"/>
      <c r="F6972" s="698"/>
      <c r="I6972" s="697"/>
    </row>
    <row r="6973" spans="1:9">
      <c r="A6973" s="697"/>
      <c r="B6973" s="697"/>
      <c r="C6973" s="697"/>
      <c r="D6973" s="697"/>
      <c r="E6973" s="698"/>
      <c r="F6973" s="698"/>
      <c r="I6973" s="697"/>
    </row>
    <row r="6974" spans="1:9">
      <c r="A6974" s="697"/>
      <c r="B6974" s="697"/>
      <c r="C6974" s="697"/>
      <c r="D6974" s="697"/>
      <c r="E6974" s="698"/>
      <c r="F6974" s="698"/>
      <c r="I6974" s="697"/>
    </row>
    <row r="6975" spans="1:9">
      <c r="A6975" s="697"/>
      <c r="B6975" s="697"/>
      <c r="C6975" s="697"/>
      <c r="D6975" s="697"/>
      <c r="E6975" s="698"/>
      <c r="F6975" s="698"/>
      <c r="I6975" s="697"/>
    </row>
    <row r="6976" spans="1:9">
      <c r="A6976" s="697"/>
      <c r="B6976" s="697"/>
      <c r="C6976" s="697"/>
      <c r="D6976" s="697"/>
      <c r="E6976" s="698"/>
      <c r="F6976" s="698"/>
      <c r="I6976" s="697"/>
    </row>
    <row r="6977" spans="1:9">
      <c r="A6977" s="697"/>
      <c r="B6977" s="697"/>
      <c r="C6977" s="697"/>
      <c r="D6977" s="697"/>
      <c r="E6977" s="698"/>
      <c r="F6977" s="698"/>
      <c r="I6977" s="697"/>
    </row>
    <row r="6978" spans="1:9">
      <c r="A6978" s="697"/>
      <c r="B6978" s="697"/>
      <c r="C6978" s="697"/>
      <c r="D6978" s="697"/>
      <c r="E6978" s="698"/>
      <c r="F6978" s="698"/>
      <c r="I6978" s="697"/>
    </row>
    <row r="6979" spans="1:9">
      <c r="A6979" s="697"/>
      <c r="B6979" s="697"/>
      <c r="C6979" s="697"/>
      <c r="D6979" s="697"/>
      <c r="E6979" s="698"/>
      <c r="F6979" s="698"/>
      <c r="I6979" s="697"/>
    </row>
    <row r="6980" spans="1:9">
      <c r="A6980" s="697"/>
      <c r="B6980" s="697"/>
      <c r="C6980" s="697"/>
      <c r="D6980" s="697"/>
      <c r="E6980" s="698"/>
      <c r="F6980" s="698"/>
      <c r="I6980" s="697"/>
    </row>
    <row r="6981" spans="1:9">
      <c r="A6981" s="697"/>
      <c r="B6981" s="697"/>
      <c r="C6981" s="697"/>
      <c r="D6981" s="697"/>
      <c r="E6981" s="698"/>
      <c r="F6981" s="698"/>
      <c r="I6981" s="697"/>
    </row>
    <row r="6982" spans="1:9">
      <c r="A6982" s="697"/>
      <c r="B6982" s="697"/>
      <c r="C6982" s="697"/>
      <c r="D6982" s="697"/>
      <c r="E6982" s="698"/>
      <c r="F6982" s="698"/>
      <c r="I6982" s="697"/>
    </row>
    <row r="6983" spans="1:9">
      <c r="A6983" s="697"/>
      <c r="B6983" s="697"/>
      <c r="C6983" s="697"/>
      <c r="D6983" s="697"/>
      <c r="E6983" s="698"/>
      <c r="F6983" s="698"/>
      <c r="I6983" s="697"/>
    </row>
    <row r="6984" spans="1:9">
      <c r="A6984" s="697"/>
      <c r="B6984" s="697"/>
      <c r="C6984" s="697"/>
      <c r="D6984" s="697"/>
      <c r="E6984" s="698"/>
      <c r="F6984" s="698"/>
      <c r="I6984" s="697"/>
    </row>
    <row r="6985" spans="1:9">
      <c r="A6985" s="697"/>
      <c r="B6985" s="697"/>
      <c r="C6985" s="697"/>
      <c r="D6985" s="697"/>
      <c r="E6985" s="698"/>
      <c r="F6985" s="698"/>
      <c r="I6985" s="697"/>
    </row>
    <row r="6986" spans="1:9">
      <c r="A6986" s="697"/>
      <c r="B6986" s="697"/>
      <c r="C6986" s="697"/>
      <c r="D6986" s="697"/>
      <c r="E6986" s="698"/>
      <c r="F6986" s="698"/>
      <c r="I6986" s="697"/>
    </row>
    <row r="6987" spans="1:9">
      <c r="A6987" s="697"/>
      <c r="B6987" s="697"/>
      <c r="C6987" s="697"/>
      <c r="D6987" s="697"/>
      <c r="E6987" s="698"/>
      <c r="F6987" s="698"/>
      <c r="I6987" s="697"/>
    </row>
    <row r="6988" spans="1:9">
      <c r="A6988" s="697"/>
      <c r="B6988" s="697"/>
      <c r="C6988" s="697"/>
      <c r="D6988" s="697"/>
      <c r="E6988" s="698"/>
      <c r="F6988" s="698"/>
      <c r="I6988" s="697"/>
    </row>
    <row r="6989" spans="1:9">
      <c r="A6989" s="697"/>
      <c r="B6989" s="697"/>
      <c r="C6989" s="697"/>
      <c r="D6989" s="697"/>
      <c r="E6989" s="698"/>
      <c r="F6989" s="698"/>
      <c r="I6989" s="697"/>
    </row>
    <row r="6990" spans="1:9">
      <c r="A6990" s="697"/>
      <c r="B6990" s="697"/>
      <c r="C6990" s="697"/>
      <c r="D6990" s="697"/>
      <c r="E6990" s="698"/>
      <c r="F6990" s="698"/>
      <c r="I6990" s="697"/>
    </row>
    <row r="6991" spans="1:9">
      <c r="A6991" s="697"/>
      <c r="B6991" s="697"/>
      <c r="C6991" s="697"/>
      <c r="D6991" s="697"/>
      <c r="E6991" s="698"/>
      <c r="F6991" s="698"/>
      <c r="I6991" s="697"/>
    </row>
    <row r="6992" spans="1:9">
      <c r="A6992" s="697"/>
      <c r="B6992" s="697"/>
      <c r="C6992" s="697"/>
      <c r="D6992" s="697"/>
      <c r="E6992" s="698"/>
      <c r="F6992" s="698"/>
      <c r="I6992" s="697"/>
    </row>
    <row r="6993" spans="1:9">
      <c r="A6993" s="697"/>
      <c r="B6993" s="697"/>
      <c r="C6993" s="697"/>
      <c r="D6993" s="697"/>
      <c r="E6993" s="698"/>
      <c r="F6993" s="698"/>
      <c r="I6993" s="697"/>
    </row>
    <row r="6994" spans="1:9">
      <c r="A6994" s="697"/>
      <c r="B6994" s="697"/>
      <c r="C6994" s="697"/>
      <c r="D6994" s="697"/>
      <c r="E6994" s="698"/>
      <c r="F6994" s="698"/>
      <c r="I6994" s="697"/>
    </row>
    <row r="6995" spans="1:9">
      <c r="A6995" s="697"/>
      <c r="B6995" s="697"/>
      <c r="C6995" s="697"/>
      <c r="D6995" s="697"/>
      <c r="E6995" s="698"/>
      <c r="F6995" s="698"/>
      <c r="I6995" s="697"/>
    </row>
    <row r="6996" spans="1:9">
      <c r="A6996" s="697"/>
      <c r="B6996" s="697"/>
      <c r="C6996" s="697"/>
      <c r="D6996" s="697"/>
      <c r="E6996" s="698"/>
      <c r="F6996" s="698"/>
      <c r="I6996" s="697"/>
    </row>
    <row r="6997" spans="1:9">
      <c r="A6997" s="697"/>
      <c r="B6997" s="697"/>
      <c r="C6997" s="697"/>
      <c r="D6997" s="697"/>
      <c r="E6997" s="698"/>
      <c r="F6997" s="698"/>
      <c r="I6997" s="697"/>
    </row>
    <row r="6998" spans="1:9">
      <c r="A6998" s="697"/>
      <c r="B6998" s="697"/>
      <c r="C6998" s="697"/>
      <c r="D6998" s="697"/>
      <c r="E6998" s="698"/>
      <c r="F6998" s="698"/>
      <c r="I6998" s="697"/>
    </row>
    <row r="6999" spans="1:9">
      <c r="A6999" s="697"/>
      <c r="B6999" s="697"/>
      <c r="C6999" s="697"/>
      <c r="D6999" s="697"/>
      <c r="E6999" s="698"/>
      <c r="F6999" s="698"/>
      <c r="I6999" s="697"/>
    </row>
    <row r="7000" spans="1:9">
      <c r="A7000" s="697"/>
      <c r="B7000" s="697"/>
      <c r="C7000" s="697"/>
      <c r="D7000" s="697"/>
      <c r="E7000" s="698"/>
      <c r="F7000" s="698"/>
      <c r="I7000" s="697"/>
    </row>
    <row r="7001" spans="1:9">
      <c r="A7001" s="697"/>
      <c r="B7001" s="697"/>
      <c r="C7001" s="697"/>
      <c r="D7001" s="697"/>
      <c r="E7001" s="698"/>
      <c r="F7001" s="698"/>
      <c r="I7001" s="697"/>
    </row>
    <row r="7002" spans="1:9">
      <c r="A7002" s="697"/>
      <c r="B7002" s="697"/>
      <c r="C7002" s="697"/>
      <c r="D7002" s="697"/>
      <c r="E7002" s="698"/>
      <c r="F7002" s="698"/>
      <c r="I7002" s="697"/>
    </row>
    <row r="7003" spans="1:9">
      <c r="A7003" s="697"/>
      <c r="B7003" s="697"/>
      <c r="C7003" s="697"/>
      <c r="D7003" s="697"/>
      <c r="E7003" s="698"/>
      <c r="F7003" s="698"/>
      <c r="I7003" s="697"/>
    </row>
    <row r="7004" spans="1:9">
      <c r="A7004" s="697"/>
      <c r="B7004" s="697"/>
      <c r="C7004" s="697"/>
      <c r="D7004" s="697"/>
      <c r="E7004" s="698"/>
      <c r="F7004" s="698"/>
      <c r="I7004" s="697"/>
    </row>
    <row r="7005" spans="1:9">
      <c r="A7005" s="697"/>
      <c r="B7005" s="697"/>
      <c r="C7005" s="697"/>
      <c r="D7005" s="697"/>
      <c r="E7005" s="698"/>
      <c r="F7005" s="698"/>
      <c r="I7005" s="697"/>
    </row>
    <row r="7006" spans="1:9">
      <c r="A7006" s="697"/>
      <c r="B7006" s="697"/>
      <c r="C7006" s="697"/>
      <c r="D7006" s="697"/>
      <c r="E7006" s="698"/>
      <c r="F7006" s="698"/>
      <c r="I7006" s="697"/>
    </row>
    <row r="7007" spans="1:9">
      <c r="A7007" s="697"/>
      <c r="B7007" s="697"/>
      <c r="C7007" s="697"/>
      <c r="D7007" s="697"/>
      <c r="E7007" s="698"/>
      <c r="F7007" s="698"/>
      <c r="I7007" s="697"/>
    </row>
    <row r="7008" spans="1:9">
      <c r="A7008" s="699"/>
      <c r="B7008" s="699"/>
      <c r="C7008" s="699"/>
      <c r="D7008" s="699"/>
      <c r="E7008" s="700"/>
      <c r="F7008" s="700"/>
      <c r="I7008" s="697"/>
    </row>
    <row r="7009" spans="1:9">
      <c r="A7009" s="697"/>
      <c r="B7009" s="697"/>
      <c r="C7009" s="697"/>
      <c r="D7009" s="697"/>
      <c r="E7009" s="698"/>
      <c r="F7009" s="698"/>
      <c r="I7009" s="697"/>
    </row>
    <row r="7010" spans="1:9">
      <c r="A7010" s="697"/>
      <c r="B7010" s="697"/>
      <c r="C7010" s="697"/>
      <c r="D7010" s="697"/>
      <c r="E7010" s="698"/>
      <c r="F7010" s="698"/>
      <c r="I7010" s="697"/>
    </row>
    <row r="7011" spans="1:9">
      <c r="A7011" s="697"/>
      <c r="B7011" s="697"/>
      <c r="C7011" s="697"/>
      <c r="D7011" s="697"/>
      <c r="E7011" s="698"/>
      <c r="F7011" s="698"/>
      <c r="I7011" s="697"/>
    </row>
    <row r="7012" spans="1:9">
      <c r="A7012" s="697"/>
      <c r="B7012" s="697"/>
      <c r="C7012" s="697"/>
      <c r="D7012" s="697"/>
      <c r="E7012" s="698"/>
      <c r="F7012" s="698"/>
      <c r="I7012" s="697"/>
    </row>
  </sheetData>
  <sheetProtection password="BE64" sheet="1" objects="1" scenarios="1" selectLockedCells="1" selectUnlockedCells="1"/>
  <conditionalFormatting sqref="B5061:B5065">
    <cfRule type="duplicateValues" dxfId="15" priority="15" stopIfTrue="1"/>
  </conditionalFormatting>
  <conditionalFormatting sqref="B5062:B5065">
    <cfRule type="duplicateValues" dxfId="14" priority="14" stopIfTrue="1"/>
  </conditionalFormatting>
  <conditionalFormatting sqref="B4877:B4882">
    <cfRule type="duplicateValues" dxfId="13" priority="13" stopIfTrue="1"/>
  </conditionalFormatting>
  <conditionalFormatting sqref="B4878:B4882">
    <cfRule type="duplicateValues" dxfId="12" priority="12" stopIfTrue="1"/>
  </conditionalFormatting>
  <conditionalFormatting sqref="B4878:B4881">
    <cfRule type="duplicateValues" dxfId="11" priority="11" stopIfTrue="1"/>
  </conditionalFormatting>
  <conditionalFormatting sqref="B4880:B4885">
    <cfRule type="duplicateValues" dxfId="10" priority="10" stopIfTrue="1"/>
  </conditionalFormatting>
  <conditionalFormatting sqref="B4881:B4885">
    <cfRule type="duplicateValues" dxfId="9" priority="9" stopIfTrue="1"/>
  </conditionalFormatting>
  <conditionalFormatting sqref="B4881:B4884">
    <cfRule type="duplicateValues" dxfId="8" priority="8" stopIfTrue="1"/>
  </conditionalFormatting>
  <conditionalFormatting sqref="B5906">
    <cfRule type="duplicateValues" dxfId="7" priority="7" stopIfTrue="1"/>
  </conditionalFormatting>
  <conditionalFormatting sqref="B6089">
    <cfRule type="duplicateValues" dxfId="6" priority="6" stopIfTrue="1"/>
  </conditionalFormatting>
  <conditionalFormatting sqref="A854:A1048576">
    <cfRule type="duplicateValues" dxfId="1" priority="314"/>
    <cfRule type="duplicateValues" dxfId="2" priority="1"/>
  </conditionalFormatting>
  <conditionalFormatting sqref="A854:A3941">
    <cfRule type="duplicateValues" dxfId="4" priority="315"/>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sheetPr codeName="ورقة1"/>
  <dimension ref="A1:C9"/>
  <sheetViews>
    <sheetView showRowColHeaders="0" rightToLeft="1" workbookViewId="0">
      <selection sqref="A1:C9"/>
    </sheetView>
  </sheetViews>
  <sheetFormatPr defaultRowHeight="14.25"/>
  <sheetData>
    <row r="1" spans="1:3">
      <c r="A1" s="82" t="s">
        <v>327</v>
      </c>
      <c r="B1" s="82" t="s">
        <v>328</v>
      </c>
      <c r="C1" s="1"/>
    </row>
    <row r="2" spans="1:3">
      <c r="A2" s="82">
        <v>700980</v>
      </c>
      <c r="B2" s="82" t="s">
        <v>286</v>
      </c>
      <c r="C2" s="1"/>
    </row>
    <row r="3" spans="1:3">
      <c r="A3" s="82">
        <v>700653</v>
      </c>
      <c r="B3" s="82" t="s">
        <v>329</v>
      </c>
      <c r="C3" s="1"/>
    </row>
    <row r="4" spans="1:3">
      <c r="A4" s="82">
        <v>700124</v>
      </c>
      <c r="B4" s="82" t="s">
        <v>330</v>
      </c>
      <c r="C4" s="1"/>
    </row>
    <row r="5" spans="1:3">
      <c r="A5" s="82">
        <v>700934</v>
      </c>
      <c r="B5" s="82" t="s">
        <v>331</v>
      </c>
      <c r="C5" s="1"/>
    </row>
    <row r="6" spans="1:3">
      <c r="A6" s="1"/>
      <c r="B6" s="1"/>
      <c r="C6" s="1"/>
    </row>
    <row r="7" spans="1:3">
      <c r="A7" s="1"/>
      <c r="B7" s="1"/>
      <c r="C7" s="1"/>
    </row>
    <row r="8" spans="1:3">
      <c r="A8" s="1"/>
      <c r="B8" s="1"/>
      <c r="C8" s="1"/>
    </row>
    <row r="9" spans="1:3">
      <c r="A9" s="1"/>
      <c r="B9" s="1"/>
      <c r="C9" s="1"/>
    </row>
  </sheetData>
  <sheetProtection password="CC41"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8</vt:i4>
      </vt:variant>
      <vt:variant>
        <vt:lpstr>نطاقات تمت تسميتها</vt:lpstr>
      </vt:variant>
      <vt:variant>
        <vt:i4>1</vt:i4>
      </vt:variant>
    </vt:vector>
  </HeadingPairs>
  <TitlesOfParts>
    <vt:vector size="9" baseType="lpstr">
      <vt:lpstr>تعليمات التسجيل </vt:lpstr>
      <vt:lpstr>إدخال البيانات</vt:lpstr>
      <vt:lpstr>اختيار المقررات</vt:lpstr>
      <vt:lpstr>الإستمارة</vt:lpstr>
      <vt:lpstr>السجل العام</vt:lpstr>
      <vt:lpstr>ورقة4</vt:lpstr>
      <vt:lpstr>ورقة2</vt:lpstr>
      <vt:lpstr>ورقة1</vt:lpstr>
      <vt:lpstr>الإستمارة!Print_Area</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Maher Fattouh</cp:lastModifiedBy>
  <cp:revision/>
  <cp:lastPrinted>2019-11-18T23:13:24Z</cp:lastPrinted>
  <dcterms:created xsi:type="dcterms:W3CDTF">2015-06-05T18:17:20Z</dcterms:created>
  <dcterms:modified xsi:type="dcterms:W3CDTF">2020-01-05T03:06:22Z</dcterms:modified>
</cp:coreProperties>
</file>